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https://kujmk-my.sharepoint.com/personal/ohnoutkova_dita_kr-jihomoravsky_cz/Documents/_ZZS JMK – BRNO ČERNOVICE – ČÁST AUTOSERVIS/_2021 - Stavba/_Stavba/2) Vysvětlení ZD/"/>
    </mc:Choice>
  </mc:AlternateContent>
  <xr:revisionPtr revIDLastSave="0" documentId="11_4A4970B76C066012CC57DEA22DB8DE682380887B" xr6:coauthVersionLast="46" xr6:coauthVersionMax="46" xr10:uidLastSave="{00000000-0000-0000-0000-000000000000}"/>
  <bookViews>
    <workbookView xWindow="-120" yWindow="-120" windowWidth="20730" windowHeight="11160" firstSheet="10" activeTab="12" xr2:uid="{00000000-000D-0000-FFFF-FFFF00000000}"/>
  </bookViews>
  <sheets>
    <sheet name="Pokyny pro vyplnění" sheetId="11" r:id="rId1"/>
    <sheet name="Stavba" sheetId="1" r:id="rId2"/>
    <sheet name="VzorPolozky" sheetId="10" state="hidden" r:id="rId3"/>
    <sheet name="D.1.1.1 D.1.1.1.01 Pol" sheetId="12" r:id="rId4"/>
    <sheet name="D.1.1.1 D.1.1.1.02 Pol" sheetId="13" r:id="rId5"/>
    <sheet name="D.1.4.1 D.1.4.1.01 Pol" sheetId="14" r:id="rId6"/>
    <sheet name="D.1.4.1 D.1.4.1.02 Pol" sheetId="15" r:id="rId7"/>
    <sheet name="D.1.4.1 D.1.4.1.03 Pol" sheetId="16" r:id="rId8"/>
    <sheet name="D.1.4.1 D.1.4.1.04 Pol" sheetId="17" r:id="rId9"/>
    <sheet name="D.1.4.3 D.1.4.3.01 Pol" sheetId="18" r:id="rId10"/>
    <sheet name="D.1.4.4.1 D.1.4.4.1.01 Pol" sheetId="19" r:id="rId11"/>
    <sheet name="D.1.4.4.1 D.1.4.4.1.02 Pol" sheetId="20" r:id="rId12"/>
    <sheet name="D.1.4.4.2 D.1.4.4.2.01 Pol" sheetId="21" r:id="rId13"/>
    <sheet name="D.1.4.4.2 D.1.4.4.2.02 Pol" sheetId="22" r:id="rId14"/>
    <sheet name="D.1.4.4.2 D.1.4.4.2.03 Pol" sheetId="23" r:id="rId15"/>
    <sheet name="D.1.4.4.2 D.1.4.4.2.04 Pol" sheetId="24" r:id="rId16"/>
    <sheet name="D.1.4.5 D.1.4.5.01 Pol" sheetId="25" r:id="rId17"/>
    <sheet name="D.1.4.7 D.1.4.7 Pol" sheetId="26" r:id="rId18"/>
    <sheet name="D.1.4.8 D.1.4.8.01 Pol" sheetId="27" r:id="rId19"/>
    <sheet name="D.1.4.8 D.1.4.8.02 Pol" sheetId="28" r:id="rId20"/>
    <sheet name="D.1.4.8 D.1.4.8.03 Pol" sheetId="29" r:id="rId21"/>
    <sheet name="PS01 PS01 Pol" sheetId="30" r:id="rId22"/>
  </sheets>
  <externalReferences>
    <externalReference r:id="rId23"/>
  </externalReferences>
  <definedNames>
    <definedName name="CelkemDPHVypocet" localSheetId="1">Stavba!$H$68</definedName>
    <definedName name="CenaCelkem">Stavba!$G$29</definedName>
    <definedName name="CenaCelkemBezDPH">Stavba!$G$28</definedName>
    <definedName name="CenaCelkemVypocet" localSheetId="1">Stavba!$I$68</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'D.1.1.1 D.1.1.1.01 Pol'!$1:$7</definedName>
    <definedName name="_xlnm.Print_Titles" localSheetId="4">'D.1.1.1 D.1.1.1.02 Pol'!$1:$7</definedName>
    <definedName name="_xlnm.Print_Titles" localSheetId="5">'D.1.4.1 D.1.4.1.01 Pol'!$1:$7</definedName>
    <definedName name="_xlnm.Print_Titles" localSheetId="6">'D.1.4.1 D.1.4.1.02 Pol'!$1:$7</definedName>
    <definedName name="_xlnm.Print_Titles" localSheetId="7">'D.1.4.1 D.1.4.1.03 Pol'!$1:$7</definedName>
    <definedName name="_xlnm.Print_Titles" localSheetId="8">'D.1.4.1 D.1.4.1.04 Pol'!$1:$7</definedName>
    <definedName name="_xlnm.Print_Titles" localSheetId="9">'D.1.4.3 D.1.4.3.01 Pol'!$1:$7</definedName>
    <definedName name="_xlnm.Print_Titles" localSheetId="10">'D.1.4.4.1 D.1.4.4.1.01 Pol'!$1:$7</definedName>
    <definedName name="_xlnm.Print_Titles" localSheetId="11">'D.1.4.4.1 D.1.4.4.1.02 Pol'!$1:$7</definedName>
    <definedName name="_xlnm.Print_Titles" localSheetId="12">'D.1.4.4.2 D.1.4.4.2.01 Pol'!$1:$7</definedName>
    <definedName name="_xlnm.Print_Titles" localSheetId="13">'D.1.4.4.2 D.1.4.4.2.02 Pol'!$1:$7</definedName>
    <definedName name="_xlnm.Print_Titles" localSheetId="14">'D.1.4.4.2 D.1.4.4.2.03 Pol'!$1:$7</definedName>
    <definedName name="_xlnm.Print_Titles" localSheetId="15">'D.1.4.4.2 D.1.4.4.2.04 Pol'!$1:$7</definedName>
    <definedName name="_xlnm.Print_Titles" localSheetId="16">'D.1.4.5 D.1.4.5.01 Pol'!$1:$7</definedName>
    <definedName name="_xlnm.Print_Titles" localSheetId="17">'D.1.4.7 D.1.4.7 Pol'!$1:$7</definedName>
    <definedName name="_xlnm.Print_Titles" localSheetId="18">'D.1.4.8 D.1.4.8.01 Pol'!$1:$7</definedName>
    <definedName name="_xlnm.Print_Titles" localSheetId="19">'D.1.4.8 D.1.4.8.02 Pol'!$1:$7</definedName>
    <definedName name="_xlnm.Print_Titles" localSheetId="20">'D.1.4.8 D.1.4.8.03 Pol'!$1:$7</definedName>
    <definedName name="_xlnm.Print_Titles" localSheetId="21">'PS01 PS01 Pol'!$1:$7</definedName>
    <definedName name="oadresa">Stavba!$D$6</definedName>
    <definedName name="Objednatel" localSheetId="1">Stavba!$D$5</definedName>
    <definedName name="Objekt" localSheetId="1">Stavba!$B$38</definedName>
    <definedName name="_xlnm.Print_Area" localSheetId="3">'D.1.1.1 D.1.1.1.01 Pol'!$A$1:$W$724</definedName>
    <definedName name="_xlnm.Print_Area" localSheetId="4">'D.1.1.1 D.1.1.1.02 Pol'!$A$1:$W$60</definedName>
    <definedName name="_xlnm.Print_Area" localSheetId="5">'D.1.4.1 D.1.4.1.01 Pol'!$A$1:$W$20</definedName>
    <definedName name="_xlnm.Print_Area" localSheetId="6">'D.1.4.1 D.1.4.1.02 Pol'!$A$1:$W$107</definedName>
    <definedName name="_xlnm.Print_Area" localSheetId="7">'D.1.4.1 D.1.4.1.03 Pol'!$A$1:$W$127</definedName>
    <definedName name="_xlnm.Print_Area" localSheetId="8">'D.1.4.1 D.1.4.1.04 Pol'!$A$1:$W$59</definedName>
    <definedName name="_xlnm.Print_Area" localSheetId="9">'D.1.4.3 D.1.4.3.01 Pol'!$A$1:$W$229</definedName>
    <definedName name="_xlnm.Print_Area" localSheetId="10">'D.1.4.4.1 D.1.4.4.1.01 Pol'!$A$1:$W$70</definedName>
    <definedName name="_xlnm.Print_Area" localSheetId="11">'D.1.4.4.1 D.1.4.4.1.02 Pol'!$A$1:$W$26</definedName>
    <definedName name="_xlnm.Print_Area" localSheetId="12">'D.1.4.4.2 D.1.4.4.2.01 Pol'!$A$1:$W$27</definedName>
    <definedName name="_xlnm.Print_Area" localSheetId="13">'D.1.4.4.2 D.1.4.4.2.02 Pol'!$A$1:$W$15</definedName>
    <definedName name="_xlnm.Print_Area" localSheetId="14">'D.1.4.4.2 D.1.4.4.2.03 Pol'!$A$1:$W$15</definedName>
    <definedName name="_xlnm.Print_Area" localSheetId="15">'D.1.4.4.2 D.1.4.4.2.04 Pol'!$A$1:$W$16</definedName>
    <definedName name="_xlnm.Print_Area" localSheetId="16">'D.1.4.5 D.1.4.5.01 Pol'!$A$1:$W$205</definedName>
    <definedName name="_xlnm.Print_Area" localSheetId="17">'D.1.4.7 D.1.4.7 Pol'!$A$1:$W$116</definedName>
    <definedName name="_xlnm.Print_Area" localSheetId="18">'D.1.4.8 D.1.4.8.01 Pol'!$A$1:$W$59</definedName>
    <definedName name="_xlnm.Print_Area" localSheetId="19">'D.1.4.8 D.1.4.8.02 Pol'!$A$1:$W$36</definedName>
    <definedName name="_xlnm.Print_Area" localSheetId="20">'D.1.4.8 D.1.4.8.03 Pol'!$A$1:$W$40</definedName>
    <definedName name="_xlnm.Print_Area" localSheetId="21">'PS01 PS01 Pol'!$A$1:$W$17</definedName>
    <definedName name="_xlnm.Print_Area" localSheetId="1">Stavba!$A$1:$J$156</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Stavba!$F$68</definedName>
    <definedName name="ZakladDPHZakl">Stavba!$G$25</definedName>
    <definedName name="ZakladDPHZaklVypocet" localSheetId="1">Stavba!$G$68</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30" l="1"/>
  <c r="V8" i="30"/>
  <c r="G9" i="30"/>
  <c r="G8" i="30" s="1"/>
  <c r="I120" i="1" s="1"/>
  <c r="I9" i="30"/>
  <c r="I8" i="30" s="1"/>
  <c r="K9" i="30"/>
  <c r="M9" i="30"/>
  <c r="M8" i="30" s="1"/>
  <c r="O9" i="30"/>
  <c r="O8" i="30" s="1"/>
  <c r="Q9" i="30"/>
  <c r="Q8" i="30" s="1"/>
  <c r="V9" i="30"/>
  <c r="G11" i="30"/>
  <c r="I11" i="30"/>
  <c r="I10" i="30" s="1"/>
  <c r="K11" i="30"/>
  <c r="K10" i="30" s="1"/>
  <c r="O11" i="30"/>
  <c r="O10" i="30" s="1"/>
  <c r="Q11" i="30"/>
  <c r="Q10" i="30" s="1"/>
  <c r="V11" i="30"/>
  <c r="V10" i="30" s="1"/>
  <c r="G13" i="30"/>
  <c r="I13" i="30"/>
  <c r="I12" i="30" s="1"/>
  <c r="K13" i="30"/>
  <c r="M13" i="30"/>
  <c r="O13" i="30"/>
  <c r="Q13" i="30"/>
  <c r="V13" i="30"/>
  <c r="G14" i="30"/>
  <c r="G12" i="30" s="1"/>
  <c r="I14" i="30"/>
  <c r="K14" i="30"/>
  <c r="K12" i="30" s="1"/>
  <c r="O14" i="30"/>
  <c r="O12" i="30" s="1"/>
  <c r="Q14" i="30"/>
  <c r="V14" i="30"/>
  <c r="V12" i="30" s="1"/>
  <c r="AE16" i="30"/>
  <c r="G9" i="29"/>
  <c r="I9" i="29"/>
  <c r="K9" i="29"/>
  <c r="M9" i="29"/>
  <c r="O9" i="29"/>
  <c r="Q9" i="29"/>
  <c r="V9" i="29"/>
  <c r="G10" i="29"/>
  <c r="I10" i="29"/>
  <c r="K10" i="29"/>
  <c r="O10" i="29"/>
  <c r="Q10" i="29"/>
  <c r="V10" i="29"/>
  <c r="G11" i="29"/>
  <c r="M11" i="29" s="1"/>
  <c r="I11" i="29"/>
  <c r="K11" i="29"/>
  <c r="O11" i="29"/>
  <c r="Q11" i="29"/>
  <c r="V11" i="29"/>
  <c r="G12" i="29"/>
  <c r="M12" i="29" s="1"/>
  <c r="I12" i="29"/>
  <c r="K12" i="29"/>
  <c r="O12" i="29"/>
  <c r="Q12" i="29"/>
  <c r="V12" i="29"/>
  <c r="G13" i="29"/>
  <c r="I13" i="29"/>
  <c r="K13" i="29"/>
  <c r="M13" i="29"/>
  <c r="O13" i="29"/>
  <c r="Q13" i="29"/>
  <c r="V13" i="29"/>
  <c r="G14" i="29"/>
  <c r="M14" i="29" s="1"/>
  <c r="I14" i="29"/>
  <c r="K14" i="29"/>
  <c r="O14" i="29"/>
  <c r="Q14" i="29"/>
  <c r="V14" i="29"/>
  <c r="G15" i="29"/>
  <c r="M15" i="29" s="1"/>
  <c r="I15" i="29"/>
  <c r="K15" i="29"/>
  <c r="O15" i="29"/>
  <c r="Q15" i="29"/>
  <c r="V15" i="29"/>
  <c r="G16" i="29"/>
  <c r="M16" i="29" s="1"/>
  <c r="I16" i="29"/>
  <c r="K16" i="29"/>
  <c r="O16" i="29"/>
  <c r="Q16" i="29"/>
  <c r="V16" i="29"/>
  <c r="G17" i="29"/>
  <c r="I17" i="29"/>
  <c r="K17" i="29"/>
  <c r="M17" i="29"/>
  <c r="O17" i="29"/>
  <c r="Q17" i="29"/>
  <c r="V17" i="29"/>
  <c r="G18" i="29"/>
  <c r="M18" i="29" s="1"/>
  <c r="I18" i="29"/>
  <c r="K18" i="29"/>
  <c r="O18" i="29"/>
  <c r="Q18" i="29"/>
  <c r="V18" i="29"/>
  <c r="G19" i="29"/>
  <c r="M19" i="29" s="1"/>
  <c r="I19" i="29"/>
  <c r="K19" i="29"/>
  <c r="O19" i="29"/>
  <c r="Q19" i="29"/>
  <c r="V19" i="29"/>
  <c r="G20" i="29"/>
  <c r="M20" i="29" s="1"/>
  <c r="I20" i="29"/>
  <c r="K20" i="29"/>
  <c r="O20" i="29"/>
  <c r="Q20" i="29"/>
  <c r="V20" i="29"/>
  <c r="G21" i="29"/>
  <c r="I21" i="29"/>
  <c r="K21" i="29"/>
  <c r="M21" i="29"/>
  <c r="O21" i="29"/>
  <c r="Q21" i="29"/>
  <c r="V21" i="29"/>
  <c r="G23" i="29"/>
  <c r="M23" i="29" s="1"/>
  <c r="I23" i="29"/>
  <c r="K23" i="29"/>
  <c r="O23" i="29"/>
  <c r="Q23" i="29"/>
  <c r="V23" i="29"/>
  <c r="G24" i="29"/>
  <c r="I24" i="29"/>
  <c r="K24" i="29"/>
  <c r="O24" i="29"/>
  <c r="Q24" i="29"/>
  <c r="V24" i="29"/>
  <c r="G25" i="29"/>
  <c r="M25" i="29" s="1"/>
  <c r="I25" i="29"/>
  <c r="K25" i="29"/>
  <c r="O25" i="29"/>
  <c r="Q25" i="29"/>
  <c r="V25" i="29"/>
  <c r="G26" i="29"/>
  <c r="M26" i="29" s="1"/>
  <c r="I26" i="29"/>
  <c r="K26" i="29"/>
  <c r="O26" i="29"/>
  <c r="Q26" i="29"/>
  <c r="V26" i="29"/>
  <c r="G27" i="29"/>
  <c r="I27" i="29"/>
  <c r="K27" i="29"/>
  <c r="M27" i="29"/>
  <c r="O27" i="29"/>
  <c r="Q27" i="29"/>
  <c r="V27" i="29"/>
  <c r="G28" i="29"/>
  <c r="M28" i="29" s="1"/>
  <c r="I28" i="29"/>
  <c r="K28" i="29"/>
  <c r="O28" i="29"/>
  <c r="Q28" i="29"/>
  <c r="V28" i="29"/>
  <c r="G29" i="29"/>
  <c r="M29" i="29" s="1"/>
  <c r="I29" i="29"/>
  <c r="K29" i="29"/>
  <c r="O29" i="29"/>
  <c r="Q29" i="29"/>
  <c r="V29" i="29"/>
  <c r="G30" i="29"/>
  <c r="M30" i="29" s="1"/>
  <c r="I30" i="29"/>
  <c r="K30" i="29"/>
  <c r="O30" i="29"/>
  <c r="Q30" i="29"/>
  <c r="V30" i="29"/>
  <c r="G31" i="29"/>
  <c r="I31" i="29"/>
  <c r="K31" i="29"/>
  <c r="M31" i="29"/>
  <c r="O31" i="29"/>
  <c r="Q31" i="29"/>
  <c r="V31" i="29"/>
  <c r="G33" i="29"/>
  <c r="G32" i="29" s="1"/>
  <c r="I33" i="29"/>
  <c r="I32" i="29" s="1"/>
  <c r="K33" i="29"/>
  <c r="K32" i="29" s="1"/>
  <c r="O33" i="29"/>
  <c r="O32" i="29" s="1"/>
  <c r="Q33" i="29"/>
  <c r="Q32" i="29" s="1"/>
  <c r="V33" i="29"/>
  <c r="V32" i="29" s="1"/>
  <c r="G35" i="29"/>
  <c r="G34" i="29" s="1"/>
  <c r="I35" i="29"/>
  <c r="I34" i="29" s="1"/>
  <c r="K35" i="29"/>
  <c r="K34" i="29" s="1"/>
  <c r="M35" i="29"/>
  <c r="M34" i="29" s="1"/>
  <c r="O35" i="29"/>
  <c r="O34" i="29" s="1"/>
  <c r="Q35" i="29"/>
  <c r="Q34" i="29" s="1"/>
  <c r="V35" i="29"/>
  <c r="V34" i="29" s="1"/>
  <c r="G37" i="29"/>
  <c r="G36" i="29" s="1"/>
  <c r="I37" i="29"/>
  <c r="I36" i="29" s="1"/>
  <c r="K37" i="29"/>
  <c r="K36" i="29" s="1"/>
  <c r="O37" i="29"/>
  <c r="O36" i="29" s="1"/>
  <c r="Q37" i="29"/>
  <c r="Q36" i="29" s="1"/>
  <c r="V37" i="29"/>
  <c r="V36" i="29" s="1"/>
  <c r="AE39" i="29"/>
  <c r="F65" i="1" s="1"/>
  <c r="G9" i="28"/>
  <c r="M9" i="28" s="1"/>
  <c r="I9" i="28"/>
  <c r="K9" i="28"/>
  <c r="O9" i="28"/>
  <c r="Q9" i="28"/>
  <c r="V9" i="28"/>
  <c r="G10" i="28"/>
  <c r="I10" i="28"/>
  <c r="K10" i="28"/>
  <c r="O10" i="28"/>
  <c r="Q10" i="28"/>
  <c r="V10" i="28"/>
  <c r="G11" i="28"/>
  <c r="I11" i="28"/>
  <c r="K11" i="28"/>
  <c r="M11" i="28"/>
  <c r="O11" i="28"/>
  <c r="Q11" i="28"/>
  <c r="V11" i="28"/>
  <c r="G12" i="28"/>
  <c r="M12" i="28" s="1"/>
  <c r="I12" i="28"/>
  <c r="K12" i="28"/>
  <c r="O12" i="28"/>
  <c r="Q12" i="28"/>
  <c r="V12" i="28"/>
  <c r="G13" i="28"/>
  <c r="M13" i="28" s="1"/>
  <c r="I13" i="28"/>
  <c r="K13" i="28"/>
  <c r="O13" i="28"/>
  <c r="Q13" i="28"/>
  <c r="V13" i="28"/>
  <c r="G14" i="28"/>
  <c r="M14" i="28" s="1"/>
  <c r="I14" i="28"/>
  <c r="K14" i="28"/>
  <c r="O14" i="28"/>
  <c r="Q14" i="28"/>
  <c r="V14" i="28"/>
  <c r="G15" i="28"/>
  <c r="I15" i="28"/>
  <c r="K15" i="28"/>
  <c r="M15" i="28"/>
  <c r="O15" i="28"/>
  <c r="Q15" i="28"/>
  <c r="V15" i="28"/>
  <c r="G16" i="28"/>
  <c r="M16" i="28" s="1"/>
  <c r="I16" i="28"/>
  <c r="K16" i="28"/>
  <c r="O16" i="28"/>
  <c r="Q16" i="28"/>
  <c r="V16" i="28"/>
  <c r="G17" i="28"/>
  <c r="M17" i="28" s="1"/>
  <c r="I17" i="28"/>
  <c r="K17" i="28"/>
  <c r="O17" i="28"/>
  <c r="Q17" i="28"/>
  <c r="V17" i="28"/>
  <c r="G19" i="28"/>
  <c r="I19" i="28"/>
  <c r="K19" i="28"/>
  <c r="M19" i="28"/>
  <c r="O19" i="28"/>
  <c r="Q19" i="28"/>
  <c r="V19" i="28"/>
  <c r="G20" i="28"/>
  <c r="I20" i="28"/>
  <c r="K20" i="28"/>
  <c r="O20" i="28"/>
  <c r="Q20" i="28"/>
  <c r="V20" i="28"/>
  <c r="G21" i="28"/>
  <c r="M21" i="28" s="1"/>
  <c r="I21" i="28"/>
  <c r="K21" i="28"/>
  <c r="O21" i="28"/>
  <c r="Q21" i="28"/>
  <c r="V21" i="28"/>
  <c r="G22" i="28"/>
  <c r="M22" i="28" s="1"/>
  <c r="I22" i="28"/>
  <c r="K22" i="28"/>
  <c r="O22" i="28"/>
  <c r="Q22" i="28"/>
  <c r="V22" i="28"/>
  <c r="G23" i="28"/>
  <c r="I23" i="28"/>
  <c r="K23" i="28"/>
  <c r="M23" i="28"/>
  <c r="O23" i="28"/>
  <c r="Q23" i="28"/>
  <c r="V23" i="28"/>
  <c r="G24" i="28"/>
  <c r="M24" i="28" s="1"/>
  <c r="I24" i="28"/>
  <c r="K24" i="28"/>
  <c r="O24" i="28"/>
  <c r="Q24" i="28"/>
  <c r="V24" i="28"/>
  <c r="G25" i="28"/>
  <c r="M25" i="28" s="1"/>
  <c r="I25" i="28"/>
  <c r="K25" i="28"/>
  <c r="O25" i="28"/>
  <c r="Q25" i="28"/>
  <c r="V25" i="28"/>
  <c r="G26" i="28"/>
  <c r="M26" i="28" s="1"/>
  <c r="I26" i="28"/>
  <c r="K26" i="28"/>
  <c r="O26" i="28"/>
  <c r="Q26" i="28"/>
  <c r="V26" i="28"/>
  <c r="G27" i="28"/>
  <c r="I27" i="28"/>
  <c r="K27" i="28"/>
  <c r="M27" i="28"/>
  <c r="O27" i="28"/>
  <c r="Q27" i="28"/>
  <c r="V27" i="28"/>
  <c r="G29" i="28"/>
  <c r="M29" i="28" s="1"/>
  <c r="M28" i="28" s="1"/>
  <c r="I29" i="28"/>
  <c r="I28" i="28" s="1"/>
  <c r="K29" i="28"/>
  <c r="K28" i="28" s="1"/>
  <c r="O29" i="28"/>
  <c r="O28" i="28" s="1"/>
  <c r="Q29" i="28"/>
  <c r="Q28" i="28" s="1"/>
  <c r="V29" i="28"/>
  <c r="V28" i="28" s="1"/>
  <c r="K30" i="28"/>
  <c r="V30" i="28"/>
  <c r="G31" i="28"/>
  <c r="G30" i="28" s="1"/>
  <c r="I31" i="28"/>
  <c r="I30" i="28" s="1"/>
  <c r="K31" i="28"/>
  <c r="M31" i="28"/>
  <c r="M30" i="28" s="1"/>
  <c r="O31" i="28"/>
  <c r="O30" i="28" s="1"/>
  <c r="Q31" i="28"/>
  <c r="Q30" i="28" s="1"/>
  <c r="V31" i="28"/>
  <c r="G33" i="28"/>
  <c r="M33" i="28" s="1"/>
  <c r="M32" i="28" s="1"/>
  <c r="I33" i="28"/>
  <c r="I32" i="28" s="1"/>
  <c r="K33" i="28"/>
  <c r="K32" i="28" s="1"/>
  <c r="O33" i="28"/>
  <c r="O32" i="28" s="1"/>
  <c r="Q33" i="28"/>
  <c r="Q32" i="28" s="1"/>
  <c r="V33" i="28"/>
  <c r="V32" i="28" s="1"/>
  <c r="AE35" i="28"/>
  <c r="F64" i="1" s="1"/>
  <c r="AF35" i="28"/>
  <c r="G64" i="1" s="1"/>
  <c r="G9" i="27"/>
  <c r="M9" i="27" s="1"/>
  <c r="I9" i="27"/>
  <c r="K9" i="27"/>
  <c r="O9" i="27"/>
  <c r="Q9" i="27"/>
  <c r="V9" i="27"/>
  <c r="G10" i="27"/>
  <c r="I10" i="27"/>
  <c r="K10" i="27"/>
  <c r="O10" i="27"/>
  <c r="Q10" i="27"/>
  <c r="V10" i="27"/>
  <c r="G11" i="27"/>
  <c r="I11" i="27"/>
  <c r="K11" i="27"/>
  <c r="M11" i="27"/>
  <c r="O11" i="27"/>
  <c r="Q11" i="27"/>
  <c r="V11" i="27"/>
  <c r="G12" i="27"/>
  <c r="M12" i="27" s="1"/>
  <c r="I12" i="27"/>
  <c r="K12" i="27"/>
  <c r="O12" i="27"/>
  <c r="Q12" i="27"/>
  <c r="V12" i="27"/>
  <c r="G13" i="27"/>
  <c r="M13" i="27" s="1"/>
  <c r="I13" i="27"/>
  <c r="K13" i="27"/>
  <c r="O13" i="27"/>
  <c r="Q13" i="27"/>
  <c r="V13" i="27"/>
  <c r="G14" i="27"/>
  <c r="M14" i="27" s="1"/>
  <c r="I14" i="27"/>
  <c r="K14" i="27"/>
  <c r="O14" i="27"/>
  <c r="Q14" i="27"/>
  <c r="V14" i="27"/>
  <c r="G15" i="27"/>
  <c r="I15" i="27"/>
  <c r="K15" i="27"/>
  <c r="M15" i="27"/>
  <c r="O15" i="27"/>
  <c r="Q15" i="27"/>
  <c r="V15" i="27"/>
  <c r="G16" i="27"/>
  <c r="M16" i="27" s="1"/>
  <c r="I16" i="27"/>
  <c r="K16" i="27"/>
  <c r="O16" i="27"/>
  <c r="Q16" i="27"/>
  <c r="V16" i="27"/>
  <c r="G17" i="27"/>
  <c r="M17" i="27" s="1"/>
  <c r="I17" i="27"/>
  <c r="K17" i="27"/>
  <c r="O17" i="27"/>
  <c r="Q17" i="27"/>
  <c r="V17" i="27"/>
  <c r="G18" i="27"/>
  <c r="M18" i="27" s="1"/>
  <c r="I18" i="27"/>
  <c r="K18" i="27"/>
  <c r="O18" i="27"/>
  <c r="Q18" i="27"/>
  <c r="V18" i="27"/>
  <c r="G19" i="27"/>
  <c r="I19" i="27"/>
  <c r="K19" i="27"/>
  <c r="M19" i="27"/>
  <c r="O19" i="27"/>
  <c r="Q19" i="27"/>
  <c r="V19" i="27"/>
  <c r="G20" i="27"/>
  <c r="M20" i="27" s="1"/>
  <c r="I20" i="27"/>
  <c r="K20" i="27"/>
  <c r="O20" i="27"/>
  <c r="Q20" i="27"/>
  <c r="V20" i="27"/>
  <c r="G21" i="27"/>
  <c r="M21" i="27" s="1"/>
  <c r="I21" i="27"/>
  <c r="K21" i="27"/>
  <c r="O21" i="27"/>
  <c r="Q21" i="27"/>
  <c r="V21" i="27"/>
  <c r="G22" i="27"/>
  <c r="M22" i="27" s="1"/>
  <c r="I22" i="27"/>
  <c r="K22" i="27"/>
  <c r="O22" i="27"/>
  <c r="Q22" i="27"/>
  <c r="V22" i="27"/>
  <c r="G23" i="27"/>
  <c r="I23" i="27"/>
  <c r="K23" i="27"/>
  <c r="M23" i="27"/>
  <c r="O23" i="27"/>
  <c r="Q23" i="27"/>
  <c r="V23" i="27"/>
  <c r="G24" i="27"/>
  <c r="M24" i="27" s="1"/>
  <c r="I24" i="27"/>
  <c r="K24" i="27"/>
  <c r="O24" i="27"/>
  <c r="Q24" i="27"/>
  <c r="V24" i="27"/>
  <c r="G25" i="27"/>
  <c r="M25" i="27" s="1"/>
  <c r="I25" i="27"/>
  <c r="K25" i="27"/>
  <c r="O25" i="27"/>
  <c r="Q25" i="27"/>
  <c r="V25" i="27"/>
  <c r="G26" i="27"/>
  <c r="M26" i="27" s="1"/>
  <c r="I26" i="27"/>
  <c r="K26" i="27"/>
  <c r="O26" i="27"/>
  <c r="Q26" i="27"/>
  <c r="V26" i="27"/>
  <c r="G27" i="27"/>
  <c r="I27" i="27"/>
  <c r="K27" i="27"/>
  <c r="M27" i="27"/>
  <c r="O27" i="27"/>
  <c r="Q27" i="27"/>
  <c r="V27" i="27"/>
  <c r="G28" i="27"/>
  <c r="M28" i="27" s="1"/>
  <c r="I28" i="27"/>
  <c r="K28" i="27"/>
  <c r="O28" i="27"/>
  <c r="Q28" i="27"/>
  <c r="V28" i="27"/>
  <c r="G29" i="27"/>
  <c r="M29" i="27" s="1"/>
  <c r="I29" i="27"/>
  <c r="K29" i="27"/>
  <c r="O29" i="27"/>
  <c r="Q29" i="27"/>
  <c r="V29" i="27"/>
  <c r="G31" i="27"/>
  <c r="I31" i="27"/>
  <c r="K31" i="27"/>
  <c r="M31" i="27"/>
  <c r="O31" i="27"/>
  <c r="Q31" i="27"/>
  <c r="V31" i="27"/>
  <c r="G32" i="27"/>
  <c r="I32" i="27"/>
  <c r="K32" i="27"/>
  <c r="O32" i="27"/>
  <c r="Q32" i="27"/>
  <c r="V32" i="27"/>
  <c r="G33" i="27"/>
  <c r="M33" i="27" s="1"/>
  <c r="I33" i="27"/>
  <c r="K33" i="27"/>
  <c r="O33" i="27"/>
  <c r="Q33" i="27"/>
  <c r="V33" i="27"/>
  <c r="G34" i="27"/>
  <c r="M34" i="27" s="1"/>
  <c r="I34" i="27"/>
  <c r="K34" i="27"/>
  <c r="O34" i="27"/>
  <c r="Q34" i="27"/>
  <c r="V34" i="27"/>
  <c r="G35" i="27"/>
  <c r="I35" i="27"/>
  <c r="K35" i="27"/>
  <c r="M35" i="27"/>
  <c r="O35" i="27"/>
  <c r="Q35" i="27"/>
  <c r="V35" i="27"/>
  <c r="G36" i="27"/>
  <c r="M36" i="27" s="1"/>
  <c r="I36" i="27"/>
  <c r="K36" i="27"/>
  <c r="O36" i="27"/>
  <c r="Q36" i="27"/>
  <c r="V36" i="27"/>
  <c r="G37" i="27"/>
  <c r="M37" i="27" s="1"/>
  <c r="I37" i="27"/>
  <c r="K37" i="27"/>
  <c r="O37" i="27"/>
  <c r="Q37" i="27"/>
  <c r="V37" i="27"/>
  <c r="G38" i="27"/>
  <c r="M38" i="27" s="1"/>
  <c r="I38" i="27"/>
  <c r="K38" i="27"/>
  <c r="O38" i="27"/>
  <c r="Q38" i="27"/>
  <c r="V38" i="27"/>
  <c r="G39" i="27"/>
  <c r="I39" i="27"/>
  <c r="K39" i="27"/>
  <c r="M39" i="27"/>
  <c r="O39" i="27"/>
  <c r="Q39" i="27"/>
  <c r="V39" i="27"/>
  <c r="G40" i="27"/>
  <c r="M40" i="27" s="1"/>
  <c r="I40" i="27"/>
  <c r="K40" i="27"/>
  <c r="O40" i="27"/>
  <c r="Q40" i="27"/>
  <c r="V40" i="27"/>
  <c r="G41" i="27"/>
  <c r="M41" i="27" s="1"/>
  <c r="I41" i="27"/>
  <c r="K41" i="27"/>
  <c r="O41" i="27"/>
  <c r="Q41" i="27"/>
  <c r="V41" i="27"/>
  <c r="G42" i="27"/>
  <c r="M42" i="27" s="1"/>
  <c r="I42" i="27"/>
  <c r="K42" i="27"/>
  <c r="O42" i="27"/>
  <c r="Q42" i="27"/>
  <c r="V42" i="27"/>
  <c r="G43" i="27"/>
  <c r="I43" i="27"/>
  <c r="K43" i="27"/>
  <c r="M43" i="27"/>
  <c r="O43" i="27"/>
  <c r="Q43" i="27"/>
  <c r="V43" i="27"/>
  <c r="G44" i="27"/>
  <c r="M44" i="27" s="1"/>
  <c r="I44" i="27"/>
  <c r="K44" i="27"/>
  <c r="O44" i="27"/>
  <c r="Q44" i="27"/>
  <c r="V44" i="27"/>
  <c r="I45" i="27"/>
  <c r="G46" i="27"/>
  <c r="G45" i="27" s="1"/>
  <c r="I46" i="27"/>
  <c r="K46" i="27"/>
  <c r="K45" i="27" s="1"/>
  <c r="O46" i="27"/>
  <c r="O45" i="27" s="1"/>
  <c r="Q46" i="27"/>
  <c r="Q45" i="27" s="1"/>
  <c r="V46" i="27"/>
  <c r="V45" i="27" s="1"/>
  <c r="G48" i="27"/>
  <c r="G47" i="27" s="1"/>
  <c r="I48" i="27"/>
  <c r="I47" i="27" s="1"/>
  <c r="K48" i="27"/>
  <c r="K47" i="27" s="1"/>
  <c r="O48" i="27"/>
  <c r="O47" i="27" s="1"/>
  <c r="Q48" i="27"/>
  <c r="Q47" i="27" s="1"/>
  <c r="V48" i="27"/>
  <c r="V47" i="27" s="1"/>
  <c r="G50" i="27"/>
  <c r="G49" i="27" s="1"/>
  <c r="I50" i="27"/>
  <c r="I49" i="27" s="1"/>
  <c r="K50" i="27"/>
  <c r="K49" i="27" s="1"/>
  <c r="O50" i="27"/>
  <c r="O49" i="27" s="1"/>
  <c r="Q50" i="27"/>
  <c r="Q49" i="27" s="1"/>
  <c r="V50" i="27"/>
  <c r="V49" i="27" s="1"/>
  <c r="G52" i="27"/>
  <c r="I52" i="27"/>
  <c r="I51" i="27" s="1"/>
  <c r="K52" i="27"/>
  <c r="M52" i="27"/>
  <c r="O52" i="27"/>
  <c r="Q52" i="27"/>
  <c r="V52" i="27"/>
  <c r="G53" i="27"/>
  <c r="M53" i="27" s="1"/>
  <c r="I53" i="27"/>
  <c r="K53" i="27"/>
  <c r="O53" i="27"/>
  <c r="Q53" i="27"/>
  <c r="V53" i="27"/>
  <c r="G54" i="27"/>
  <c r="M54" i="27" s="1"/>
  <c r="I54" i="27"/>
  <c r="K54" i="27"/>
  <c r="O54" i="27"/>
  <c r="Q54" i="27"/>
  <c r="V54" i="27"/>
  <c r="K55" i="27"/>
  <c r="V55" i="27"/>
  <c r="G56" i="27"/>
  <c r="G55" i="27" s="1"/>
  <c r="I56" i="27"/>
  <c r="I55" i="27" s="1"/>
  <c r="K56" i="27"/>
  <c r="M56" i="27"/>
  <c r="M55" i="27" s="1"/>
  <c r="O56" i="27"/>
  <c r="O55" i="27" s="1"/>
  <c r="Q56" i="27"/>
  <c r="Q55" i="27" s="1"/>
  <c r="V56" i="27"/>
  <c r="AE58" i="27"/>
  <c r="AF58" i="27"/>
  <c r="G63" i="1" s="1"/>
  <c r="G9" i="26"/>
  <c r="I9" i="26"/>
  <c r="K9" i="26"/>
  <c r="M9" i="26"/>
  <c r="O9" i="26"/>
  <c r="Q9" i="26"/>
  <c r="V9" i="26"/>
  <c r="G10" i="26"/>
  <c r="I10" i="26"/>
  <c r="K10" i="26"/>
  <c r="O10" i="26"/>
  <c r="Q10" i="26"/>
  <c r="V10" i="26"/>
  <c r="G11" i="26"/>
  <c r="M11" i="26" s="1"/>
  <c r="I11" i="26"/>
  <c r="K11" i="26"/>
  <c r="O11" i="26"/>
  <c r="Q11" i="26"/>
  <c r="V11" i="26"/>
  <c r="G12" i="26"/>
  <c r="M12" i="26" s="1"/>
  <c r="I12" i="26"/>
  <c r="K12" i="26"/>
  <c r="O12" i="26"/>
  <c r="Q12" i="26"/>
  <c r="V12" i="26"/>
  <c r="G13" i="26"/>
  <c r="I13" i="26"/>
  <c r="K13" i="26"/>
  <c r="M13" i="26"/>
  <c r="O13" i="26"/>
  <c r="Q13" i="26"/>
  <c r="V13" i="26"/>
  <c r="G14" i="26"/>
  <c r="M14" i="26" s="1"/>
  <c r="I14" i="26"/>
  <c r="K14" i="26"/>
  <c r="O14" i="26"/>
  <c r="Q14" i="26"/>
  <c r="V14" i="26"/>
  <c r="G16" i="26"/>
  <c r="I16" i="26"/>
  <c r="K16" i="26"/>
  <c r="O16" i="26"/>
  <c r="Q16" i="26"/>
  <c r="V16" i="26"/>
  <c r="G17" i="26"/>
  <c r="M17" i="26" s="1"/>
  <c r="I17" i="26"/>
  <c r="K17" i="26"/>
  <c r="O17" i="26"/>
  <c r="Q17" i="26"/>
  <c r="V17" i="26"/>
  <c r="G18" i="26"/>
  <c r="I18" i="26"/>
  <c r="K18" i="26"/>
  <c r="M18" i="26"/>
  <c r="O18" i="26"/>
  <c r="Q18" i="26"/>
  <c r="V18" i="26"/>
  <c r="G19" i="26"/>
  <c r="M19" i="26" s="1"/>
  <c r="I19" i="26"/>
  <c r="K19" i="26"/>
  <c r="O19" i="26"/>
  <c r="Q19" i="26"/>
  <c r="V19" i="26"/>
  <c r="G20" i="26"/>
  <c r="M20" i="26" s="1"/>
  <c r="I20" i="26"/>
  <c r="K20" i="26"/>
  <c r="O20" i="26"/>
  <c r="Q20" i="26"/>
  <c r="V20" i="26"/>
  <c r="G21" i="26"/>
  <c r="M21" i="26" s="1"/>
  <c r="I21" i="26"/>
  <c r="K21" i="26"/>
  <c r="O21" i="26"/>
  <c r="Q21" i="26"/>
  <c r="V21" i="26"/>
  <c r="G22" i="26"/>
  <c r="I22" i="26"/>
  <c r="K22" i="26"/>
  <c r="M22" i="26"/>
  <c r="O22" i="26"/>
  <c r="Q22" i="26"/>
  <c r="V22" i="26"/>
  <c r="G23" i="26"/>
  <c r="M23" i="26" s="1"/>
  <c r="I23" i="26"/>
  <c r="K23" i="26"/>
  <c r="O23" i="26"/>
  <c r="Q23" i="26"/>
  <c r="V23" i="26"/>
  <c r="G24" i="26"/>
  <c r="M24" i="26" s="1"/>
  <c r="I24" i="26"/>
  <c r="K24" i="26"/>
  <c r="O24" i="26"/>
  <c r="Q24" i="26"/>
  <c r="V24" i="26"/>
  <c r="G25" i="26"/>
  <c r="M25" i="26" s="1"/>
  <c r="I25" i="26"/>
  <c r="K25" i="26"/>
  <c r="O25" i="26"/>
  <c r="Q25" i="26"/>
  <c r="V25" i="26"/>
  <c r="G26" i="26"/>
  <c r="I26" i="26"/>
  <c r="K26" i="26"/>
  <c r="M26" i="26"/>
  <c r="O26" i="26"/>
  <c r="Q26" i="26"/>
  <c r="V26" i="26"/>
  <c r="G27" i="26"/>
  <c r="M27" i="26" s="1"/>
  <c r="I27" i="26"/>
  <c r="K27" i="26"/>
  <c r="O27" i="26"/>
  <c r="Q27" i="26"/>
  <c r="V27" i="26"/>
  <c r="G28" i="26"/>
  <c r="M28" i="26" s="1"/>
  <c r="I28" i="26"/>
  <c r="K28" i="26"/>
  <c r="O28" i="26"/>
  <c r="Q28" i="26"/>
  <c r="V28" i="26"/>
  <c r="G29" i="26"/>
  <c r="I29" i="26"/>
  <c r="K29" i="26"/>
  <c r="M29" i="26"/>
  <c r="O29" i="26"/>
  <c r="Q29" i="26"/>
  <c r="V29" i="26"/>
  <c r="G30" i="26"/>
  <c r="M30" i="26" s="1"/>
  <c r="I30" i="26"/>
  <c r="K30" i="26"/>
  <c r="O30" i="26"/>
  <c r="Q30" i="26"/>
  <c r="V30" i="26"/>
  <c r="G31" i="26"/>
  <c r="I31" i="26"/>
  <c r="K31" i="26"/>
  <c r="M31" i="26"/>
  <c r="O31" i="26"/>
  <c r="Q31" i="26"/>
  <c r="V31" i="26"/>
  <c r="G32" i="26"/>
  <c r="M32" i="26" s="1"/>
  <c r="I32" i="26"/>
  <c r="K32" i="26"/>
  <c r="O32" i="26"/>
  <c r="Q32" i="26"/>
  <c r="V32" i="26"/>
  <c r="G33" i="26"/>
  <c r="I33" i="26"/>
  <c r="K33" i="26"/>
  <c r="M33" i="26"/>
  <c r="O33" i="26"/>
  <c r="Q33" i="26"/>
  <c r="V33" i="26"/>
  <c r="G34" i="26"/>
  <c r="M34" i="26" s="1"/>
  <c r="I34" i="26"/>
  <c r="K34" i="26"/>
  <c r="O34" i="26"/>
  <c r="Q34" i="26"/>
  <c r="V34" i="26"/>
  <c r="G35" i="26"/>
  <c r="I35" i="26"/>
  <c r="K35" i="26"/>
  <c r="M35" i="26"/>
  <c r="O35" i="26"/>
  <c r="Q35" i="26"/>
  <c r="V35" i="26"/>
  <c r="G36" i="26"/>
  <c r="M36" i="26" s="1"/>
  <c r="I36" i="26"/>
  <c r="K36" i="26"/>
  <c r="O36" i="26"/>
  <c r="Q36" i="26"/>
  <c r="V36" i="26"/>
  <c r="G37" i="26"/>
  <c r="I37" i="26"/>
  <c r="K37" i="26"/>
  <c r="M37" i="26"/>
  <c r="O37" i="26"/>
  <c r="Q37" i="26"/>
  <c r="V37" i="26"/>
  <c r="G38" i="26"/>
  <c r="M38" i="26" s="1"/>
  <c r="I38" i="26"/>
  <c r="K38" i="26"/>
  <c r="O38" i="26"/>
  <c r="Q38" i="26"/>
  <c r="V38" i="26"/>
  <c r="G39" i="26"/>
  <c r="I39" i="26"/>
  <c r="K39" i="26"/>
  <c r="M39" i="26"/>
  <c r="O39" i="26"/>
  <c r="Q39" i="26"/>
  <c r="V39" i="26"/>
  <c r="G40" i="26"/>
  <c r="M40" i="26" s="1"/>
  <c r="I40" i="26"/>
  <c r="K40" i="26"/>
  <c r="O40" i="26"/>
  <c r="Q40" i="26"/>
  <c r="V40" i="26"/>
  <c r="G41" i="26"/>
  <c r="I41" i="26"/>
  <c r="K41" i="26"/>
  <c r="M41" i="26"/>
  <c r="O41" i="26"/>
  <c r="Q41" i="26"/>
  <c r="V41" i="26"/>
  <c r="G42" i="26"/>
  <c r="M42" i="26" s="1"/>
  <c r="I42" i="26"/>
  <c r="K42" i="26"/>
  <c r="O42" i="26"/>
  <c r="Q42" i="26"/>
  <c r="V42" i="26"/>
  <c r="G43" i="26"/>
  <c r="I43" i="26"/>
  <c r="K43" i="26"/>
  <c r="M43" i="26"/>
  <c r="O43" i="26"/>
  <c r="Q43" i="26"/>
  <c r="V43" i="26"/>
  <c r="G44" i="26"/>
  <c r="M44" i="26" s="1"/>
  <c r="I44" i="26"/>
  <c r="K44" i="26"/>
  <c r="O44" i="26"/>
  <c r="Q44" i="26"/>
  <c r="V44" i="26"/>
  <c r="G45" i="26"/>
  <c r="I45" i="26"/>
  <c r="K45" i="26"/>
  <c r="M45" i="26"/>
  <c r="O45" i="26"/>
  <c r="Q45" i="26"/>
  <c r="V45" i="26"/>
  <c r="G46" i="26"/>
  <c r="M46" i="26" s="1"/>
  <c r="I46" i="26"/>
  <c r="K46" i="26"/>
  <c r="O46" i="26"/>
  <c r="Q46" i="26"/>
  <c r="V46" i="26"/>
  <c r="G47" i="26"/>
  <c r="I47" i="26"/>
  <c r="K47" i="26"/>
  <c r="M47" i="26"/>
  <c r="O47" i="26"/>
  <c r="Q47" i="26"/>
  <c r="V47" i="26"/>
  <c r="G48" i="26"/>
  <c r="M48" i="26" s="1"/>
  <c r="I48" i="26"/>
  <c r="K48" i="26"/>
  <c r="O48" i="26"/>
  <c r="Q48" i="26"/>
  <c r="V48" i="26"/>
  <c r="G49" i="26"/>
  <c r="I49" i="26"/>
  <c r="K49" i="26"/>
  <c r="M49" i="26"/>
  <c r="O49" i="26"/>
  <c r="Q49" i="26"/>
  <c r="V49" i="26"/>
  <c r="G50" i="26"/>
  <c r="M50" i="26" s="1"/>
  <c r="I50" i="26"/>
  <c r="K50" i="26"/>
  <c r="O50" i="26"/>
  <c r="Q50" i="26"/>
  <c r="V50" i="26"/>
  <c r="G51" i="26"/>
  <c r="I51" i="26"/>
  <c r="K51" i="26"/>
  <c r="M51" i="26"/>
  <c r="O51" i="26"/>
  <c r="Q51" i="26"/>
  <c r="V51" i="26"/>
  <c r="G53" i="26"/>
  <c r="M53" i="26" s="1"/>
  <c r="I53" i="26"/>
  <c r="K53" i="26"/>
  <c r="O53" i="26"/>
  <c r="Q53" i="26"/>
  <c r="V53" i="26"/>
  <c r="G54" i="26"/>
  <c r="I54" i="26"/>
  <c r="K54" i="26"/>
  <c r="O54" i="26"/>
  <c r="Q54" i="26"/>
  <c r="V54" i="26"/>
  <c r="G55" i="26"/>
  <c r="I55" i="26"/>
  <c r="K55" i="26"/>
  <c r="M55" i="26"/>
  <c r="O55" i="26"/>
  <c r="Q55" i="26"/>
  <c r="V55" i="26"/>
  <c r="G56" i="26"/>
  <c r="M56" i="26" s="1"/>
  <c r="I56" i="26"/>
  <c r="K56" i="26"/>
  <c r="O56" i="26"/>
  <c r="Q56" i="26"/>
  <c r="V56" i="26"/>
  <c r="G57" i="26"/>
  <c r="M57" i="26" s="1"/>
  <c r="I57" i="26"/>
  <c r="K57" i="26"/>
  <c r="O57" i="26"/>
  <c r="Q57" i="26"/>
  <c r="V57" i="26"/>
  <c r="G58" i="26"/>
  <c r="M58" i="26" s="1"/>
  <c r="I58" i="26"/>
  <c r="K58" i="26"/>
  <c r="O58" i="26"/>
  <c r="Q58" i="26"/>
  <c r="V58" i="26"/>
  <c r="G59" i="26"/>
  <c r="I59" i="26"/>
  <c r="K59" i="26"/>
  <c r="M59" i="26"/>
  <c r="O59" i="26"/>
  <c r="Q59" i="26"/>
  <c r="V59" i="26"/>
  <c r="G60" i="26"/>
  <c r="M60" i="26" s="1"/>
  <c r="I60" i="26"/>
  <c r="K60" i="26"/>
  <c r="O60" i="26"/>
  <c r="Q60" i="26"/>
  <c r="V60" i="26"/>
  <c r="G61" i="26"/>
  <c r="M61" i="26" s="1"/>
  <c r="I61" i="26"/>
  <c r="K61" i="26"/>
  <c r="O61" i="26"/>
  <c r="Q61" i="26"/>
  <c r="V61" i="26"/>
  <c r="G62" i="26"/>
  <c r="M62" i="26" s="1"/>
  <c r="I62" i="26"/>
  <c r="K62" i="26"/>
  <c r="O62" i="26"/>
  <c r="Q62" i="26"/>
  <c r="V62" i="26"/>
  <c r="G63" i="26"/>
  <c r="I63" i="26"/>
  <c r="K63" i="26"/>
  <c r="M63" i="26"/>
  <c r="O63" i="26"/>
  <c r="Q63" i="26"/>
  <c r="V63" i="26"/>
  <c r="G64" i="26"/>
  <c r="M64" i="26" s="1"/>
  <c r="I64" i="26"/>
  <c r="K64" i="26"/>
  <c r="O64" i="26"/>
  <c r="Q64" i="26"/>
  <c r="V64" i="26"/>
  <c r="G65" i="26"/>
  <c r="M65" i="26" s="1"/>
  <c r="I65" i="26"/>
  <c r="K65" i="26"/>
  <c r="O65" i="26"/>
  <c r="Q65" i="26"/>
  <c r="V65" i="26"/>
  <c r="G67" i="26"/>
  <c r="I67" i="26"/>
  <c r="K67" i="26"/>
  <c r="M67" i="26"/>
  <c r="O67" i="26"/>
  <c r="Q67" i="26"/>
  <c r="V67" i="26"/>
  <c r="G68" i="26"/>
  <c r="I68" i="26"/>
  <c r="K68" i="26"/>
  <c r="O68" i="26"/>
  <c r="Q68" i="26"/>
  <c r="V68" i="26"/>
  <c r="G69" i="26"/>
  <c r="M69" i="26" s="1"/>
  <c r="I69" i="26"/>
  <c r="K69" i="26"/>
  <c r="O69" i="26"/>
  <c r="Q69" i="26"/>
  <c r="V69" i="26"/>
  <c r="G70" i="26"/>
  <c r="M70" i="26" s="1"/>
  <c r="I70" i="26"/>
  <c r="K70" i="26"/>
  <c r="O70" i="26"/>
  <c r="Q70" i="26"/>
  <c r="V70" i="26"/>
  <c r="G71" i="26"/>
  <c r="I71" i="26"/>
  <c r="K71" i="26"/>
  <c r="M71" i="26"/>
  <c r="O71" i="26"/>
  <c r="Q71" i="26"/>
  <c r="V71" i="26"/>
  <c r="G72" i="26"/>
  <c r="M72" i="26" s="1"/>
  <c r="I72" i="26"/>
  <c r="K72" i="26"/>
  <c r="O72" i="26"/>
  <c r="Q72" i="26"/>
  <c r="V72" i="26"/>
  <c r="G73" i="26"/>
  <c r="M73" i="26" s="1"/>
  <c r="I73" i="26"/>
  <c r="K73" i="26"/>
  <c r="O73" i="26"/>
  <c r="Q73" i="26"/>
  <c r="V73" i="26"/>
  <c r="G74" i="26"/>
  <c r="M74" i="26" s="1"/>
  <c r="I74" i="26"/>
  <c r="K74" i="26"/>
  <c r="O74" i="26"/>
  <c r="Q74" i="26"/>
  <c r="V74" i="26"/>
  <c r="G75" i="26"/>
  <c r="I75" i="26"/>
  <c r="K75" i="26"/>
  <c r="M75" i="26"/>
  <c r="O75" i="26"/>
  <c r="Q75" i="26"/>
  <c r="V75" i="26"/>
  <c r="G76" i="26"/>
  <c r="M76" i="26" s="1"/>
  <c r="I76" i="26"/>
  <c r="K76" i="26"/>
  <c r="O76" i="26"/>
  <c r="Q76" i="26"/>
  <c r="V76" i="26"/>
  <c r="G77" i="26"/>
  <c r="M77" i="26" s="1"/>
  <c r="I77" i="26"/>
  <c r="K77" i="26"/>
  <c r="O77" i="26"/>
  <c r="Q77" i="26"/>
  <c r="V77" i="26"/>
  <c r="G78" i="26"/>
  <c r="M78" i="26" s="1"/>
  <c r="I78" i="26"/>
  <c r="K78" i="26"/>
  <c r="O78" i="26"/>
  <c r="Q78" i="26"/>
  <c r="V78" i="26"/>
  <c r="G79" i="26"/>
  <c r="I79" i="26"/>
  <c r="K79" i="26"/>
  <c r="M79" i="26"/>
  <c r="O79" i="26"/>
  <c r="Q79" i="26"/>
  <c r="V79" i="26"/>
  <c r="G80" i="26"/>
  <c r="M80" i="26" s="1"/>
  <c r="I80" i="26"/>
  <c r="K80" i="26"/>
  <c r="O80" i="26"/>
  <c r="Q80" i="26"/>
  <c r="V80" i="26"/>
  <c r="G81" i="26"/>
  <c r="M81" i="26" s="1"/>
  <c r="I81" i="26"/>
  <c r="K81" i="26"/>
  <c r="O81" i="26"/>
  <c r="Q81" i="26"/>
  <c r="V81" i="26"/>
  <c r="G82" i="26"/>
  <c r="M82" i="26" s="1"/>
  <c r="I82" i="26"/>
  <c r="K82" i="26"/>
  <c r="O82" i="26"/>
  <c r="Q82" i="26"/>
  <c r="V82" i="26"/>
  <c r="G84" i="26"/>
  <c r="I84" i="26"/>
  <c r="K84" i="26"/>
  <c r="O84" i="26"/>
  <c r="Q84" i="26"/>
  <c r="V84" i="26"/>
  <c r="G85" i="26"/>
  <c r="I85" i="26"/>
  <c r="K85" i="26"/>
  <c r="M85" i="26"/>
  <c r="O85" i="26"/>
  <c r="Q85" i="26"/>
  <c r="V85" i="26"/>
  <c r="G86" i="26"/>
  <c r="M86" i="26" s="1"/>
  <c r="I86" i="26"/>
  <c r="K86" i="26"/>
  <c r="O86" i="26"/>
  <c r="Q86" i="26"/>
  <c r="V86" i="26"/>
  <c r="G87" i="26"/>
  <c r="M87" i="26" s="1"/>
  <c r="I87" i="26"/>
  <c r="K87" i="26"/>
  <c r="O87" i="26"/>
  <c r="Q87" i="26"/>
  <c r="V87" i="26"/>
  <c r="G88" i="26"/>
  <c r="M88" i="26" s="1"/>
  <c r="I88" i="26"/>
  <c r="K88" i="26"/>
  <c r="O88" i="26"/>
  <c r="Q88" i="26"/>
  <c r="V88" i="26"/>
  <c r="G89" i="26"/>
  <c r="I89" i="26"/>
  <c r="K89" i="26"/>
  <c r="M89" i="26"/>
  <c r="O89" i="26"/>
  <c r="Q89" i="26"/>
  <c r="V89" i="26"/>
  <c r="G90" i="26"/>
  <c r="M90" i="26" s="1"/>
  <c r="I90" i="26"/>
  <c r="K90" i="26"/>
  <c r="O90" i="26"/>
  <c r="Q90" i="26"/>
  <c r="V90" i="26"/>
  <c r="G91" i="26"/>
  <c r="M91" i="26" s="1"/>
  <c r="I91" i="26"/>
  <c r="K91" i="26"/>
  <c r="O91" i="26"/>
  <c r="Q91" i="26"/>
  <c r="V91" i="26"/>
  <c r="G92" i="26"/>
  <c r="M92" i="26" s="1"/>
  <c r="I92" i="26"/>
  <c r="K92" i="26"/>
  <c r="O92" i="26"/>
  <c r="Q92" i="26"/>
  <c r="V92" i="26"/>
  <c r="G93" i="26"/>
  <c r="I93" i="26"/>
  <c r="K93" i="26"/>
  <c r="M93" i="26"/>
  <c r="O93" i="26"/>
  <c r="Q93" i="26"/>
  <c r="V93" i="26"/>
  <c r="G94" i="26"/>
  <c r="M94" i="26" s="1"/>
  <c r="I94" i="26"/>
  <c r="K94" i="26"/>
  <c r="O94" i="26"/>
  <c r="Q94" i="26"/>
  <c r="V94" i="26"/>
  <c r="G95" i="26"/>
  <c r="M95" i="26" s="1"/>
  <c r="I95" i="26"/>
  <c r="K95" i="26"/>
  <c r="O95" i="26"/>
  <c r="Q95" i="26"/>
  <c r="V95" i="26"/>
  <c r="G96" i="26"/>
  <c r="M96" i="26" s="1"/>
  <c r="I96" i="26"/>
  <c r="K96" i="26"/>
  <c r="O96" i="26"/>
  <c r="Q96" i="26"/>
  <c r="V96" i="26"/>
  <c r="G97" i="26"/>
  <c r="I97" i="26"/>
  <c r="K97" i="26"/>
  <c r="M97" i="26"/>
  <c r="O97" i="26"/>
  <c r="Q97" i="26"/>
  <c r="V97" i="26"/>
  <c r="G98" i="26"/>
  <c r="M98" i="26" s="1"/>
  <c r="I98" i="26"/>
  <c r="K98" i="26"/>
  <c r="O98" i="26"/>
  <c r="Q98" i="26"/>
  <c r="V98" i="26"/>
  <c r="G99" i="26"/>
  <c r="I99" i="26"/>
  <c r="K99" i="26"/>
  <c r="M99" i="26"/>
  <c r="O99" i="26"/>
  <c r="Q99" i="26"/>
  <c r="V99" i="26"/>
  <c r="G100" i="26"/>
  <c r="M100" i="26" s="1"/>
  <c r="I100" i="26"/>
  <c r="K100" i="26"/>
  <c r="O100" i="26"/>
  <c r="Q100" i="26"/>
  <c r="V100" i="26"/>
  <c r="G101" i="26"/>
  <c r="I101" i="26"/>
  <c r="K101" i="26"/>
  <c r="M101" i="26"/>
  <c r="O101" i="26"/>
  <c r="Q101" i="26"/>
  <c r="V101" i="26"/>
  <c r="G102" i="26"/>
  <c r="M102" i="26" s="1"/>
  <c r="I102" i="26"/>
  <c r="K102" i="26"/>
  <c r="O102" i="26"/>
  <c r="Q102" i="26"/>
  <c r="V102" i="26"/>
  <c r="G103" i="26"/>
  <c r="I103" i="26"/>
  <c r="K103" i="26"/>
  <c r="M103" i="26"/>
  <c r="O103" i="26"/>
  <c r="Q103" i="26"/>
  <c r="V103" i="26"/>
  <c r="G104" i="26"/>
  <c r="M104" i="26" s="1"/>
  <c r="I104" i="26"/>
  <c r="K104" i="26"/>
  <c r="O104" i="26"/>
  <c r="Q104" i="26"/>
  <c r="V104" i="26"/>
  <c r="G106" i="26"/>
  <c r="I106" i="26"/>
  <c r="K106" i="26"/>
  <c r="M106" i="26"/>
  <c r="O106" i="26"/>
  <c r="Q106" i="26"/>
  <c r="V106" i="26"/>
  <c r="G107" i="26"/>
  <c r="M107" i="26" s="1"/>
  <c r="I107" i="26"/>
  <c r="K107" i="26"/>
  <c r="O107" i="26"/>
  <c r="Q107" i="26"/>
  <c r="V107" i="26"/>
  <c r="G108" i="26"/>
  <c r="M108" i="26" s="1"/>
  <c r="I108" i="26"/>
  <c r="K108" i="26"/>
  <c r="O108" i="26"/>
  <c r="Q108" i="26"/>
  <c r="V108" i="26"/>
  <c r="G109" i="26"/>
  <c r="M109" i="26" s="1"/>
  <c r="I109" i="26"/>
  <c r="K109" i="26"/>
  <c r="O109" i="26"/>
  <c r="Q109" i="26"/>
  <c r="V109" i="26"/>
  <c r="G110" i="26"/>
  <c r="I110" i="26"/>
  <c r="K110" i="26"/>
  <c r="M110" i="26"/>
  <c r="O110" i="26"/>
  <c r="Q110" i="26"/>
  <c r="V110" i="26"/>
  <c r="G111" i="26"/>
  <c r="M111" i="26" s="1"/>
  <c r="I111" i="26"/>
  <c r="K111" i="26"/>
  <c r="O111" i="26"/>
  <c r="Q111" i="26"/>
  <c r="V111" i="26"/>
  <c r="G112" i="26"/>
  <c r="M112" i="26" s="1"/>
  <c r="I112" i="26"/>
  <c r="K112" i="26"/>
  <c r="O112" i="26"/>
  <c r="Q112" i="26"/>
  <c r="V112" i="26"/>
  <c r="G113" i="26"/>
  <c r="M113" i="26" s="1"/>
  <c r="I113" i="26"/>
  <c r="K113" i="26"/>
  <c r="O113" i="26"/>
  <c r="Q113" i="26"/>
  <c r="V113" i="26"/>
  <c r="AE115" i="26"/>
  <c r="AF115" i="26"/>
  <c r="G9" i="25"/>
  <c r="I9" i="25"/>
  <c r="K9" i="25"/>
  <c r="M9" i="25"/>
  <c r="O9" i="25"/>
  <c r="Q9" i="25"/>
  <c r="V9" i="25"/>
  <c r="G10" i="25"/>
  <c r="I10" i="25"/>
  <c r="K10" i="25"/>
  <c r="O10" i="25"/>
  <c r="Q10" i="25"/>
  <c r="V10" i="25"/>
  <c r="G11" i="25"/>
  <c r="M11" i="25" s="1"/>
  <c r="I11" i="25"/>
  <c r="K11" i="25"/>
  <c r="O11" i="25"/>
  <c r="Q11" i="25"/>
  <c r="V11" i="25"/>
  <c r="G12" i="25"/>
  <c r="M12" i="25" s="1"/>
  <c r="I12" i="25"/>
  <c r="K12" i="25"/>
  <c r="O12" i="25"/>
  <c r="Q12" i="25"/>
  <c r="V12" i="25"/>
  <c r="G13" i="25"/>
  <c r="I13" i="25"/>
  <c r="K13" i="25"/>
  <c r="M13" i="25"/>
  <c r="O13" i="25"/>
  <c r="Q13" i="25"/>
  <c r="V13" i="25"/>
  <c r="G15" i="25"/>
  <c r="M15" i="25" s="1"/>
  <c r="I15" i="25"/>
  <c r="K15" i="25"/>
  <c r="O15" i="25"/>
  <c r="Q15" i="25"/>
  <c r="V15" i="25"/>
  <c r="G16" i="25"/>
  <c r="G14" i="25" s="1"/>
  <c r="I96" i="1" s="1"/>
  <c r="I16" i="25"/>
  <c r="K16" i="25"/>
  <c r="K14" i="25" s="1"/>
  <c r="O16" i="25"/>
  <c r="O14" i="25" s="1"/>
  <c r="Q16" i="25"/>
  <c r="V16" i="25"/>
  <c r="V14" i="25" s="1"/>
  <c r="G18" i="25"/>
  <c r="I18" i="25"/>
  <c r="K18" i="25"/>
  <c r="O18" i="25"/>
  <c r="Q18" i="25"/>
  <c r="V18" i="25"/>
  <c r="G19" i="25"/>
  <c r="M19" i="25" s="1"/>
  <c r="I19" i="25"/>
  <c r="K19" i="25"/>
  <c r="O19" i="25"/>
  <c r="Q19" i="25"/>
  <c r="V19" i="25"/>
  <c r="G20" i="25"/>
  <c r="M20" i="25" s="1"/>
  <c r="I20" i="25"/>
  <c r="K20" i="25"/>
  <c r="O20" i="25"/>
  <c r="Q20" i="25"/>
  <c r="V20" i="25"/>
  <c r="G21" i="25"/>
  <c r="I21" i="25"/>
  <c r="K21" i="25"/>
  <c r="M21" i="25"/>
  <c r="O21" i="25"/>
  <c r="Q21" i="25"/>
  <c r="V21" i="25"/>
  <c r="G23" i="25"/>
  <c r="M23" i="25" s="1"/>
  <c r="I23" i="25"/>
  <c r="K23" i="25"/>
  <c r="O23" i="25"/>
  <c r="Q23" i="25"/>
  <c r="V23" i="25"/>
  <c r="G24" i="25"/>
  <c r="I24" i="25"/>
  <c r="K24" i="25"/>
  <c r="O24" i="25"/>
  <c r="Q24" i="25"/>
  <c r="V24" i="25"/>
  <c r="G25" i="25"/>
  <c r="I25" i="25"/>
  <c r="K25" i="25"/>
  <c r="M25" i="25"/>
  <c r="O25" i="25"/>
  <c r="Q25" i="25"/>
  <c r="V25" i="25"/>
  <c r="G27" i="25"/>
  <c r="I27" i="25"/>
  <c r="K27" i="25"/>
  <c r="M27" i="25"/>
  <c r="O27" i="25"/>
  <c r="Q27" i="25"/>
  <c r="V27" i="25"/>
  <c r="G28" i="25"/>
  <c r="I28" i="25"/>
  <c r="K28" i="25"/>
  <c r="O28" i="25"/>
  <c r="Q28" i="25"/>
  <c r="V28" i="25"/>
  <c r="G29" i="25"/>
  <c r="M29" i="25" s="1"/>
  <c r="I29" i="25"/>
  <c r="K29" i="25"/>
  <c r="O29" i="25"/>
  <c r="Q29" i="25"/>
  <c r="V29" i="25"/>
  <c r="G30" i="25"/>
  <c r="M30" i="25" s="1"/>
  <c r="I30" i="25"/>
  <c r="K30" i="25"/>
  <c r="O30" i="25"/>
  <c r="Q30" i="25"/>
  <c r="V30" i="25"/>
  <c r="G31" i="25"/>
  <c r="I31" i="25"/>
  <c r="K31" i="25"/>
  <c r="M31" i="25"/>
  <c r="O31" i="25"/>
  <c r="Q31" i="25"/>
  <c r="V31" i="25"/>
  <c r="G32" i="25"/>
  <c r="M32" i="25" s="1"/>
  <c r="I32" i="25"/>
  <c r="K32" i="25"/>
  <c r="O32" i="25"/>
  <c r="Q32" i="25"/>
  <c r="V32" i="25"/>
  <c r="I33" i="25"/>
  <c r="G34" i="25"/>
  <c r="G33" i="25" s="1"/>
  <c r="I111" i="1" s="1"/>
  <c r="I34" i="25"/>
  <c r="K34" i="25"/>
  <c r="K33" i="25" s="1"/>
  <c r="O34" i="25"/>
  <c r="O33" i="25" s="1"/>
  <c r="Q34" i="25"/>
  <c r="Q33" i="25" s="1"/>
  <c r="V34" i="25"/>
  <c r="V33" i="25" s="1"/>
  <c r="G36" i="25"/>
  <c r="I36" i="25"/>
  <c r="K36" i="25"/>
  <c r="O36" i="25"/>
  <c r="Q36" i="25"/>
  <c r="V36" i="25"/>
  <c r="G37" i="25"/>
  <c r="M37" i="25" s="1"/>
  <c r="I37" i="25"/>
  <c r="K37" i="25"/>
  <c r="O37" i="25"/>
  <c r="Q37" i="25"/>
  <c r="V37" i="25"/>
  <c r="G38" i="25"/>
  <c r="M38" i="25" s="1"/>
  <c r="I38" i="25"/>
  <c r="K38" i="25"/>
  <c r="O38" i="25"/>
  <c r="Q38" i="25"/>
  <c r="V38" i="25"/>
  <c r="G39" i="25"/>
  <c r="I39" i="25"/>
  <c r="K39" i="25"/>
  <c r="M39" i="25"/>
  <c r="O39" i="25"/>
  <c r="Q39" i="25"/>
  <c r="V39" i="25"/>
  <c r="G40" i="25"/>
  <c r="M40" i="25" s="1"/>
  <c r="I40" i="25"/>
  <c r="K40" i="25"/>
  <c r="O40" i="25"/>
  <c r="Q40" i="25"/>
  <c r="V40" i="25"/>
  <c r="G41" i="25"/>
  <c r="M41" i="25" s="1"/>
  <c r="I41" i="25"/>
  <c r="K41" i="25"/>
  <c r="O41" i="25"/>
  <c r="Q41" i="25"/>
  <c r="V41" i="25"/>
  <c r="G42" i="25"/>
  <c r="M42" i="25" s="1"/>
  <c r="I42" i="25"/>
  <c r="K42" i="25"/>
  <c r="O42" i="25"/>
  <c r="Q42" i="25"/>
  <c r="V42" i="25"/>
  <c r="G43" i="25"/>
  <c r="I43" i="25"/>
  <c r="K43" i="25"/>
  <c r="M43" i="25"/>
  <c r="O43" i="25"/>
  <c r="Q43" i="25"/>
  <c r="V43" i="25"/>
  <c r="G44" i="25"/>
  <c r="M44" i="25" s="1"/>
  <c r="I44" i="25"/>
  <c r="K44" i="25"/>
  <c r="O44" i="25"/>
  <c r="Q44" i="25"/>
  <c r="V44" i="25"/>
  <c r="G45" i="25"/>
  <c r="M45" i="25" s="1"/>
  <c r="I45" i="25"/>
  <c r="K45" i="25"/>
  <c r="O45" i="25"/>
  <c r="Q45" i="25"/>
  <c r="V45" i="25"/>
  <c r="G46" i="25"/>
  <c r="M46" i="25" s="1"/>
  <c r="I46" i="25"/>
  <c r="K46" i="25"/>
  <c r="O46" i="25"/>
  <c r="Q46" i="25"/>
  <c r="V46" i="25"/>
  <c r="G47" i="25"/>
  <c r="I47" i="25"/>
  <c r="K47" i="25"/>
  <c r="M47" i="25"/>
  <c r="O47" i="25"/>
  <c r="Q47" i="25"/>
  <c r="V47" i="25"/>
  <c r="G48" i="25"/>
  <c r="M48" i="25" s="1"/>
  <c r="I48" i="25"/>
  <c r="K48" i="25"/>
  <c r="O48" i="25"/>
  <c r="Q48" i="25"/>
  <c r="V48" i="25"/>
  <c r="G49" i="25"/>
  <c r="M49" i="25" s="1"/>
  <c r="I49" i="25"/>
  <c r="K49" i="25"/>
  <c r="O49" i="25"/>
  <c r="Q49" i="25"/>
  <c r="V49" i="25"/>
  <c r="G50" i="25"/>
  <c r="M50" i="25" s="1"/>
  <c r="I50" i="25"/>
  <c r="K50" i="25"/>
  <c r="O50" i="25"/>
  <c r="Q50" i="25"/>
  <c r="V50" i="25"/>
  <c r="G51" i="25"/>
  <c r="I51" i="25"/>
  <c r="K51" i="25"/>
  <c r="M51" i="25"/>
  <c r="O51" i="25"/>
  <c r="Q51" i="25"/>
  <c r="V51" i="25"/>
  <c r="G52" i="25"/>
  <c r="M52" i="25" s="1"/>
  <c r="I52" i="25"/>
  <c r="K52" i="25"/>
  <c r="O52" i="25"/>
  <c r="Q52" i="25"/>
  <c r="V52" i="25"/>
  <c r="G53" i="25"/>
  <c r="M53" i="25" s="1"/>
  <c r="I53" i="25"/>
  <c r="K53" i="25"/>
  <c r="O53" i="25"/>
  <c r="Q53" i="25"/>
  <c r="V53" i="25"/>
  <c r="G54" i="25"/>
  <c r="M54" i="25" s="1"/>
  <c r="I54" i="25"/>
  <c r="K54" i="25"/>
  <c r="O54" i="25"/>
  <c r="Q54" i="25"/>
  <c r="V54" i="25"/>
  <c r="G55" i="25"/>
  <c r="I55" i="25"/>
  <c r="K55" i="25"/>
  <c r="M55" i="25"/>
  <c r="O55" i="25"/>
  <c r="Q55" i="25"/>
  <c r="V55" i="25"/>
  <c r="G56" i="25"/>
  <c r="M56" i="25" s="1"/>
  <c r="I56" i="25"/>
  <c r="K56" i="25"/>
  <c r="O56" i="25"/>
  <c r="Q56" i="25"/>
  <c r="V56" i="25"/>
  <c r="G57" i="25"/>
  <c r="M57" i="25" s="1"/>
  <c r="I57" i="25"/>
  <c r="K57" i="25"/>
  <c r="O57" i="25"/>
  <c r="Q57" i="25"/>
  <c r="V57" i="25"/>
  <c r="G59" i="25"/>
  <c r="I59" i="25"/>
  <c r="K59" i="25"/>
  <c r="M59" i="25"/>
  <c r="O59" i="25"/>
  <c r="Q59" i="25"/>
  <c r="V59" i="25"/>
  <c r="G60" i="25"/>
  <c r="I60" i="25"/>
  <c r="K60" i="25"/>
  <c r="O60" i="25"/>
  <c r="Q60" i="25"/>
  <c r="V60" i="25"/>
  <c r="G61" i="25"/>
  <c r="M61" i="25" s="1"/>
  <c r="I61" i="25"/>
  <c r="K61" i="25"/>
  <c r="O61" i="25"/>
  <c r="Q61" i="25"/>
  <c r="V61" i="25"/>
  <c r="G62" i="25"/>
  <c r="M62" i="25" s="1"/>
  <c r="I62" i="25"/>
  <c r="K62" i="25"/>
  <c r="O62" i="25"/>
  <c r="Q62" i="25"/>
  <c r="V62" i="25"/>
  <c r="G63" i="25"/>
  <c r="I63" i="25"/>
  <c r="K63" i="25"/>
  <c r="M63" i="25"/>
  <c r="O63" i="25"/>
  <c r="Q63" i="25"/>
  <c r="V63" i="25"/>
  <c r="G64" i="25"/>
  <c r="M64" i="25" s="1"/>
  <c r="I64" i="25"/>
  <c r="K64" i="25"/>
  <c r="O64" i="25"/>
  <c r="Q64" i="25"/>
  <c r="V64" i="25"/>
  <c r="G65" i="25"/>
  <c r="M65" i="25" s="1"/>
  <c r="I65" i="25"/>
  <c r="K65" i="25"/>
  <c r="O65" i="25"/>
  <c r="Q65" i="25"/>
  <c r="V65" i="25"/>
  <c r="G66" i="25"/>
  <c r="M66" i="25" s="1"/>
  <c r="I66" i="25"/>
  <c r="K66" i="25"/>
  <c r="O66" i="25"/>
  <c r="Q66" i="25"/>
  <c r="V66" i="25"/>
  <c r="G67" i="25"/>
  <c r="I67" i="25"/>
  <c r="K67" i="25"/>
  <c r="M67" i="25"/>
  <c r="O67" i="25"/>
  <c r="Q67" i="25"/>
  <c r="V67" i="25"/>
  <c r="G68" i="25"/>
  <c r="M68" i="25" s="1"/>
  <c r="I68" i="25"/>
  <c r="K68" i="25"/>
  <c r="O68" i="25"/>
  <c r="Q68" i="25"/>
  <c r="V68" i="25"/>
  <c r="G69" i="25"/>
  <c r="M69" i="25" s="1"/>
  <c r="I69" i="25"/>
  <c r="K69" i="25"/>
  <c r="O69" i="25"/>
  <c r="Q69" i="25"/>
  <c r="V69" i="25"/>
  <c r="G70" i="25"/>
  <c r="M70" i="25" s="1"/>
  <c r="I70" i="25"/>
  <c r="K70" i="25"/>
  <c r="O70" i="25"/>
  <c r="Q70" i="25"/>
  <c r="V70" i="25"/>
  <c r="G71" i="25"/>
  <c r="I71" i="25"/>
  <c r="K71" i="25"/>
  <c r="M71" i="25"/>
  <c r="O71" i="25"/>
  <c r="Q71" i="25"/>
  <c r="V71" i="25"/>
  <c r="G72" i="25"/>
  <c r="M72" i="25" s="1"/>
  <c r="I72" i="25"/>
  <c r="K72" i="25"/>
  <c r="O72" i="25"/>
  <c r="Q72" i="25"/>
  <c r="V72" i="25"/>
  <c r="G73" i="25"/>
  <c r="M73" i="25" s="1"/>
  <c r="I73" i="25"/>
  <c r="K73" i="25"/>
  <c r="O73" i="25"/>
  <c r="Q73" i="25"/>
  <c r="V73" i="25"/>
  <c r="G74" i="25"/>
  <c r="M74" i="25" s="1"/>
  <c r="I74" i="25"/>
  <c r="K74" i="25"/>
  <c r="O74" i="25"/>
  <c r="Q74" i="25"/>
  <c r="V74" i="25"/>
  <c r="G75" i="25"/>
  <c r="I75" i="25"/>
  <c r="K75" i="25"/>
  <c r="M75" i="25"/>
  <c r="O75" i="25"/>
  <c r="Q75" i="25"/>
  <c r="V75" i="25"/>
  <c r="G76" i="25"/>
  <c r="M76" i="25" s="1"/>
  <c r="I76" i="25"/>
  <c r="K76" i="25"/>
  <c r="O76" i="25"/>
  <c r="Q76" i="25"/>
  <c r="V76" i="25"/>
  <c r="G77" i="25"/>
  <c r="M77" i="25" s="1"/>
  <c r="I77" i="25"/>
  <c r="K77" i="25"/>
  <c r="O77" i="25"/>
  <c r="Q77" i="25"/>
  <c r="V77" i="25"/>
  <c r="G78" i="25"/>
  <c r="M78" i="25" s="1"/>
  <c r="I78" i="25"/>
  <c r="K78" i="25"/>
  <c r="O78" i="25"/>
  <c r="Q78" i="25"/>
  <c r="V78" i="25"/>
  <c r="G79" i="25"/>
  <c r="I79" i="25"/>
  <c r="K79" i="25"/>
  <c r="M79" i="25"/>
  <c r="O79" i="25"/>
  <c r="Q79" i="25"/>
  <c r="V79" i="25"/>
  <c r="G80" i="25"/>
  <c r="M80" i="25" s="1"/>
  <c r="I80" i="25"/>
  <c r="K80" i="25"/>
  <c r="O80" i="25"/>
  <c r="Q80" i="25"/>
  <c r="V80" i="25"/>
  <c r="G81" i="25"/>
  <c r="M81" i="25" s="1"/>
  <c r="I81" i="25"/>
  <c r="K81" i="25"/>
  <c r="O81" i="25"/>
  <c r="Q81" i="25"/>
  <c r="V81" i="25"/>
  <c r="G82" i="25"/>
  <c r="M82" i="25" s="1"/>
  <c r="I82" i="25"/>
  <c r="K82" i="25"/>
  <c r="O82" i="25"/>
  <c r="Q82" i="25"/>
  <c r="V82" i="25"/>
  <c r="G83" i="25"/>
  <c r="I83" i="25"/>
  <c r="K83" i="25"/>
  <c r="M83" i="25"/>
  <c r="O83" i="25"/>
  <c r="Q83" i="25"/>
  <c r="V83" i="25"/>
  <c r="G84" i="25"/>
  <c r="M84" i="25" s="1"/>
  <c r="I84" i="25"/>
  <c r="K84" i="25"/>
  <c r="O84" i="25"/>
  <c r="Q84" i="25"/>
  <c r="V84" i="25"/>
  <c r="G85" i="25"/>
  <c r="M85" i="25" s="1"/>
  <c r="I85" i="25"/>
  <c r="K85" i="25"/>
  <c r="O85" i="25"/>
  <c r="Q85" i="25"/>
  <c r="V85" i="25"/>
  <c r="G86" i="25"/>
  <c r="M86" i="25" s="1"/>
  <c r="I86" i="25"/>
  <c r="K86" i="25"/>
  <c r="O86" i="25"/>
  <c r="Q86" i="25"/>
  <c r="V86" i="25"/>
  <c r="G87" i="25"/>
  <c r="I87" i="25"/>
  <c r="K87" i="25"/>
  <c r="M87" i="25"/>
  <c r="O87" i="25"/>
  <c r="Q87" i="25"/>
  <c r="V87" i="25"/>
  <c r="G89" i="25"/>
  <c r="I89" i="25"/>
  <c r="K89" i="25"/>
  <c r="M89" i="25"/>
  <c r="O89" i="25"/>
  <c r="Q89" i="25"/>
  <c r="V89" i="25"/>
  <c r="G90" i="25"/>
  <c r="I90" i="25"/>
  <c r="K90" i="25"/>
  <c r="O90" i="25"/>
  <c r="Q90" i="25"/>
  <c r="V90" i="25"/>
  <c r="G91" i="25"/>
  <c r="I91" i="25"/>
  <c r="K91" i="25"/>
  <c r="M91" i="25"/>
  <c r="O91" i="25"/>
  <c r="Q91" i="25"/>
  <c r="V91" i="25"/>
  <c r="G92" i="25"/>
  <c r="M92" i="25" s="1"/>
  <c r="I92" i="25"/>
  <c r="K92" i="25"/>
  <c r="O92" i="25"/>
  <c r="Q92" i="25"/>
  <c r="V92" i="25"/>
  <c r="G93" i="25"/>
  <c r="I93" i="25"/>
  <c r="K93" i="25"/>
  <c r="M93" i="25"/>
  <c r="O93" i="25"/>
  <c r="Q93" i="25"/>
  <c r="V93" i="25"/>
  <c r="G94" i="25"/>
  <c r="M94" i="25" s="1"/>
  <c r="I94" i="25"/>
  <c r="K94" i="25"/>
  <c r="O94" i="25"/>
  <c r="Q94" i="25"/>
  <c r="V94" i="25"/>
  <c r="G95" i="25"/>
  <c r="I95" i="25"/>
  <c r="K95" i="25"/>
  <c r="M95" i="25"/>
  <c r="O95" i="25"/>
  <c r="Q95" i="25"/>
  <c r="V95" i="25"/>
  <c r="G96" i="25"/>
  <c r="M96" i="25" s="1"/>
  <c r="I96" i="25"/>
  <c r="K96" i="25"/>
  <c r="O96" i="25"/>
  <c r="Q96" i="25"/>
  <c r="V96" i="25"/>
  <c r="G97" i="25"/>
  <c r="M97" i="25" s="1"/>
  <c r="I97" i="25"/>
  <c r="K97" i="25"/>
  <c r="O97" i="25"/>
  <c r="Q97" i="25"/>
  <c r="V97" i="25"/>
  <c r="G98" i="25"/>
  <c r="M98" i="25" s="1"/>
  <c r="I98" i="25"/>
  <c r="K98" i="25"/>
  <c r="O98" i="25"/>
  <c r="Q98" i="25"/>
  <c r="V98" i="25"/>
  <c r="G99" i="25"/>
  <c r="I99" i="25"/>
  <c r="K99" i="25"/>
  <c r="M99" i="25"/>
  <c r="O99" i="25"/>
  <c r="Q99" i="25"/>
  <c r="V99" i="25"/>
  <c r="G100" i="25"/>
  <c r="M100" i="25" s="1"/>
  <c r="I100" i="25"/>
  <c r="K100" i="25"/>
  <c r="O100" i="25"/>
  <c r="Q100" i="25"/>
  <c r="V100" i="25"/>
  <c r="G101" i="25"/>
  <c r="M101" i="25" s="1"/>
  <c r="I101" i="25"/>
  <c r="K101" i="25"/>
  <c r="O101" i="25"/>
  <c r="Q101" i="25"/>
  <c r="V101" i="25"/>
  <c r="G102" i="25"/>
  <c r="M102" i="25" s="1"/>
  <c r="I102" i="25"/>
  <c r="K102" i="25"/>
  <c r="O102" i="25"/>
  <c r="Q102" i="25"/>
  <c r="V102" i="25"/>
  <c r="G103" i="25"/>
  <c r="I103" i="25"/>
  <c r="K103" i="25"/>
  <c r="M103" i="25"/>
  <c r="O103" i="25"/>
  <c r="Q103" i="25"/>
  <c r="V103" i="25"/>
  <c r="G104" i="25"/>
  <c r="M104" i="25" s="1"/>
  <c r="I104" i="25"/>
  <c r="K104" i="25"/>
  <c r="O104" i="25"/>
  <c r="Q104" i="25"/>
  <c r="V104" i="25"/>
  <c r="G105" i="25"/>
  <c r="M105" i="25" s="1"/>
  <c r="I105" i="25"/>
  <c r="K105" i="25"/>
  <c r="O105" i="25"/>
  <c r="Q105" i="25"/>
  <c r="V105" i="25"/>
  <c r="G106" i="25"/>
  <c r="M106" i="25" s="1"/>
  <c r="I106" i="25"/>
  <c r="K106" i="25"/>
  <c r="O106" i="25"/>
  <c r="Q106" i="25"/>
  <c r="V106" i="25"/>
  <c r="G107" i="25"/>
  <c r="I107" i="25"/>
  <c r="K107" i="25"/>
  <c r="M107" i="25"/>
  <c r="O107" i="25"/>
  <c r="Q107" i="25"/>
  <c r="V107" i="25"/>
  <c r="G108" i="25"/>
  <c r="M108" i="25" s="1"/>
  <c r="I108" i="25"/>
  <c r="K108" i="25"/>
  <c r="O108" i="25"/>
  <c r="Q108" i="25"/>
  <c r="V108" i="25"/>
  <c r="G109" i="25"/>
  <c r="M109" i="25" s="1"/>
  <c r="I109" i="25"/>
  <c r="K109" i="25"/>
  <c r="O109" i="25"/>
  <c r="Q109" i="25"/>
  <c r="V109" i="25"/>
  <c r="G110" i="25"/>
  <c r="M110" i="25" s="1"/>
  <c r="I110" i="25"/>
  <c r="K110" i="25"/>
  <c r="O110" i="25"/>
  <c r="Q110" i="25"/>
  <c r="V110" i="25"/>
  <c r="G111" i="25"/>
  <c r="I111" i="25"/>
  <c r="K111" i="25"/>
  <c r="M111" i="25"/>
  <c r="O111" i="25"/>
  <c r="Q111" i="25"/>
  <c r="V111" i="25"/>
  <c r="G112" i="25"/>
  <c r="M112" i="25" s="1"/>
  <c r="I112" i="25"/>
  <c r="K112" i="25"/>
  <c r="O112" i="25"/>
  <c r="Q112" i="25"/>
  <c r="V112" i="25"/>
  <c r="G113" i="25"/>
  <c r="I113" i="25"/>
  <c r="K113" i="25"/>
  <c r="M113" i="25"/>
  <c r="O113" i="25"/>
  <c r="Q113" i="25"/>
  <c r="V113" i="25"/>
  <c r="G114" i="25"/>
  <c r="M114" i="25" s="1"/>
  <c r="I114" i="25"/>
  <c r="K114" i="25"/>
  <c r="O114" i="25"/>
  <c r="Q114" i="25"/>
  <c r="V114" i="25"/>
  <c r="G115" i="25"/>
  <c r="I115" i="25"/>
  <c r="K115" i="25"/>
  <c r="M115" i="25"/>
  <c r="O115" i="25"/>
  <c r="Q115" i="25"/>
  <c r="V115" i="25"/>
  <c r="G116" i="25"/>
  <c r="M116" i="25" s="1"/>
  <c r="I116" i="25"/>
  <c r="K116" i="25"/>
  <c r="O116" i="25"/>
  <c r="Q116" i="25"/>
  <c r="V116" i="25"/>
  <c r="G117" i="25"/>
  <c r="I117" i="25"/>
  <c r="K117" i="25"/>
  <c r="M117" i="25"/>
  <c r="O117" i="25"/>
  <c r="Q117" i="25"/>
  <c r="V117" i="25"/>
  <c r="G118" i="25"/>
  <c r="M118" i="25" s="1"/>
  <c r="I118" i="25"/>
  <c r="K118" i="25"/>
  <c r="O118" i="25"/>
  <c r="Q118" i="25"/>
  <c r="V118" i="25"/>
  <c r="G119" i="25"/>
  <c r="I119" i="25"/>
  <c r="K119" i="25"/>
  <c r="M119" i="25"/>
  <c r="O119" i="25"/>
  <c r="Q119" i="25"/>
  <c r="V119" i="25"/>
  <c r="G120" i="25"/>
  <c r="M120" i="25" s="1"/>
  <c r="I120" i="25"/>
  <c r="K120" i="25"/>
  <c r="O120" i="25"/>
  <c r="Q120" i="25"/>
  <c r="V120" i="25"/>
  <c r="G121" i="25"/>
  <c r="I121" i="25"/>
  <c r="K121" i="25"/>
  <c r="M121" i="25"/>
  <c r="O121" i="25"/>
  <c r="Q121" i="25"/>
  <c r="V121" i="25"/>
  <c r="G122" i="25"/>
  <c r="M122" i="25" s="1"/>
  <c r="I122" i="25"/>
  <c r="K122" i="25"/>
  <c r="O122" i="25"/>
  <c r="Q122" i="25"/>
  <c r="V122" i="25"/>
  <c r="G123" i="25"/>
  <c r="I123" i="25"/>
  <c r="K123" i="25"/>
  <c r="M123" i="25"/>
  <c r="O123" i="25"/>
  <c r="Q123" i="25"/>
  <c r="V123" i="25"/>
  <c r="G124" i="25"/>
  <c r="M124" i="25" s="1"/>
  <c r="I124" i="25"/>
  <c r="K124" i="25"/>
  <c r="O124" i="25"/>
  <c r="Q124" i="25"/>
  <c r="V124" i="25"/>
  <c r="G125" i="25"/>
  <c r="I125" i="25"/>
  <c r="K125" i="25"/>
  <c r="M125" i="25"/>
  <c r="O125" i="25"/>
  <c r="Q125" i="25"/>
  <c r="V125" i="25"/>
  <c r="G126" i="25"/>
  <c r="M126" i="25" s="1"/>
  <c r="I126" i="25"/>
  <c r="K126" i="25"/>
  <c r="O126" i="25"/>
  <c r="Q126" i="25"/>
  <c r="V126" i="25"/>
  <c r="G127" i="25"/>
  <c r="M127" i="25" s="1"/>
  <c r="I127" i="25"/>
  <c r="K127" i="25"/>
  <c r="O127" i="25"/>
  <c r="Q127" i="25"/>
  <c r="V127" i="25"/>
  <c r="G128" i="25"/>
  <c r="M128" i="25" s="1"/>
  <c r="I128" i="25"/>
  <c r="K128" i="25"/>
  <c r="O128" i="25"/>
  <c r="Q128" i="25"/>
  <c r="V128" i="25"/>
  <c r="G129" i="25"/>
  <c r="M129" i="25" s="1"/>
  <c r="I129" i="25"/>
  <c r="K129" i="25"/>
  <c r="O129" i="25"/>
  <c r="Q129" i="25"/>
  <c r="V129" i="25"/>
  <c r="G130" i="25"/>
  <c r="I130" i="25"/>
  <c r="K130" i="25"/>
  <c r="M130" i="25"/>
  <c r="O130" i="25"/>
  <c r="Q130" i="25"/>
  <c r="V130" i="25"/>
  <c r="G131" i="25"/>
  <c r="M131" i="25" s="1"/>
  <c r="I131" i="25"/>
  <c r="K131" i="25"/>
  <c r="O131" i="25"/>
  <c r="Q131" i="25"/>
  <c r="V131" i="25"/>
  <c r="G132" i="25"/>
  <c r="I132" i="25"/>
  <c r="K132" i="25"/>
  <c r="M132" i="25"/>
  <c r="O132" i="25"/>
  <c r="Q132" i="25"/>
  <c r="V132" i="25"/>
  <c r="G133" i="25"/>
  <c r="M133" i="25" s="1"/>
  <c r="I133" i="25"/>
  <c r="K133" i="25"/>
  <c r="O133" i="25"/>
  <c r="Q133" i="25"/>
  <c r="V133" i="25"/>
  <c r="G134" i="25"/>
  <c r="M134" i="25" s="1"/>
  <c r="I134" i="25"/>
  <c r="K134" i="25"/>
  <c r="O134" i="25"/>
  <c r="Q134" i="25"/>
  <c r="V134" i="25"/>
  <c r="G135" i="25"/>
  <c r="M135" i="25" s="1"/>
  <c r="I135" i="25"/>
  <c r="K135" i="25"/>
  <c r="O135" i="25"/>
  <c r="Q135" i="25"/>
  <c r="V135" i="25"/>
  <c r="G136" i="25"/>
  <c r="I136" i="25"/>
  <c r="K136" i="25"/>
  <c r="M136" i="25"/>
  <c r="O136" i="25"/>
  <c r="Q136" i="25"/>
  <c r="V136" i="25"/>
  <c r="G138" i="25"/>
  <c r="I138" i="25"/>
  <c r="K138" i="25"/>
  <c r="M138" i="25"/>
  <c r="O138" i="25"/>
  <c r="Q138" i="25"/>
  <c r="V138" i="25"/>
  <c r="G139" i="25"/>
  <c r="M139" i="25" s="1"/>
  <c r="I139" i="25"/>
  <c r="K139" i="25"/>
  <c r="O139" i="25"/>
  <c r="Q139" i="25"/>
  <c r="V139" i="25"/>
  <c r="G140" i="25"/>
  <c r="M140" i="25" s="1"/>
  <c r="I140" i="25"/>
  <c r="K140" i="25"/>
  <c r="O140" i="25"/>
  <c r="Q140" i="25"/>
  <c r="V140" i="25"/>
  <c r="G141" i="25"/>
  <c r="M141" i="25" s="1"/>
  <c r="I141" i="25"/>
  <c r="K141" i="25"/>
  <c r="O141" i="25"/>
  <c r="Q141" i="25"/>
  <c r="V141" i="25"/>
  <c r="G142" i="25"/>
  <c r="I142" i="25"/>
  <c r="K142" i="25"/>
  <c r="M142" i="25"/>
  <c r="O142" i="25"/>
  <c r="Q142" i="25"/>
  <c r="V142" i="25"/>
  <c r="G143" i="25"/>
  <c r="M143" i="25" s="1"/>
  <c r="I143" i="25"/>
  <c r="K143" i="25"/>
  <c r="O143" i="25"/>
  <c r="Q143" i="25"/>
  <c r="V143" i="25"/>
  <c r="G144" i="25"/>
  <c r="M144" i="25" s="1"/>
  <c r="I144" i="25"/>
  <c r="K144" i="25"/>
  <c r="O144" i="25"/>
  <c r="Q144" i="25"/>
  <c r="V144" i="25"/>
  <c r="G146" i="25"/>
  <c r="I146" i="25"/>
  <c r="K146" i="25"/>
  <c r="M146" i="25"/>
  <c r="O146" i="25"/>
  <c r="Q146" i="25"/>
  <c r="V146" i="25"/>
  <c r="G147" i="25"/>
  <c r="M147" i="25" s="1"/>
  <c r="I147" i="25"/>
  <c r="K147" i="25"/>
  <c r="O147" i="25"/>
  <c r="Q147" i="25"/>
  <c r="V147" i="25"/>
  <c r="G148" i="25"/>
  <c r="M148" i="25" s="1"/>
  <c r="I148" i="25"/>
  <c r="K148" i="25"/>
  <c r="O148" i="25"/>
  <c r="Q148" i="25"/>
  <c r="V148" i="25"/>
  <c r="G149" i="25"/>
  <c r="M149" i="25" s="1"/>
  <c r="I149" i="25"/>
  <c r="K149" i="25"/>
  <c r="O149" i="25"/>
  <c r="Q149" i="25"/>
  <c r="V149" i="25"/>
  <c r="G150" i="25"/>
  <c r="I150" i="25"/>
  <c r="K150" i="25"/>
  <c r="M150" i="25"/>
  <c r="O150" i="25"/>
  <c r="Q150" i="25"/>
  <c r="V150" i="25"/>
  <c r="G151" i="25"/>
  <c r="M151" i="25" s="1"/>
  <c r="I151" i="25"/>
  <c r="K151" i="25"/>
  <c r="O151" i="25"/>
  <c r="Q151" i="25"/>
  <c r="V151" i="25"/>
  <c r="G152" i="25"/>
  <c r="M152" i="25" s="1"/>
  <c r="I152" i="25"/>
  <c r="K152" i="25"/>
  <c r="O152" i="25"/>
  <c r="Q152" i="25"/>
  <c r="V152" i="25"/>
  <c r="G153" i="25"/>
  <c r="M153" i="25" s="1"/>
  <c r="I153" i="25"/>
  <c r="K153" i="25"/>
  <c r="O153" i="25"/>
  <c r="Q153" i="25"/>
  <c r="V153" i="25"/>
  <c r="G154" i="25"/>
  <c r="I154" i="25"/>
  <c r="K154" i="25"/>
  <c r="M154" i="25"/>
  <c r="O154" i="25"/>
  <c r="Q154" i="25"/>
  <c r="V154" i="25"/>
  <c r="G155" i="25"/>
  <c r="M155" i="25" s="1"/>
  <c r="I155" i="25"/>
  <c r="K155" i="25"/>
  <c r="O155" i="25"/>
  <c r="Q155" i="25"/>
  <c r="V155" i="25"/>
  <c r="G156" i="25"/>
  <c r="M156" i="25" s="1"/>
  <c r="I156" i="25"/>
  <c r="K156" i="25"/>
  <c r="O156" i="25"/>
  <c r="Q156" i="25"/>
  <c r="V156" i="25"/>
  <c r="G157" i="25"/>
  <c r="M157" i="25" s="1"/>
  <c r="I157" i="25"/>
  <c r="K157" i="25"/>
  <c r="O157" i="25"/>
  <c r="Q157" i="25"/>
  <c r="V157" i="25"/>
  <c r="G158" i="25"/>
  <c r="I158" i="25"/>
  <c r="K158" i="25"/>
  <c r="M158" i="25"/>
  <c r="O158" i="25"/>
  <c r="Q158" i="25"/>
  <c r="V158" i="25"/>
  <c r="G159" i="25"/>
  <c r="M159" i="25" s="1"/>
  <c r="I159" i="25"/>
  <c r="K159" i="25"/>
  <c r="O159" i="25"/>
  <c r="Q159" i="25"/>
  <c r="V159" i="25"/>
  <c r="G160" i="25"/>
  <c r="M160" i="25" s="1"/>
  <c r="I160" i="25"/>
  <c r="K160" i="25"/>
  <c r="O160" i="25"/>
  <c r="Q160" i="25"/>
  <c r="V160" i="25"/>
  <c r="G161" i="25"/>
  <c r="M161" i="25" s="1"/>
  <c r="I161" i="25"/>
  <c r="K161" i="25"/>
  <c r="O161" i="25"/>
  <c r="Q161" i="25"/>
  <c r="V161" i="25"/>
  <c r="G162" i="25"/>
  <c r="I162" i="25"/>
  <c r="K162" i="25"/>
  <c r="M162" i="25"/>
  <c r="O162" i="25"/>
  <c r="Q162" i="25"/>
  <c r="V162" i="25"/>
  <c r="G163" i="25"/>
  <c r="M163" i="25" s="1"/>
  <c r="I163" i="25"/>
  <c r="K163" i="25"/>
  <c r="O163" i="25"/>
  <c r="Q163" i="25"/>
  <c r="V163" i="25"/>
  <c r="G164" i="25"/>
  <c r="M164" i="25" s="1"/>
  <c r="I164" i="25"/>
  <c r="K164" i="25"/>
  <c r="O164" i="25"/>
  <c r="Q164" i="25"/>
  <c r="V164" i="25"/>
  <c r="G165" i="25"/>
  <c r="M165" i="25" s="1"/>
  <c r="I165" i="25"/>
  <c r="K165" i="25"/>
  <c r="O165" i="25"/>
  <c r="Q165" i="25"/>
  <c r="V165" i="25"/>
  <c r="G166" i="25"/>
  <c r="I166" i="25"/>
  <c r="K166" i="25"/>
  <c r="M166" i="25"/>
  <c r="O166" i="25"/>
  <c r="Q166" i="25"/>
  <c r="V166" i="25"/>
  <c r="G167" i="25"/>
  <c r="M167" i="25" s="1"/>
  <c r="I167" i="25"/>
  <c r="K167" i="25"/>
  <c r="O167" i="25"/>
  <c r="Q167" i="25"/>
  <c r="V167" i="25"/>
  <c r="G168" i="25"/>
  <c r="M168" i="25" s="1"/>
  <c r="I168" i="25"/>
  <c r="K168" i="25"/>
  <c r="O168" i="25"/>
  <c r="Q168" i="25"/>
  <c r="V168" i="25"/>
  <c r="G169" i="25"/>
  <c r="M169" i="25" s="1"/>
  <c r="I169" i="25"/>
  <c r="K169" i="25"/>
  <c r="O169" i="25"/>
  <c r="Q169" i="25"/>
  <c r="V169" i="25"/>
  <c r="G170" i="25"/>
  <c r="I170" i="25"/>
  <c r="K170" i="25"/>
  <c r="M170" i="25"/>
  <c r="O170" i="25"/>
  <c r="Q170" i="25"/>
  <c r="V170" i="25"/>
  <c r="G171" i="25"/>
  <c r="M171" i="25" s="1"/>
  <c r="I171" i="25"/>
  <c r="K171" i="25"/>
  <c r="O171" i="25"/>
  <c r="Q171" i="25"/>
  <c r="V171" i="25"/>
  <c r="G172" i="25"/>
  <c r="M172" i="25" s="1"/>
  <c r="I172" i="25"/>
  <c r="K172" i="25"/>
  <c r="O172" i="25"/>
  <c r="Q172" i="25"/>
  <c r="V172" i="25"/>
  <c r="G173" i="25"/>
  <c r="M173" i="25" s="1"/>
  <c r="I173" i="25"/>
  <c r="K173" i="25"/>
  <c r="O173" i="25"/>
  <c r="Q173" i="25"/>
  <c r="V173" i="25"/>
  <c r="G174" i="25"/>
  <c r="I174" i="25"/>
  <c r="K174" i="25"/>
  <c r="M174" i="25"/>
  <c r="O174" i="25"/>
  <c r="Q174" i="25"/>
  <c r="V174" i="25"/>
  <c r="G175" i="25"/>
  <c r="M175" i="25" s="1"/>
  <c r="I175" i="25"/>
  <c r="K175" i="25"/>
  <c r="O175" i="25"/>
  <c r="Q175" i="25"/>
  <c r="V175" i="25"/>
  <c r="G176" i="25"/>
  <c r="M176" i="25" s="1"/>
  <c r="I176" i="25"/>
  <c r="K176" i="25"/>
  <c r="O176" i="25"/>
  <c r="Q176" i="25"/>
  <c r="V176" i="25"/>
  <c r="G177" i="25"/>
  <c r="M177" i="25" s="1"/>
  <c r="I177" i="25"/>
  <c r="K177" i="25"/>
  <c r="O177" i="25"/>
  <c r="Q177" i="25"/>
  <c r="V177" i="25"/>
  <c r="G178" i="25"/>
  <c r="I178" i="25"/>
  <c r="K178" i="25"/>
  <c r="M178" i="25"/>
  <c r="O178" i="25"/>
  <c r="Q178" i="25"/>
  <c r="V178" i="25"/>
  <c r="G179" i="25"/>
  <c r="M179" i="25" s="1"/>
  <c r="I179" i="25"/>
  <c r="K179" i="25"/>
  <c r="O179" i="25"/>
  <c r="Q179" i="25"/>
  <c r="V179" i="25"/>
  <c r="G180" i="25"/>
  <c r="I180" i="25"/>
  <c r="K180" i="25"/>
  <c r="M180" i="25"/>
  <c r="O180" i="25"/>
  <c r="Q180" i="25"/>
  <c r="V180" i="25"/>
  <c r="G181" i="25"/>
  <c r="M181" i="25" s="1"/>
  <c r="I181" i="25"/>
  <c r="K181" i="25"/>
  <c r="O181" i="25"/>
  <c r="Q181" i="25"/>
  <c r="V181" i="25"/>
  <c r="G182" i="25"/>
  <c r="I182" i="25"/>
  <c r="K182" i="25"/>
  <c r="M182" i="25"/>
  <c r="O182" i="25"/>
  <c r="Q182" i="25"/>
  <c r="V182" i="25"/>
  <c r="G183" i="25"/>
  <c r="M183" i="25" s="1"/>
  <c r="I183" i="25"/>
  <c r="K183" i="25"/>
  <c r="O183" i="25"/>
  <c r="Q183" i="25"/>
  <c r="V183" i="25"/>
  <c r="G184" i="25"/>
  <c r="M184" i="25" s="1"/>
  <c r="I184" i="25"/>
  <c r="K184" i="25"/>
  <c r="O184" i="25"/>
  <c r="Q184" i="25"/>
  <c r="V184" i="25"/>
  <c r="G185" i="25"/>
  <c r="M185" i="25" s="1"/>
  <c r="I185" i="25"/>
  <c r="K185" i="25"/>
  <c r="O185" i="25"/>
  <c r="Q185" i="25"/>
  <c r="V185" i="25"/>
  <c r="G186" i="25"/>
  <c r="I186" i="25"/>
  <c r="K186" i="25"/>
  <c r="M186" i="25"/>
  <c r="O186" i="25"/>
  <c r="Q186" i="25"/>
  <c r="V186" i="25"/>
  <c r="G187" i="25"/>
  <c r="M187" i="25" s="1"/>
  <c r="I187" i="25"/>
  <c r="K187" i="25"/>
  <c r="O187" i="25"/>
  <c r="Q187" i="25"/>
  <c r="V187" i="25"/>
  <c r="G188" i="25"/>
  <c r="I188" i="25"/>
  <c r="K188" i="25"/>
  <c r="M188" i="25"/>
  <c r="O188" i="25"/>
  <c r="Q188" i="25"/>
  <c r="V188" i="25"/>
  <c r="G189" i="25"/>
  <c r="M189" i="25" s="1"/>
  <c r="I189" i="25"/>
  <c r="K189" i="25"/>
  <c r="O189" i="25"/>
  <c r="Q189" i="25"/>
  <c r="V189" i="25"/>
  <c r="G190" i="25"/>
  <c r="I190" i="25"/>
  <c r="K190" i="25"/>
  <c r="M190" i="25"/>
  <c r="O190" i="25"/>
  <c r="Q190" i="25"/>
  <c r="V190" i="25"/>
  <c r="G191" i="25"/>
  <c r="M191" i="25" s="1"/>
  <c r="I191" i="25"/>
  <c r="K191" i="25"/>
  <c r="O191" i="25"/>
  <c r="Q191" i="25"/>
  <c r="V191" i="25"/>
  <c r="G192" i="25"/>
  <c r="M192" i="25" s="1"/>
  <c r="I192" i="25"/>
  <c r="K192" i="25"/>
  <c r="O192" i="25"/>
  <c r="Q192" i="25"/>
  <c r="V192" i="25"/>
  <c r="G193" i="25"/>
  <c r="M193" i="25" s="1"/>
  <c r="I193" i="25"/>
  <c r="K193" i="25"/>
  <c r="O193" i="25"/>
  <c r="Q193" i="25"/>
  <c r="V193" i="25"/>
  <c r="G194" i="25"/>
  <c r="I194" i="25"/>
  <c r="K194" i="25"/>
  <c r="M194" i="25"/>
  <c r="O194" i="25"/>
  <c r="Q194" i="25"/>
  <c r="V194" i="25"/>
  <c r="G195" i="25"/>
  <c r="M195" i="25" s="1"/>
  <c r="I195" i="25"/>
  <c r="K195" i="25"/>
  <c r="O195" i="25"/>
  <c r="Q195" i="25"/>
  <c r="V195" i="25"/>
  <c r="G197" i="25"/>
  <c r="I197" i="25"/>
  <c r="K197" i="25"/>
  <c r="O197" i="25"/>
  <c r="Q197" i="25"/>
  <c r="V197" i="25"/>
  <c r="G198" i="25"/>
  <c r="M198" i="25" s="1"/>
  <c r="I198" i="25"/>
  <c r="K198" i="25"/>
  <c r="O198" i="25"/>
  <c r="Q198" i="25"/>
  <c r="V198" i="25"/>
  <c r="G199" i="25"/>
  <c r="M199" i="25" s="1"/>
  <c r="I199" i="25"/>
  <c r="K199" i="25"/>
  <c r="O199" i="25"/>
  <c r="Q199" i="25"/>
  <c r="V199" i="25"/>
  <c r="G200" i="25"/>
  <c r="I200" i="25"/>
  <c r="K200" i="25"/>
  <c r="M200" i="25"/>
  <c r="O200" i="25"/>
  <c r="Q200" i="25"/>
  <c r="V200" i="25"/>
  <c r="G201" i="25"/>
  <c r="M201" i="25" s="1"/>
  <c r="I201" i="25"/>
  <c r="K201" i="25"/>
  <c r="O201" i="25"/>
  <c r="Q201" i="25"/>
  <c r="V201" i="25"/>
  <c r="G202" i="25"/>
  <c r="M202" i="25" s="1"/>
  <c r="I202" i="25"/>
  <c r="K202" i="25"/>
  <c r="O202" i="25"/>
  <c r="Q202" i="25"/>
  <c r="V202" i="25"/>
  <c r="AE204" i="25"/>
  <c r="AF204" i="25"/>
  <c r="G9" i="24"/>
  <c r="I9" i="24"/>
  <c r="I8" i="24" s="1"/>
  <c r="K9" i="24"/>
  <c r="M9" i="24"/>
  <c r="O9" i="24"/>
  <c r="Q9" i="24"/>
  <c r="V9" i="24"/>
  <c r="G10" i="24"/>
  <c r="G8" i="24" s="1"/>
  <c r="I10" i="24"/>
  <c r="K10" i="24"/>
  <c r="K8" i="24" s="1"/>
  <c r="O10" i="24"/>
  <c r="O8" i="24" s="1"/>
  <c r="Q10" i="24"/>
  <c r="V10" i="24"/>
  <c r="V8" i="24" s="1"/>
  <c r="G12" i="24"/>
  <c r="I12" i="24"/>
  <c r="K12" i="24"/>
  <c r="O12" i="24"/>
  <c r="Q12" i="24"/>
  <c r="V12" i="24"/>
  <c r="G13" i="24"/>
  <c r="M13" i="24" s="1"/>
  <c r="I13" i="24"/>
  <c r="I11" i="24" s="1"/>
  <c r="K13" i="24"/>
  <c r="O13" i="24"/>
  <c r="Q13" i="24"/>
  <c r="V13" i="24"/>
  <c r="AE15" i="24"/>
  <c r="F57" i="1" s="1"/>
  <c r="AF15" i="24"/>
  <c r="G57" i="1" s="1"/>
  <c r="I8" i="23"/>
  <c r="G9" i="23"/>
  <c r="G8" i="23" s="1"/>
  <c r="I9" i="23"/>
  <c r="K9" i="23"/>
  <c r="K8" i="23" s="1"/>
  <c r="O9" i="23"/>
  <c r="O8" i="23" s="1"/>
  <c r="Q9" i="23"/>
  <c r="Q8" i="23" s="1"/>
  <c r="V9" i="23"/>
  <c r="V8" i="23" s="1"/>
  <c r="G11" i="23"/>
  <c r="I11" i="23"/>
  <c r="K11" i="23"/>
  <c r="O11" i="23"/>
  <c r="Q11" i="23"/>
  <c r="V11" i="23"/>
  <c r="G12" i="23"/>
  <c r="M12" i="23" s="1"/>
  <c r="I12" i="23"/>
  <c r="I10" i="23" s="1"/>
  <c r="K12" i="23"/>
  <c r="O12" i="23"/>
  <c r="Q12" i="23"/>
  <c r="V12" i="23"/>
  <c r="AE14" i="23"/>
  <c r="F56" i="1" s="1"/>
  <c r="K8" i="22"/>
  <c r="V8" i="22"/>
  <c r="G9" i="22"/>
  <c r="G8" i="22" s="1"/>
  <c r="I9" i="22"/>
  <c r="I8" i="22" s="1"/>
  <c r="K9" i="22"/>
  <c r="M9" i="22"/>
  <c r="M8" i="22" s="1"/>
  <c r="O9" i="22"/>
  <c r="O8" i="22" s="1"/>
  <c r="Q9" i="22"/>
  <c r="Q8" i="22" s="1"/>
  <c r="V9" i="22"/>
  <c r="G11" i="22"/>
  <c r="M11" i="22" s="1"/>
  <c r="I11" i="22"/>
  <c r="K11" i="22"/>
  <c r="O11" i="22"/>
  <c r="Q11" i="22"/>
  <c r="V11" i="22"/>
  <c r="G12" i="22"/>
  <c r="I12" i="22"/>
  <c r="K12" i="22"/>
  <c r="O12" i="22"/>
  <c r="O10" i="22" s="1"/>
  <c r="Q12" i="22"/>
  <c r="V12" i="22"/>
  <c r="V10" i="22" s="1"/>
  <c r="AE14" i="22"/>
  <c r="F55" i="1" s="1"/>
  <c r="AF14" i="22"/>
  <c r="G55" i="1" s="1"/>
  <c r="G9" i="21"/>
  <c r="I9" i="21"/>
  <c r="K9" i="21"/>
  <c r="M9" i="21"/>
  <c r="O9" i="21"/>
  <c r="Q9" i="21"/>
  <c r="V9" i="21"/>
  <c r="G10" i="21"/>
  <c r="I10" i="21"/>
  <c r="K10" i="21"/>
  <c r="O10" i="21"/>
  <c r="Q10" i="21"/>
  <c r="V10" i="21"/>
  <c r="G11" i="21"/>
  <c r="M11" i="21" s="1"/>
  <c r="I11" i="21"/>
  <c r="K11" i="21"/>
  <c r="O11" i="21"/>
  <c r="Q11" i="21"/>
  <c r="V11" i="21"/>
  <c r="G12" i="21"/>
  <c r="M12" i="21" s="1"/>
  <c r="I12" i="21"/>
  <c r="K12" i="21"/>
  <c r="O12" i="21"/>
  <c r="Q12" i="21"/>
  <c r="V12" i="21"/>
  <c r="G13" i="21"/>
  <c r="I13" i="21"/>
  <c r="K13" i="21"/>
  <c r="M13" i="21"/>
  <c r="O13" i="21"/>
  <c r="Q13" i="21"/>
  <c r="V13" i="21"/>
  <c r="G14" i="21"/>
  <c r="M14" i="21" s="1"/>
  <c r="I14" i="21"/>
  <c r="K14" i="21"/>
  <c r="O14" i="21"/>
  <c r="Q14" i="21"/>
  <c r="V14" i="21"/>
  <c r="G15" i="21"/>
  <c r="M15" i="21" s="1"/>
  <c r="I15" i="21"/>
  <c r="K15" i="21"/>
  <c r="O15" i="21"/>
  <c r="Q15" i="21"/>
  <c r="V15" i="21"/>
  <c r="G17" i="21"/>
  <c r="I17" i="21"/>
  <c r="K17" i="21"/>
  <c r="M17" i="21"/>
  <c r="O17" i="21"/>
  <c r="Q17" i="21"/>
  <c r="V17" i="21"/>
  <c r="G18" i="21"/>
  <c r="I18" i="21"/>
  <c r="K18" i="21"/>
  <c r="O18" i="21"/>
  <c r="Q18" i="21"/>
  <c r="V18" i="21"/>
  <c r="G19" i="21"/>
  <c r="M19" i="21" s="1"/>
  <c r="I19" i="21"/>
  <c r="K19" i="21"/>
  <c r="O19" i="21"/>
  <c r="Q19" i="21"/>
  <c r="V19" i="21"/>
  <c r="G20" i="21"/>
  <c r="M20" i="21" s="1"/>
  <c r="I20" i="21"/>
  <c r="K20" i="21"/>
  <c r="O20" i="21"/>
  <c r="Q20" i="21"/>
  <c r="V20" i="21"/>
  <c r="G21" i="21"/>
  <c r="I21" i="21"/>
  <c r="K21" i="21"/>
  <c r="M21" i="21"/>
  <c r="O21" i="21"/>
  <c r="Q21" i="21"/>
  <c r="V21" i="21"/>
  <c r="G22" i="21"/>
  <c r="M22" i="21" s="1"/>
  <c r="I22" i="21"/>
  <c r="K22" i="21"/>
  <c r="O22" i="21"/>
  <c r="Q22" i="21"/>
  <c r="V22" i="21"/>
  <c r="G23" i="21"/>
  <c r="M23" i="21" s="1"/>
  <c r="I23" i="21"/>
  <c r="K23" i="21"/>
  <c r="O23" i="21"/>
  <c r="Q23" i="21"/>
  <c r="V23" i="21"/>
  <c r="G24" i="21"/>
  <c r="M24" i="21" s="1"/>
  <c r="I24" i="21"/>
  <c r="K24" i="21"/>
  <c r="O24" i="21"/>
  <c r="Q24" i="21"/>
  <c r="V24" i="21"/>
  <c r="AE26" i="21"/>
  <c r="AF26" i="21"/>
  <c r="G9" i="20"/>
  <c r="G8" i="20" s="1"/>
  <c r="I9" i="20"/>
  <c r="I8" i="20" s="1"/>
  <c r="K9" i="20"/>
  <c r="K8" i="20" s="1"/>
  <c r="O9" i="20"/>
  <c r="O8" i="20" s="1"/>
  <c r="Q9" i="20"/>
  <c r="Q8" i="20" s="1"/>
  <c r="V9" i="20"/>
  <c r="V8" i="20" s="1"/>
  <c r="G11" i="20"/>
  <c r="I11" i="20"/>
  <c r="I10" i="20" s="1"/>
  <c r="K11" i="20"/>
  <c r="M11" i="20"/>
  <c r="O11" i="20"/>
  <c r="Q11" i="20"/>
  <c r="V11" i="20"/>
  <c r="G12" i="20"/>
  <c r="I12" i="20"/>
  <c r="K12" i="20"/>
  <c r="O12" i="20"/>
  <c r="Q12" i="20"/>
  <c r="V12" i="20"/>
  <c r="G13" i="20"/>
  <c r="M13" i="20" s="1"/>
  <c r="I13" i="20"/>
  <c r="K13" i="20"/>
  <c r="O13" i="20"/>
  <c r="Q13" i="20"/>
  <c r="V13" i="20"/>
  <c r="G15" i="20"/>
  <c r="I15" i="20"/>
  <c r="K15" i="20"/>
  <c r="M15" i="20"/>
  <c r="O15" i="20"/>
  <c r="Q15" i="20"/>
  <c r="V15" i="20"/>
  <c r="G16" i="20"/>
  <c r="I16" i="20"/>
  <c r="K16" i="20"/>
  <c r="O16" i="20"/>
  <c r="Q16" i="20"/>
  <c r="V16" i="20"/>
  <c r="G17" i="20"/>
  <c r="M17" i="20" s="1"/>
  <c r="I17" i="20"/>
  <c r="K17" i="20"/>
  <c r="O17" i="20"/>
  <c r="Q17" i="20"/>
  <c r="V17" i="20"/>
  <c r="G18" i="20"/>
  <c r="M18" i="20" s="1"/>
  <c r="I18" i="20"/>
  <c r="K18" i="20"/>
  <c r="O18" i="20"/>
  <c r="Q18" i="20"/>
  <c r="V18" i="20"/>
  <c r="G20" i="20"/>
  <c r="I20" i="20"/>
  <c r="K20" i="20"/>
  <c r="O20" i="20"/>
  <c r="O19" i="20" s="1"/>
  <c r="Q20" i="20"/>
  <c r="V20" i="20"/>
  <c r="V19" i="20" s="1"/>
  <c r="G21" i="20"/>
  <c r="I21" i="20"/>
  <c r="I19" i="20" s="1"/>
  <c r="K21" i="20"/>
  <c r="M21" i="20"/>
  <c r="O21" i="20"/>
  <c r="Q21" i="20"/>
  <c r="Q19" i="20" s="1"/>
  <c r="V21" i="20"/>
  <c r="G23" i="20"/>
  <c r="G22" i="20" s="1"/>
  <c r="I23" i="20"/>
  <c r="I22" i="20" s="1"/>
  <c r="K23" i="20"/>
  <c r="K22" i="20" s="1"/>
  <c r="O23" i="20"/>
  <c r="O22" i="20" s="1"/>
  <c r="Q23" i="20"/>
  <c r="Q22" i="20" s="1"/>
  <c r="V23" i="20"/>
  <c r="V22" i="20" s="1"/>
  <c r="AE25" i="20"/>
  <c r="F52" i="1" s="1"/>
  <c r="G9" i="19"/>
  <c r="I9" i="19"/>
  <c r="K9" i="19"/>
  <c r="M9" i="19"/>
  <c r="O9" i="19"/>
  <c r="Q9" i="19"/>
  <c r="V9" i="19"/>
  <c r="G10" i="19"/>
  <c r="I10" i="19"/>
  <c r="K10" i="19"/>
  <c r="O10" i="19"/>
  <c r="Q10" i="19"/>
  <c r="V10" i="19"/>
  <c r="G11" i="19"/>
  <c r="M11" i="19" s="1"/>
  <c r="I11" i="19"/>
  <c r="K11" i="19"/>
  <c r="O11" i="19"/>
  <c r="Q11" i="19"/>
  <c r="V11" i="19"/>
  <c r="G12" i="19"/>
  <c r="M12" i="19" s="1"/>
  <c r="I12" i="19"/>
  <c r="K12" i="19"/>
  <c r="O12" i="19"/>
  <c r="Q12" i="19"/>
  <c r="V12" i="19"/>
  <c r="G13" i="19"/>
  <c r="I13" i="19"/>
  <c r="K13" i="19"/>
  <c r="M13" i="19"/>
  <c r="O13" i="19"/>
  <c r="Q13" i="19"/>
  <c r="V13" i="19"/>
  <c r="G14" i="19"/>
  <c r="M14" i="19" s="1"/>
  <c r="I14" i="19"/>
  <c r="K14" i="19"/>
  <c r="O14" i="19"/>
  <c r="Q14" i="19"/>
  <c r="V14" i="19"/>
  <c r="G15" i="19"/>
  <c r="M15" i="19" s="1"/>
  <c r="I15" i="19"/>
  <c r="K15" i="19"/>
  <c r="O15" i="19"/>
  <c r="Q15" i="19"/>
  <c r="V15" i="19"/>
  <c r="G16" i="19"/>
  <c r="M16" i="19" s="1"/>
  <c r="I16" i="19"/>
  <c r="K16" i="19"/>
  <c r="O16" i="19"/>
  <c r="Q16" i="19"/>
  <c r="V16" i="19"/>
  <c r="G17" i="19"/>
  <c r="I17" i="19"/>
  <c r="K17" i="19"/>
  <c r="M17" i="19"/>
  <c r="O17" i="19"/>
  <c r="Q17" i="19"/>
  <c r="V17" i="19"/>
  <c r="G18" i="19"/>
  <c r="M18" i="19" s="1"/>
  <c r="I18" i="19"/>
  <c r="K18" i="19"/>
  <c r="O18" i="19"/>
  <c r="Q18" i="19"/>
  <c r="V18" i="19"/>
  <c r="G19" i="19"/>
  <c r="M19" i="19" s="1"/>
  <c r="I19" i="19"/>
  <c r="K19" i="19"/>
  <c r="O19" i="19"/>
  <c r="Q19" i="19"/>
  <c r="V19" i="19"/>
  <c r="G20" i="19"/>
  <c r="M20" i="19" s="1"/>
  <c r="I20" i="19"/>
  <c r="K20" i="19"/>
  <c r="O20" i="19"/>
  <c r="Q20" i="19"/>
  <c r="V20" i="19"/>
  <c r="G21" i="19"/>
  <c r="I21" i="19"/>
  <c r="K21" i="19"/>
  <c r="M21" i="19"/>
  <c r="O21" i="19"/>
  <c r="Q21" i="19"/>
  <c r="V21" i="19"/>
  <c r="G22" i="19"/>
  <c r="M22" i="19" s="1"/>
  <c r="I22" i="19"/>
  <c r="K22" i="19"/>
  <c r="O22" i="19"/>
  <c r="Q22" i="19"/>
  <c r="V22" i="19"/>
  <c r="G23" i="19"/>
  <c r="M23" i="19" s="1"/>
  <c r="I23" i="19"/>
  <c r="K23" i="19"/>
  <c r="O23" i="19"/>
  <c r="Q23" i="19"/>
  <c r="V23" i="19"/>
  <c r="G24" i="19"/>
  <c r="M24" i="19" s="1"/>
  <c r="I24" i="19"/>
  <c r="K24" i="19"/>
  <c r="O24" i="19"/>
  <c r="Q24" i="19"/>
  <c r="V24" i="19"/>
  <c r="G25" i="19"/>
  <c r="I25" i="19"/>
  <c r="K25" i="19"/>
  <c r="M25" i="19"/>
  <c r="O25" i="19"/>
  <c r="Q25" i="19"/>
  <c r="V25" i="19"/>
  <c r="G26" i="19"/>
  <c r="M26" i="19" s="1"/>
  <c r="I26" i="19"/>
  <c r="K26" i="19"/>
  <c r="O26" i="19"/>
  <c r="Q26" i="19"/>
  <c r="V26" i="19"/>
  <c r="G27" i="19"/>
  <c r="M27" i="19" s="1"/>
  <c r="I27" i="19"/>
  <c r="K27" i="19"/>
  <c r="O27" i="19"/>
  <c r="Q27" i="19"/>
  <c r="V27" i="19"/>
  <c r="G28" i="19"/>
  <c r="M28" i="19" s="1"/>
  <c r="I28" i="19"/>
  <c r="K28" i="19"/>
  <c r="O28" i="19"/>
  <c r="Q28" i="19"/>
  <c r="V28" i="19"/>
  <c r="G29" i="19"/>
  <c r="I29" i="19"/>
  <c r="K29" i="19"/>
  <c r="M29" i="19"/>
  <c r="O29" i="19"/>
  <c r="Q29" i="19"/>
  <c r="V29" i="19"/>
  <c r="G30" i="19"/>
  <c r="M30" i="19" s="1"/>
  <c r="I30" i="19"/>
  <c r="K30" i="19"/>
  <c r="O30" i="19"/>
  <c r="Q30" i="19"/>
  <c r="V30" i="19"/>
  <c r="G31" i="19"/>
  <c r="M31" i="19" s="1"/>
  <c r="I31" i="19"/>
  <c r="K31" i="19"/>
  <c r="O31" i="19"/>
  <c r="Q31" i="19"/>
  <c r="V31" i="19"/>
  <c r="G32" i="19"/>
  <c r="M32" i="19" s="1"/>
  <c r="I32" i="19"/>
  <c r="K32" i="19"/>
  <c r="O32" i="19"/>
  <c r="Q32" i="19"/>
  <c r="V32" i="19"/>
  <c r="G33" i="19"/>
  <c r="I33" i="19"/>
  <c r="K33" i="19"/>
  <c r="M33" i="19"/>
  <c r="O33" i="19"/>
  <c r="Q33" i="19"/>
  <c r="V33" i="19"/>
  <c r="G34" i="19"/>
  <c r="M34" i="19" s="1"/>
  <c r="I34" i="19"/>
  <c r="K34" i="19"/>
  <c r="O34" i="19"/>
  <c r="Q34" i="19"/>
  <c r="V34" i="19"/>
  <c r="G35" i="19"/>
  <c r="M35" i="19" s="1"/>
  <c r="I35" i="19"/>
  <c r="K35" i="19"/>
  <c r="O35" i="19"/>
  <c r="Q35" i="19"/>
  <c r="V35" i="19"/>
  <c r="G36" i="19"/>
  <c r="M36" i="19" s="1"/>
  <c r="I36" i="19"/>
  <c r="K36" i="19"/>
  <c r="O36" i="19"/>
  <c r="Q36" i="19"/>
  <c r="V36" i="19"/>
  <c r="G37" i="19"/>
  <c r="I37" i="19"/>
  <c r="K37" i="19"/>
  <c r="M37" i="19"/>
  <c r="O37" i="19"/>
  <c r="Q37" i="19"/>
  <c r="V37" i="19"/>
  <c r="G38" i="19"/>
  <c r="M38" i="19" s="1"/>
  <c r="I38" i="19"/>
  <c r="K38" i="19"/>
  <c r="O38" i="19"/>
  <c r="Q38" i="19"/>
  <c r="V38" i="19"/>
  <c r="G39" i="19"/>
  <c r="M39" i="19" s="1"/>
  <c r="I39" i="19"/>
  <c r="K39" i="19"/>
  <c r="O39" i="19"/>
  <c r="Q39" i="19"/>
  <c r="V39" i="19"/>
  <c r="G41" i="19"/>
  <c r="I41" i="19"/>
  <c r="K41" i="19"/>
  <c r="M41" i="19"/>
  <c r="O41" i="19"/>
  <c r="Q41" i="19"/>
  <c r="V41" i="19"/>
  <c r="G42" i="19"/>
  <c r="I42" i="19"/>
  <c r="K42" i="19"/>
  <c r="O42" i="19"/>
  <c r="Q42" i="19"/>
  <c r="V42" i="19"/>
  <c r="G43" i="19"/>
  <c r="M43" i="19" s="1"/>
  <c r="I43" i="19"/>
  <c r="K43" i="19"/>
  <c r="O43" i="19"/>
  <c r="Q43" i="19"/>
  <c r="V43" i="19"/>
  <c r="G44" i="19"/>
  <c r="M44" i="19" s="1"/>
  <c r="I44" i="19"/>
  <c r="K44" i="19"/>
  <c r="O44" i="19"/>
  <c r="Q44" i="19"/>
  <c r="V44" i="19"/>
  <c r="G45" i="19"/>
  <c r="I45" i="19"/>
  <c r="K45" i="19"/>
  <c r="M45" i="19"/>
  <c r="O45" i="19"/>
  <c r="Q45" i="19"/>
  <c r="V45" i="19"/>
  <c r="G46" i="19"/>
  <c r="M46" i="19" s="1"/>
  <c r="I46" i="19"/>
  <c r="K46" i="19"/>
  <c r="O46" i="19"/>
  <c r="Q46" i="19"/>
  <c r="V46" i="19"/>
  <c r="G47" i="19"/>
  <c r="M47" i="19" s="1"/>
  <c r="I47" i="19"/>
  <c r="K47" i="19"/>
  <c r="O47" i="19"/>
  <c r="Q47" i="19"/>
  <c r="V47" i="19"/>
  <c r="G48" i="19"/>
  <c r="M48" i="19" s="1"/>
  <c r="I48" i="19"/>
  <c r="K48" i="19"/>
  <c r="O48" i="19"/>
  <c r="Q48" i="19"/>
  <c r="V48" i="19"/>
  <c r="G49" i="19"/>
  <c r="I49" i="19"/>
  <c r="K49" i="19"/>
  <c r="M49" i="19"/>
  <c r="O49" i="19"/>
  <c r="Q49" i="19"/>
  <c r="V49" i="19"/>
  <c r="G50" i="19"/>
  <c r="M50" i="19" s="1"/>
  <c r="I50" i="19"/>
  <c r="K50" i="19"/>
  <c r="O50" i="19"/>
  <c r="Q50" i="19"/>
  <c r="V50" i="19"/>
  <c r="G51" i="19"/>
  <c r="M51" i="19" s="1"/>
  <c r="I51" i="19"/>
  <c r="K51" i="19"/>
  <c r="O51" i="19"/>
  <c r="Q51" i="19"/>
  <c r="V51" i="19"/>
  <c r="G52" i="19"/>
  <c r="M52" i="19" s="1"/>
  <c r="I52" i="19"/>
  <c r="K52" i="19"/>
  <c r="O52" i="19"/>
  <c r="Q52" i="19"/>
  <c r="V52" i="19"/>
  <c r="G53" i="19"/>
  <c r="I53" i="19"/>
  <c r="K53" i="19"/>
  <c r="M53" i="19"/>
  <c r="O53" i="19"/>
  <c r="Q53" i="19"/>
  <c r="V53" i="19"/>
  <c r="G54" i="19"/>
  <c r="M54" i="19" s="1"/>
  <c r="I54" i="19"/>
  <c r="K54" i="19"/>
  <c r="O54" i="19"/>
  <c r="Q54" i="19"/>
  <c r="V54" i="19"/>
  <c r="G55" i="19"/>
  <c r="M55" i="19" s="1"/>
  <c r="I55" i="19"/>
  <c r="K55" i="19"/>
  <c r="O55" i="19"/>
  <c r="Q55" i="19"/>
  <c r="V55" i="19"/>
  <c r="G56" i="19"/>
  <c r="M56" i="19" s="1"/>
  <c r="I56" i="19"/>
  <c r="K56" i="19"/>
  <c r="O56" i="19"/>
  <c r="Q56" i="19"/>
  <c r="V56" i="19"/>
  <c r="G57" i="19"/>
  <c r="I57" i="19"/>
  <c r="K57" i="19"/>
  <c r="M57" i="19"/>
  <c r="O57" i="19"/>
  <c r="Q57" i="19"/>
  <c r="V57" i="19"/>
  <c r="G58" i="19"/>
  <c r="M58" i="19" s="1"/>
  <c r="I58" i="19"/>
  <c r="K58" i="19"/>
  <c r="O58" i="19"/>
  <c r="Q58" i="19"/>
  <c r="V58" i="19"/>
  <c r="G59" i="19"/>
  <c r="M59" i="19" s="1"/>
  <c r="I59" i="19"/>
  <c r="K59" i="19"/>
  <c r="O59" i="19"/>
  <c r="Q59" i="19"/>
  <c r="V59" i="19"/>
  <c r="G60" i="19"/>
  <c r="M60" i="19" s="1"/>
  <c r="I60" i="19"/>
  <c r="K60" i="19"/>
  <c r="O60" i="19"/>
  <c r="Q60" i="19"/>
  <c r="V60" i="19"/>
  <c r="G61" i="19"/>
  <c r="I61" i="19"/>
  <c r="K61" i="19"/>
  <c r="M61" i="19"/>
  <c r="O61" i="19"/>
  <c r="Q61" i="19"/>
  <c r="V61" i="19"/>
  <c r="G62" i="19"/>
  <c r="M62" i="19" s="1"/>
  <c r="I62" i="19"/>
  <c r="K62" i="19"/>
  <c r="O62" i="19"/>
  <c r="Q62" i="19"/>
  <c r="V62" i="19"/>
  <c r="G63" i="19"/>
  <c r="M63" i="19" s="1"/>
  <c r="I63" i="19"/>
  <c r="K63" i="19"/>
  <c r="O63" i="19"/>
  <c r="Q63" i="19"/>
  <c r="V63" i="19"/>
  <c r="G64" i="19"/>
  <c r="M64" i="19" s="1"/>
  <c r="I64" i="19"/>
  <c r="K64" i="19"/>
  <c r="O64" i="19"/>
  <c r="Q64" i="19"/>
  <c r="V64" i="19"/>
  <c r="G65" i="19"/>
  <c r="I65" i="19"/>
  <c r="K65" i="19"/>
  <c r="M65" i="19"/>
  <c r="O65" i="19"/>
  <c r="Q65" i="19"/>
  <c r="V65" i="19"/>
  <c r="G66" i="19"/>
  <c r="M66" i="19" s="1"/>
  <c r="I66" i="19"/>
  <c r="K66" i="19"/>
  <c r="O66" i="19"/>
  <c r="Q66" i="19"/>
  <c r="V66" i="19"/>
  <c r="G67" i="19"/>
  <c r="M67" i="19" s="1"/>
  <c r="I67" i="19"/>
  <c r="K67" i="19"/>
  <c r="O67" i="19"/>
  <c r="Q67" i="19"/>
  <c r="V67" i="19"/>
  <c r="AE69" i="19"/>
  <c r="G9" i="18"/>
  <c r="I9" i="18"/>
  <c r="K9" i="18"/>
  <c r="M9" i="18"/>
  <c r="O9" i="18"/>
  <c r="Q9" i="18"/>
  <c r="V9" i="18"/>
  <c r="G11" i="18"/>
  <c r="I11" i="18"/>
  <c r="K11" i="18"/>
  <c r="O11" i="18"/>
  <c r="Q11" i="18"/>
  <c r="V11" i="18"/>
  <c r="G13" i="18"/>
  <c r="M13" i="18" s="1"/>
  <c r="I13" i="18"/>
  <c r="K13" i="18"/>
  <c r="O13" i="18"/>
  <c r="Q13" i="18"/>
  <c r="V13" i="18"/>
  <c r="G15" i="18"/>
  <c r="M15" i="18" s="1"/>
  <c r="I15" i="18"/>
  <c r="K15" i="18"/>
  <c r="O15" i="18"/>
  <c r="Q15" i="18"/>
  <c r="V15" i="18"/>
  <c r="G17" i="18"/>
  <c r="I17" i="18"/>
  <c r="K17" i="18"/>
  <c r="M17" i="18"/>
  <c r="O17" i="18"/>
  <c r="Q17" i="18"/>
  <c r="V17" i="18"/>
  <c r="G19" i="18"/>
  <c r="M19" i="18" s="1"/>
  <c r="I19" i="18"/>
  <c r="K19" i="18"/>
  <c r="O19" i="18"/>
  <c r="Q19" i="18"/>
  <c r="V19" i="18"/>
  <c r="G21" i="18"/>
  <c r="M21" i="18" s="1"/>
  <c r="I21" i="18"/>
  <c r="K21" i="18"/>
  <c r="O21" i="18"/>
  <c r="Q21" i="18"/>
  <c r="V21" i="18"/>
  <c r="G23" i="18"/>
  <c r="M23" i="18" s="1"/>
  <c r="I23" i="18"/>
  <c r="K23" i="18"/>
  <c r="O23" i="18"/>
  <c r="Q23" i="18"/>
  <c r="V23" i="18"/>
  <c r="G25" i="18"/>
  <c r="I25" i="18"/>
  <c r="K25" i="18"/>
  <c r="M25" i="18"/>
  <c r="O25" i="18"/>
  <c r="Q25" i="18"/>
  <c r="V25" i="18"/>
  <c r="G26" i="18"/>
  <c r="M26" i="18" s="1"/>
  <c r="I26" i="18"/>
  <c r="K26" i="18"/>
  <c r="O26" i="18"/>
  <c r="Q26" i="18"/>
  <c r="V26" i="18"/>
  <c r="G27" i="18"/>
  <c r="M27" i="18" s="1"/>
  <c r="I27" i="18"/>
  <c r="K27" i="18"/>
  <c r="O27" i="18"/>
  <c r="Q27" i="18"/>
  <c r="V27" i="18"/>
  <c r="G29" i="18"/>
  <c r="I29" i="18"/>
  <c r="K29" i="18"/>
  <c r="M29" i="18"/>
  <c r="O29" i="18"/>
  <c r="Q29" i="18"/>
  <c r="V29" i="18"/>
  <c r="G43" i="18"/>
  <c r="I43" i="18"/>
  <c r="K43" i="18"/>
  <c r="O43" i="18"/>
  <c r="Q43" i="18"/>
  <c r="V43" i="18"/>
  <c r="G48" i="18"/>
  <c r="M48" i="18" s="1"/>
  <c r="I48" i="18"/>
  <c r="K48" i="18"/>
  <c r="O48" i="18"/>
  <c r="Q48" i="18"/>
  <c r="V48" i="18"/>
  <c r="G50" i="18"/>
  <c r="M50" i="18" s="1"/>
  <c r="I50" i="18"/>
  <c r="K50" i="18"/>
  <c r="O50" i="18"/>
  <c r="Q50" i="18"/>
  <c r="V50" i="18"/>
  <c r="G51" i="18"/>
  <c r="I51" i="18"/>
  <c r="K51" i="18"/>
  <c r="M51" i="18"/>
  <c r="O51" i="18"/>
  <c r="Q51" i="18"/>
  <c r="V51" i="18"/>
  <c r="G53" i="18"/>
  <c r="M53" i="18" s="1"/>
  <c r="I53" i="18"/>
  <c r="K53" i="18"/>
  <c r="O53" i="18"/>
  <c r="Q53" i="18"/>
  <c r="V53" i="18"/>
  <c r="G57" i="18"/>
  <c r="I57" i="18"/>
  <c r="K57" i="18"/>
  <c r="O57" i="18"/>
  <c r="Q57" i="18"/>
  <c r="V57" i="18"/>
  <c r="G58" i="18"/>
  <c r="I58" i="18"/>
  <c r="K58" i="18"/>
  <c r="M58" i="18"/>
  <c r="O58" i="18"/>
  <c r="Q58" i="18"/>
  <c r="V58" i="18"/>
  <c r="G60" i="18"/>
  <c r="M60" i="18" s="1"/>
  <c r="I60" i="18"/>
  <c r="K60" i="18"/>
  <c r="O60" i="18"/>
  <c r="Q60" i="18"/>
  <c r="V60" i="18"/>
  <c r="G61" i="18"/>
  <c r="M61" i="18" s="1"/>
  <c r="I61" i="18"/>
  <c r="K61" i="18"/>
  <c r="O61" i="18"/>
  <c r="Q61" i="18"/>
  <c r="V61" i="18"/>
  <c r="G63" i="18"/>
  <c r="M63" i="18" s="1"/>
  <c r="I63" i="18"/>
  <c r="K63" i="18"/>
  <c r="O63" i="18"/>
  <c r="Q63" i="18"/>
  <c r="V63" i="18"/>
  <c r="G65" i="18"/>
  <c r="I65" i="18"/>
  <c r="K65" i="18"/>
  <c r="M65" i="18"/>
  <c r="O65" i="18"/>
  <c r="Q65" i="18"/>
  <c r="V65" i="18"/>
  <c r="G67" i="18"/>
  <c r="M67" i="18" s="1"/>
  <c r="I67" i="18"/>
  <c r="K67" i="18"/>
  <c r="O67" i="18"/>
  <c r="Q67" i="18"/>
  <c r="V67" i="18"/>
  <c r="G70" i="18"/>
  <c r="I70" i="18"/>
  <c r="K70" i="18"/>
  <c r="O70" i="18"/>
  <c r="Q70" i="18"/>
  <c r="V70" i="18"/>
  <c r="G72" i="18"/>
  <c r="I72" i="18"/>
  <c r="K72" i="18"/>
  <c r="M72" i="18"/>
  <c r="O72" i="18"/>
  <c r="Q72" i="18"/>
  <c r="V72" i="18"/>
  <c r="G74" i="18"/>
  <c r="M74" i="18" s="1"/>
  <c r="I74" i="18"/>
  <c r="K74" i="18"/>
  <c r="O74" i="18"/>
  <c r="Q74" i="18"/>
  <c r="V74" i="18"/>
  <c r="G76" i="18"/>
  <c r="M76" i="18" s="1"/>
  <c r="I76" i="18"/>
  <c r="K76" i="18"/>
  <c r="O76" i="18"/>
  <c r="Q76" i="18"/>
  <c r="V76" i="18"/>
  <c r="G78" i="18"/>
  <c r="M78" i="18" s="1"/>
  <c r="I78" i="18"/>
  <c r="K78" i="18"/>
  <c r="O78" i="18"/>
  <c r="Q78" i="18"/>
  <c r="V78" i="18"/>
  <c r="G80" i="18"/>
  <c r="I80" i="18"/>
  <c r="K80" i="18"/>
  <c r="M80" i="18"/>
  <c r="O80" i="18"/>
  <c r="Q80" i="18"/>
  <c r="V80" i="18"/>
  <c r="G81" i="18"/>
  <c r="M81" i="18" s="1"/>
  <c r="I81" i="18"/>
  <c r="K81" i="18"/>
  <c r="O81" i="18"/>
  <c r="Q81" i="18"/>
  <c r="V81" i="18"/>
  <c r="G83" i="18"/>
  <c r="I83" i="18"/>
  <c r="K83" i="18"/>
  <c r="O83" i="18"/>
  <c r="Q83" i="18"/>
  <c r="V83" i="18"/>
  <c r="G86" i="18"/>
  <c r="M86" i="18" s="1"/>
  <c r="I86" i="18"/>
  <c r="K86" i="18"/>
  <c r="O86" i="18"/>
  <c r="Q86" i="18"/>
  <c r="V86" i="18"/>
  <c r="G88" i="18"/>
  <c r="M88" i="18" s="1"/>
  <c r="I88" i="18"/>
  <c r="K88" i="18"/>
  <c r="O88" i="18"/>
  <c r="Q88" i="18"/>
  <c r="V88" i="18"/>
  <c r="G90" i="18"/>
  <c r="I90" i="18"/>
  <c r="K90" i="18"/>
  <c r="M90" i="18"/>
  <c r="O90" i="18"/>
  <c r="Q90" i="18"/>
  <c r="V90" i="18"/>
  <c r="G92" i="18"/>
  <c r="M92" i="18" s="1"/>
  <c r="I92" i="18"/>
  <c r="K92" i="18"/>
  <c r="O92" i="18"/>
  <c r="Q92" i="18"/>
  <c r="V92" i="18"/>
  <c r="G95" i="18"/>
  <c r="I95" i="18"/>
  <c r="K95" i="18"/>
  <c r="O95" i="18"/>
  <c r="Q95" i="18"/>
  <c r="V95" i="18"/>
  <c r="G96" i="18"/>
  <c r="I96" i="18"/>
  <c r="K96" i="18"/>
  <c r="M96" i="18"/>
  <c r="O96" i="18"/>
  <c r="Q96" i="18"/>
  <c r="V96" i="18"/>
  <c r="G98" i="18"/>
  <c r="M98" i="18" s="1"/>
  <c r="I98" i="18"/>
  <c r="K98" i="18"/>
  <c r="O98" i="18"/>
  <c r="Q98" i="18"/>
  <c r="V98" i="18"/>
  <c r="G100" i="18"/>
  <c r="M100" i="18" s="1"/>
  <c r="I100" i="18"/>
  <c r="K100" i="18"/>
  <c r="O100" i="18"/>
  <c r="Q100" i="18"/>
  <c r="V100" i="18"/>
  <c r="G102" i="18"/>
  <c r="M102" i="18" s="1"/>
  <c r="I102" i="18"/>
  <c r="K102" i="18"/>
  <c r="O102" i="18"/>
  <c r="Q102" i="18"/>
  <c r="V102" i="18"/>
  <c r="G104" i="18"/>
  <c r="I104" i="18"/>
  <c r="K104" i="18"/>
  <c r="M104" i="18"/>
  <c r="O104" i="18"/>
  <c r="Q104" i="18"/>
  <c r="V104" i="18"/>
  <c r="G106" i="18"/>
  <c r="M106" i="18" s="1"/>
  <c r="I106" i="18"/>
  <c r="K106" i="18"/>
  <c r="O106" i="18"/>
  <c r="Q106" i="18"/>
  <c r="V106" i="18"/>
  <c r="G108" i="18"/>
  <c r="M108" i="18" s="1"/>
  <c r="I108" i="18"/>
  <c r="K108" i="18"/>
  <c r="O108" i="18"/>
  <c r="Q108" i="18"/>
  <c r="V108" i="18"/>
  <c r="G110" i="18"/>
  <c r="M110" i="18" s="1"/>
  <c r="I110" i="18"/>
  <c r="K110" i="18"/>
  <c r="O110" i="18"/>
  <c r="Q110" i="18"/>
  <c r="V110" i="18"/>
  <c r="G112" i="18"/>
  <c r="I112" i="18"/>
  <c r="K112" i="18"/>
  <c r="M112" i="18"/>
  <c r="O112" i="18"/>
  <c r="Q112" i="18"/>
  <c r="V112" i="18"/>
  <c r="G113" i="18"/>
  <c r="M113" i="18" s="1"/>
  <c r="I113" i="18"/>
  <c r="K113" i="18"/>
  <c r="O113" i="18"/>
  <c r="Q113" i="18"/>
  <c r="V113" i="18"/>
  <c r="G115" i="18"/>
  <c r="I115" i="18"/>
  <c r="K115" i="18"/>
  <c r="O115" i="18"/>
  <c r="Q115" i="18"/>
  <c r="V115" i="18"/>
  <c r="G118" i="18"/>
  <c r="M118" i="18" s="1"/>
  <c r="I118" i="18"/>
  <c r="K118" i="18"/>
  <c r="O118" i="18"/>
  <c r="Q118" i="18"/>
  <c r="V118" i="18"/>
  <c r="G120" i="18"/>
  <c r="M120" i="18" s="1"/>
  <c r="I120" i="18"/>
  <c r="K120" i="18"/>
  <c r="O120" i="18"/>
  <c r="Q120" i="18"/>
  <c r="V120" i="18"/>
  <c r="G122" i="18"/>
  <c r="I122" i="18"/>
  <c r="K122" i="18"/>
  <c r="M122" i="18"/>
  <c r="O122" i="18"/>
  <c r="Q122" i="18"/>
  <c r="V122" i="18"/>
  <c r="G124" i="18"/>
  <c r="M124" i="18" s="1"/>
  <c r="I124" i="18"/>
  <c r="K124" i="18"/>
  <c r="O124" i="18"/>
  <c r="Q124" i="18"/>
  <c r="V124" i="18"/>
  <c r="G126" i="18"/>
  <c r="M126" i="18" s="1"/>
  <c r="I126" i="18"/>
  <c r="K126" i="18"/>
  <c r="O126" i="18"/>
  <c r="Q126" i="18"/>
  <c r="V126" i="18"/>
  <c r="G128" i="18"/>
  <c r="M128" i="18" s="1"/>
  <c r="I128" i="18"/>
  <c r="K128" i="18"/>
  <c r="O128" i="18"/>
  <c r="Q128" i="18"/>
  <c r="V128" i="18"/>
  <c r="G130" i="18"/>
  <c r="I130" i="18"/>
  <c r="K130" i="18"/>
  <c r="M130" i="18"/>
  <c r="O130" i="18"/>
  <c r="Q130" i="18"/>
  <c r="V130" i="18"/>
  <c r="G132" i="18"/>
  <c r="M132" i="18" s="1"/>
  <c r="I132" i="18"/>
  <c r="K132" i="18"/>
  <c r="O132" i="18"/>
  <c r="Q132" i="18"/>
  <c r="V132" i="18"/>
  <c r="G135" i="18"/>
  <c r="I135" i="18"/>
  <c r="K135" i="18"/>
  <c r="O135" i="18"/>
  <c r="Q135" i="18"/>
  <c r="V135" i="18"/>
  <c r="G137" i="18"/>
  <c r="I137" i="18"/>
  <c r="K137" i="18"/>
  <c r="M137" i="18"/>
  <c r="O137" i="18"/>
  <c r="Q137" i="18"/>
  <c r="V137" i="18"/>
  <c r="G139" i="18"/>
  <c r="M139" i="18" s="1"/>
  <c r="I139" i="18"/>
  <c r="K139" i="18"/>
  <c r="O139" i="18"/>
  <c r="Q139" i="18"/>
  <c r="V139" i="18"/>
  <c r="G141" i="18"/>
  <c r="M141" i="18" s="1"/>
  <c r="I141" i="18"/>
  <c r="K141" i="18"/>
  <c r="O141" i="18"/>
  <c r="Q141" i="18"/>
  <c r="V141" i="18"/>
  <c r="G143" i="18"/>
  <c r="M143" i="18" s="1"/>
  <c r="I143" i="18"/>
  <c r="K143" i="18"/>
  <c r="O143" i="18"/>
  <c r="Q143" i="18"/>
  <c r="V143" i="18"/>
  <c r="G145" i="18"/>
  <c r="I145" i="18"/>
  <c r="K145" i="18"/>
  <c r="M145" i="18"/>
  <c r="O145" i="18"/>
  <c r="Q145" i="18"/>
  <c r="V145" i="18"/>
  <c r="G147" i="18"/>
  <c r="M147" i="18" s="1"/>
  <c r="I147" i="18"/>
  <c r="K147" i="18"/>
  <c r="O147" i="18"/>
  <c r="Q147" i="18"/>
  <c r="V147" i="18"/>
  <c r="G149" i="18"/>
  <c r="M149" i="18" s="1"/>
  <c r="I149" i="18"/>
  <c r="K149" i="18"/>
  <c r="O149" i="18"/>
  <c r="Q149" i="18"/>
  <c r="V149" i="18"/>
  <c r="G151" i="18"/>
  <c r="M151" i="18" s="1"/>
  <c r="I151" i="18"/>
  <c r="K151" i="18"/>
  <c r="O151" i="18"/>
  <c r="Q151" i="18"/>
  <c r="V151" i="18"/>
  <c r="G153" i="18"/>
  <c r="I153" i="18"/>
  <c r="K153" i="18"/>
  <c r="M153" i="18"/>
  <c r="O153" i="18"/>
  <c r="Q153" i="18"/>
  <c r="V153" i="18"/>
  <c r="G155" i="18"/>
  <c r="M155" i="18" s="1"/>
  <c r="I155" i="18"/>
  <c r="K155" i="18"/>
  <c r="O155" i="18"/>
  <c r="Q155" i="18"/>
  <c r="V155" i="18"/>
  <c r="G159" i="18"/>
  <c r="I159" i="18"/>
  <c r="K159" i="18"/>
  <c r="O159" i="18"/>
  <c r="O154" i="18" s="1"/>
  <c r="Q159" i="18"/>
  <c r="V159" i="18"/>
  <c r="V154" i="18" s="1"/>
  <c r="G161" i="18"/>
  <c r="I161" i="18"/>
  <c r="K161" i="18"/>
  <c r="M161" i="18"/>
  <c r="O161" i="18"/>
  <c r="Q161" i="18"/>
  <c r="V161" i="18"/>
  <c r="G163" i="18"/>
  <c r="M163" i="18" s="1"/>
  <c r="I163" i="18"/>
  <c r="K163" i="18"/>
  <c r="O163" i="18"/>
  <c r="Q163" i="18"/>
  <c r="V163" i="18"/>
  <c r="G165" i="18"/>
  <c r="I165" i="18"/>
  <c r="K165" i="18"/>
  <c r="O165" i="18"/>
  <c r="Q165" i="18"/>
  <c r="V165" i="18"/>
  <c r="G168" i="18"/>
  <c r="M168" i="18" s="1"/>
  <c r="I168" i="18"/>
  <c r="K168" i="18"/>
  <c r="O168" i="18"/>
  <c r="Q168" i="18"/>
  <c r="V168" i="18"/>
  <c r="G173" i="18"/>
  <c r="M173" i="18" s="1"/>
  <c r="I173" i="18"/>
  <c r="K173" i="18"/>
  <c r="O173" i="18"/>
  <c r="Q173" i="18"/>
  <c r="V173" i="18"/>
  <c r="G175" i="18"/>
  <c r="I175" i="18"/>
  <c r="K175" i="18"/>
  <c r="M175" i="18"/>
  <c r="O175" i="18"/>
  <c r="Q175" i="18"/>
  <c r="V175" i="18"/>
  <c r="G177" i="18"/>
  <c r="M177" i="18" s="1"/>
  <c r="I177" i="18"/>
  <c r="K177" i="18"/>
  <c r="O177" i="18"/>
  <c r="Q177" i="18"/>
  <c r="V177" i="18"/>
  <c r="G179" i="18"/>
  <c r="M179" i="18" s="1"/>
  <c r="I179" i="18"/>
  <c r="K179" i="18"/>
  <c r="O179" i="18"/>
  <c r="Q179" i="18"/>
  <c r="V179" i="18"/>
  <c r="K180" i="18"/>
  <c r="V180" i="18"/>
  <c r="G181" i="18"/>
  <c r="G180" i="18" s="1"/>
  <c r="I181" i="18"/>
  <c r="I180" i="18" s="1"/>
  <c r="K181" i="18"/>
  <c r="M181" i="18"/>
  <c r="M180" i="18" s="1"/>
  <c r="O181" i="18"/>
  <c r="O180" i="18" s="1"/>
  <c r="Q181" i="18"/>
  <c r="Q180" i="18" s="1"/>
  <c r="V181" i="18"/>
  <c r="G185" i="18"/>
  <c r="M185" i="18" s="1"/>
  <c r="I185" i="18"/>
  <c r="K185" i="18"/>
  <c r="O185" i="18"/>
  <c r="Q185" i="18"/>
  <c r="V185" i="18"/>
  <c r="G186" i="18"/>
  <c r="M186" i="18" s="1"/>
  <c r="I186" i="18"/>
  <c r="K186" i="18"/>
  <c r="O186" i="18"/>
  <c r="O184" i="18" s="1"/>
  <c r="Q186" i="18"/>
  <c r="V186" i="18"/>
  <c r="V184" i="18" s="1"/>
  <c r="G187" i="18"/>
  <c r="I187" i="18"/>
  <c r="K187" i="18"/>
  <c r="M187" i="18"/>
  <c r="O187" i="18"/>
  <c r="Q187" i="18"/>
  <c r="V187" i="18"/>
  <c r="G188" i="18"/>
  <c r="M188" i="18" s="1"/>
  <c r="I188" i="18"/>
  <c r="K188" i="18"/>
  <c r="O188" i="18"/>
  <c r="Q188" i="18"/>
  <c r="V188" i="18"/>
  <c r="G190" i="18"/>
  <c r="I190" i="18"/>
  <c r="K190" i="18"/>
  <c r="O190" i="18"/>
  <c r="Q190" i="18"/>
  <c r="V190" i="18"/>
  <c r="G192" i="18"/>
  <c r="M192" i="18" s="1"/>
  <c r="I192" i="18"/>
  <c r="K192" i="18"/>
  <c r="O192" i="18"/>
  <c r="Q192" i="18"/>
  <c r="V192" i="18"/>
  <c r="G194" i="18"/>
  <c r="M194" i="18" s="1"/>
  <c r="I194" i="18"/>
  <c r="K194" i="18"/>
  <c r="O194" i="18"/>
  <c r="Q194" i="18"/>
  <c r="V194" i="18"/>
  <c r="G196" i="18"/>
  <c r="I196" i="18"/>
  <c r="K196" i="18"/>
  <c r="M196" i="18"/>
  <c r="O196" i="18"/>
  <c r="Q196" i="18"/>
  <c r="V196" i="18"/>
  <c r="G198" i="18"/>
  <c r="M198" i="18" s="1"/>
  <c r="I198" i="18"/>
  <c r="K198" i="18"/>
  <c r="O198" i="18"/>
  <c r="Q198" i="18"/>
  <c r="V198" i="18"/>
  <c r="G200" i="18"/>
  <c r="M200" i="18" s="1"/>
  <c r="I200" i="18"/>
  <c r="K200" i="18"/>
  <c r="O200" i="18"/>
  <c r="Q200" i="18"/>
  <c r="V200" i="18"/>
  <c r="G202" i="18"/>
  <c r="I202" i="18"/>
  <c r="K202" i="18"/>
  <c r="O202" i="18"/>
  <c r="Q202" i="18"/>
  <c r="V202" i="18"/>
  <c r="G203" i="18"/>
  <c r="I203" i="18"/>
  <c r="K203" i="18"/>
  <c r="M203" i="18"/>
  <c r="O203" i="18"/>
  <c r="Q203" i="18"/>
  <c r="V203" i="18"/>
  <c r="G205" i="18"/>
  <c r="M205" i="18" s="1"/>
  <c r="I205" i="18"/>
  <c r="K205" i="18"/>
  <c r="O205" i="18"/>
  <c r="Q205" i="18"/>
  <c r="V205" i="18"/>
  <c r="G207" i="18"/>
  <c r="M207" i="18" s="1"/>
  <c r="I207" i="18"/>
  <c r="K207" i="18"/>
  <c r="O207" i="18"/>
  <c r="Q207" i="18"/>
  <c r="V207" i="18"/>
  <c r="G209" i="18"/>
  <c r="M209" i="18" s="1"/>
  <c r="I209" i="18"/>
  <c r="K209" i="18"/>
  <c r="O209" i="18"/>
  <c r="Q209" i="18"/>
  <c r="V209" i="18"/>
  <c r="G211" i="18"/>
  <c r="I211" i="18"/>
  <c r="K211" i="18"/>
  <c r="M211" i="18"/>
  <c r="O211" i="18"/>
  <c r="Q211" i="18"/>
  <c r="V211" i="18"/>
  <c r="G213" i="18"/>
  <c r="M213" i="18" s="1"/>
  <c r="I213" i="18"/>
  <c r="K213" i="18"/>
  <c r="O213" i="18"/>
  <c r="Q213" i="18"/>
  <c r="V213" i="18"/>
  <c r="G215" i="18"/>
  <c r="M215" i="18" s="1"/>
  <c r="I215" i="18"/>
  <c r="K215" i="18"/>
  <c r="O215" i="18"/>
  <c r="Q215" i="18"/>
  <c r="V215" i="18"/>
  <c r="G217" i="18"/>
  <c r="M217" i="18" s="1"/>
  <c r="I217" i="18"/>
  <c r="K217" i="18"/>
  <c r="O217" i="18"/>
  <c r="Q217" i="18"/>
  <c r="V217" i="18"/>
  <c r="G219" i="18"/>
  <c r="I219" i="18"/>
  <c r="K219" i="18"/>
  <c r="M219" i="18"/>
  <c r="O219" i="18"/>
  <c r="Q219" i="18"/>
  <c r="V219" i="18"/>
  <c r="G221" i="18"/>
  <c r="M221" i="18" s="1"/>
  <c r="I221" i="18"/>
  <c r="K221" i="18"/>
  <c r="O221" i="18"/>
  <c r="Q221" i="18"/>
  <c r="V221" i="18"/>
  <c r="G223" i="18"/>
  <c r="M223" i="18" s="1"/>
  <c r="I223" i="18"/>
  <c r="K223" i="18"/>
  <c r="O223" i="18"/>
  <c r="Q223" i="18"/>
  <c r="V223" i="18"/>
  <c r="G225" i="18"/>
  <c r="M225" i="18" s="1"/>
  <c r="I225" i="18"/>
  <c r="K225" i="18"/>
  <c r="O225" i="18"/>
  <c r="Q225" i="18"/>
  <c r="V225" i="18"/>
  <c r="AE228" i="18"/>
  <c r="AF228" i="18"/>
  <c r="BA48" i="17"/>
  <c r="BA46" i="17"/>
  <c r="BA42" i="17"/>
  <c r="BA34" i="17"/>
  <c r="BA33" i="17"/>
  <c r="BA29" i="17"/>
  <c r="BA28" i="17"/>
  <c r="BA16" i="17"/>
  <c r="BA13" i="17"/>
  <c r="G9" i="17"/>
  <c r="I9" i="17"/>
  <c r="K9" i="17"/>
  <c r="M9" i="17"/>
  <c r="O9" i="17"/>
  <c r="Q9" i="17"/>
  <c r="V9" i="17"/>
  <c r="G10" i="17"/>
  <c r="M10" i="17" s="1"/>
  <c r="I10" i="17"/>
  <c r="K10" i="17"/>
  <c r="O10" i="17"/>
  <c r="Q10" i="17"/>
  <c r="V10" i="17"/>
  <c r="G11" i="17"/>
  <c r="M11" i="17" s="1"/>
  <c r="I11" i="17"/>
  <c r="K11" i="17"/>
  <c r="O11" i="17"/>
  <c r="Q11" i="17"/>
  <c r="V11" i="17"/>
  <c r="G12" i="17"/>
  <c r="M12" i="17" s="1"/>
  <c r="I12" i="17"/>
  <c r="K12" i="17"/>
  <c r="O12" i="17"/>
  <c r="Q12" i="17"/>
  <c r="V12" i="17"/>
  <c r="G14" i="17"/>
  <c r="I14" i="17"/>
  <c r="K14" i="17"/>
  <c r="M14" i="17"/>
  <c r="O14" i="17"/>
  <c r="Q14" i="17"/>
  <c r="V14" i="17"/>
  <c r="G15" i="17"/>
  <c r="M15" i="17" s="1"/>
  <c r="I15" i="17"/>
  <c r="K15" i="17"/>
  <c r="O15" i="17"/>
  <c r="Q15" i="17"/>
  <c r="V15" i="17"/>
  <c r="G17" i="17"/>
  <c r="M17" i="17" s="1"/>
  <c r="I17" i="17"/>
  <c r="K17" i="17"/>
  <c r="O17" i="17"/>
  <c r="Q17" i="17"/>
  <c r="V17" i="17"/>
  <c r="G19" i="17"/>
  <c r="M19" i="17" s="1"/>
  <c r="I19" i="17"/>
  <c r="K19" i="17"/>
  <c r="O19" i="17"/>
  <c r="Q19" i="17"/>
  <c r="V19" i="17"/>
  <c r="Q21" i="17"/>
  <c r="G22" i="17"/>
  <c r="G21" i="17" s="1"/>
  <c r="I22" i="17"/>
  <c r="I21" i="17" s="1"/>
  <c r="K22" i="17"/>
  <c r="K21" i="17" s="1"/>
  <c r="O22" i="17"/>
  <c r="O21" i="17" s="1"/>
  <c r="Q22" i="17"/>
  <c r="V22" i="17"/>
  <c r="V21" i="17" s="1"/>
  <c r="G24" i="17"/>
  <c r="I24" i="17"/>
  <c r="K24" i="17"/>
  <c r="O24" i="17"/>
  <c r="Q24" i="17"/>
  <c r="V24" i="17"/>
  <c r="G25" i="17"/>
  <c r="I25" i="17"/>
  <c r="K25" i="17"/>
  <c r="M25" i="17"/>
  <c r="O25" i="17"/>
  <c r="Q25" i="17"/>
  <c r="V25" i="17"/>
  <c r="G27" i="17"/>
  <c r="M27" i="17" s="1"/>
  <c r="I27" i="17"/>
  <c r="K27" i="17"/>
  <c r="O27" i="17"/>
  <c r="Q27" i="17"/>
  <c r="V27" i="17"/>
  <c r="G30" i="17"/>
  <c r="M30" i="17" s="1"/>
  <c r="I30" i="17"/>
  <c r="K30" i="17"/>
  <c r="O30" i="17"/>
  <c r="Q30" i="17"/>
  <c r="V30" i="17"/>
  <c r="G31" i="17"/>
  <c r="M31" i="17" s="1"/>
  <c r="I31" i="17"/>
  <c r="K31" i="17"/>
  <c r="O31" i="17"/>
  <c r="Q31" i="17"/>
  <c r="V31" i="17"/>
  <c r="G32" i="17"/>
  <c r="I32" i="17"/>
  <c r="K32" i="17"/>
  <c r="M32" i="17"/>
  <c r="O32" i="17"/>
  <c r="Q32" i="17"/>
  <c r="V32" i="17"/>
  <c r="G36" i="17"/>
  <c r="M36" i="17" s="1"/>
  <c r="I36" i="17"/>
  <c r="K36" i="17"/>
  <c r="O36" i="17"/>
  <c r="Q36" i="17"/>
  <c r="V36" i="17"/>
  <c r="G37" i="17"/>
  <c r="M37" i="17" s="1"/>
  <c r="I37" i="17"/>
  <c r="K37" i="17"/>
  <c r="O37" i="17"/>
  <c r="O35" i="17" s="1"/>
  <c r="Q37" i="17"/>
  <c r="V37" i="17"/>
  <c r="V35" i="17" s="1"/>
  <c r="G38" i="17"/>
  <c r="I38" i="17"/>
  <c r="K38" i="17"/>
  <c r="M38" i="17"/>
  <c r="O38" i="17"/>
  <c r="Q38" i="17"/>
  <c r="V38" i="17"/>
  <c r="G41" i="17"/>
  <c r="M41" i="17" s="1"/>
  <c r="I41" i="17"/>
  <c r="K41" i="17"/>
  <c r="O41" i="17"/>
  <c r="Q41" i="17"/>
  <c r="V41" i="17"/>
  <c r="G43" i="17"/>
  <c r="M43" i="17" s="1"/>
  <c r="I43" i="17"/>
  <c r="K43" i="17"/>
  <c r="O43" i="17"/>
  <c r="O40" i="17" s="1"/>
  <c r="Q43" i="17"/>
  <c r="V43" i="17"/>
  <c r="V40" i="17" s="1"/>
  <c r="G45" i="17"/>
  <c r="I45" i="17"/>
  <c r="K45" i="17"/>
  <c r="O45" i="17"/>
  <c r="Q45" i="17"/>
  <c r="V45" i="17"/>
  <c r="G47" i="17"/>
  <c r="I47" i="17"/>
  <c r="I44" i="17" s="1"/>
  <c r="K47" i="17"/>
  <c r="M47" i="17"/>
  <c r="O47" i="17"/>
  <c r="Q47" i="17"/>
  <c r="V47" i="17"/>
  <c r="G49" i="17"/>
  <c r="M49" i="17" s="1"/>
  <c r="I49" i="17"/>
  <c r="K49" i="17"/>
  <c r="O49" i="17"/>
  <c r="Q49" i="17"/>
  <c r="V49" i="17"/>
  <c r="G50" i="17"/>
  <c r="M50" i="17" s="1"/>
  <c r="I50" i="17"/>
  <c r="K50" i="17"/>
  <c r="O50" i="17"/>
  <c r="Q50" i="17"/>
  <c r="V50" i="17"/>
  <c r="K51" i="17"/>
  <c r="V51" i="17"/>
  <c r="G52" i="17"/>
  <c r="G51" i="17" s="1"/>
  <c r="I52" i="17"/>
  <c r="I51" i="17" s="1"/>
  <c r="K52" i="17"/>
  <c r="M52" i="17"/>
  <c r="M51" i="17" s="1"/>
  <c r="O52" i="17"/>
  <c r="O51" i="17" s="1"/>
  <c r="Q52" i="17"/>
  <c r="Q51" i="17" s="1"/>
  <c r="V52" i="17"/>
  <c r="G54" i="17"/>
  <c r="G53" i="17" s="1"/>
  <c r="I154" i="1" s="1"/>
  <c r="I54" i="17"/>
  <c r="I53" i="17" s="1"/>
  <c r="K54" i="17"/>
  <c r="K53" i="17" s="1"/>
  <c r="O54" i="17"/>
  <c r="O53" i="17" s="1"/>
  <c r="Q54" i="17"/>
  <c r="Q53" i="17" s="1"/>
  <c r="V54" i="17"/>
  <c r="V53" i="17" s="1"/>
  <c r="K55" i="17"/>
  <c r="V55" i="17"/>
  <c r="G56" i="17"/>
  <c r="G55" i="17" s="1"/>
  <c r="I122" i="1" s="1"/>
  <c r="I56" i="17"/>
  <c r="I55" i="17" s="1"/>
  <c r="K56" i="17"/>
  <c r="M56" i="17"/>
  <c r="M55" i="17" s="1"/>
  <c r="O56" i="17"/>
  <c r="O55" i="17" s="1"/>
  <c r="Q56" i="17"/>
  <c r="Q55" i="17" s="1"/>
  <c r="V56" i="17"/>
  <c r="AE58" i="17"/>
  <c r="F47" i="1" s="1"/>
  <c r="AF58" i="17"/>
  <c r="G47" i="1" s="1"/>
  <c r="G9" i="16"/>
  <c r="I9" i="16"/>
  <c r="I8" i="16" s="1"/>
  <c r="K9" i="16"/>
  <c r="M9" i="16"/>
  <c r="O9" i="16"/>
  <c r="Q9" i="16"/>
  <c r="V9" i="16"/>
  <c r="G10" i="16"/>
  <c r="G8" i="16" s="1"/>
  <c r="I10" i="16"/>
  <c r="K10" i="16"/>
  <c r="K8" i="16" s="1"/>
  <c r="O10" i="16"/>
  <c r="O8" i="16" s="1"/>
  <c r="Q10" i="16"/>
  <c r="V10" i="16"/>
  <c r="V8" i="16" s="1"/>
  <c r="G12" i="16"/>
  <c r="I12" i="16"/>
  <c r="K12" i="16"/>
  <c r="O12" i="16"/>
  <c r="Q12" i="16"/>
  <c r="V12" i="16"/>
  <c r="G14" i="16"/>
  <c r="M14" i="16" s="1"/>
  <c r="I14" i="16"/>
  <c r="K14" i="16"/>
  <c r="O14" i="16"/>
  <c r="Q14" i="16"/>
  <c r="V14" i="16"/>
  <c r="G15" i="16"/>
  <c r="M15" i="16" s="1"/>
  <c r="I15" i="16"/>
  <c r="K15" i="16"/>
  <c r="O15" i="16"/>
  <c r="Q15" i="16"/>
  <c r="V15" i="16"/>
  <c r="G17" i="16"/>
  <c r="I17" i="16"/>
  <c r="K17" i="16"/>
  <c r="M17" i="16"/>
  <c r="O17" i="16"/>
  <c r="Q17" i="16"/>
  <c r="V17" i="16"/>
  <c r="G19" i="16"/>
  <c r="M19" i="16" s="1"/>
  <c r="I19" i="16"/>
  <c r="K19" i="16"/>
  <c r="O19" i="16"/>
  <c r="Q19" i="16"/>
  <c r="V19" i="16"/>
  <c r="G21" i="16"/>
  <c r="M21" i="16" s="1"/>
  <c r="I21" i="16"/>
  <c r="K21" i="16"/>
  <c r="O21" i="16"/>
  <c r="Q21" i="16"/>
  <c r="V21" i="16"/>
  <c r="G23" i="16"/>
  <c r="M23" i="16" s="1"/>
  <c r="I23" i="16"/>
  <c r="K23" i="16"/>
  <c r="O23" i="16"/>
  <c r="Q23" i="16"/>
  <c r="V23" i="16"/>
  <c r="G25" i="16"/>
  <c r="I25" i="16"/>
  <c r="K25" i="16"/>
  <c r="M25" i="16"/>
  <c r="O25" i="16"/>
  <c r="Q25" i="16"/>
  <c r="V25" i="16"/>
  <c r="G28" i="16"/>
  <c r="M28" i="16" s="1"/>
  <c r="I28" i="16"/>
  <c r="K28" i="16"/>
  <c r="O28" i="16"/>
  <c r="Q28" i="16"/>
  <c r="V28" i="16"/>
  <c r="G29" i="16"/>
  <c r="I29" i="16"/>
  <c r="K29" i="16"/>
  <c r="O29" i="16"/>
  <c r="O27" i="16" s="1"/>
  <c r="Q29" i="16"/>
  <c r="V29" i="16"/>
  <c r="V27" i="16" s="1"/>
  <c r="G31" i="16"/>
  <c r="I31" i="16"/>
  <c r="K31" i="16"/>
  <c r="O31" i="16"/>
  <c r="Q31" i="16"/>
  <c r="V31" i="16"/>
  <c r="G32" i="16"/>
  <c r="I32" i="16"/>
  <c r="K32" i="16"/>
  <c r="M32" i="16"/>
  <c r="O32" i="16"/>
  <c r="Q32" i="16"/>
  <c r="V32" i="16"/>
  <c r="G33" i="16"/>
  <c r="M33" i="16" s="1"/>
  <c r="I33" i="16"/>
  <c r="K33" i="16"/>
  <c r="O33" i="16"/>
  <c r="Q33" i="16"/>
  <c r="V33" i="16"/>
  <c r="G34" i="16"/>
  <c r="M34" i="16" s="1"/>
  <c r="I34" i="16"/>
  <c r="K34" i="16"/>
  <c r="O34" i="16"/>
  <c r="Q34" i="16"/>
  <c r="V34" i="16"/>
  <c r="G35" i="16"/>
  <c r="M35" i="16" s="1"/>
  <c r="I35" i="16"/>
  <c r="K35" i="16"/>
  <c r="O35" i="16"/>
  <c r="Q35" i="16"/>
  <c r="V35" i="16"/>
  <c r="G36" i="16"/>
  <c r="I36" i="16"/>
  <c r="K36" i="16"/>
  <c r="M36" i="16"/>
  <c r="O36" i="16"/>
  <c r="Q36" i="16"/>
  <c r="V36" i="16"/>
  <c r="G38" i="16"/>
  <c r="M38" i="16" s="1"/>
  <c r="I38" i="16"/>
  <c r="K38" i="16"/>
  <c r="O38" i="16"/>
  <c r="Q38" i="16"/>
  <c r="V38" i="16"/>
  <c r="G40" i="16"/>
  <c r="M40" i="16" s="1"/>
  <c r="I40" i="16"/>
  <c r="K40" i="16"/>
  <c r="O40" i="16"/>
  <c r="Q40" i="16"/>
  <c r="V40" i="16"/>
  <c r="G50" i="16"/>
  <c r="M50" i="16" s="1"/>
  <c r="I50" i="16"/>
  <c r="K50" i="16"/>
  <c r="O50" i="16"/>
  <c r="Q50" i="16"/>
  <c r="V50" i="16"/>
  <c r="G51" i="16"/>
  <c r="I51" i="16"/>
  <c r="K51" i="16"/>
  <c r="M51" i="16"/>
  <c r="O51" i="16"/>
  <c r="Q51" i="16"/>
  <c r="V51" i="16"/>
  <c r="G52" i="16"/>
  <c r="M52" i="16" s="1"/>
  <c r="I52" i="16"/>
  <c r="K52" i="16"/>
  <c r="O52" i="16"/>
  <c r="Q52" i="16"/>
  <c r="V52" i="16"/>
  <c r="G53" i="16"/>
  <c r="M53" i="16" s="1"/>
  <c r="I53" i="16"/>
  <c r="K53" i="16"/>
  <c r="O53" i="16"/>
  <c r="Q53" i="16"/>
  <c r="V53" i="16"/>
  <c r="G54" i="16"/>
  <c r="M54" i="16" s="1"/>
  <c r="I54" i="16"/>
  <c r="K54" i="16"/>
  <c r="O54" i="16"/>
  <c r="Q54" i="16"/>
  <c r="V54" i="16"/>
  <c r="G55" i="16"/>
  <c r="I55" i="16"/>
  <c r="K55" i="16"/>
  <c r="M55" i="16"/>
  <c r="O55" i="16"/>
  <c r="Q55" i="16"/>
  <c r="V55" i="16"/>
  <c r="G56" i="16"/>
  <c r="M56" i="16" s="1"/>
  <c r="I56" i="16"/>
  <c r="K56" i="16"/>
  <c r="O56" i="16"/>
  <c r="Q56" i="16"/>
  <c r="V56" i="16"/>
  <c r="G57" i="16"/>
  <c r="M57" i="16" s="1"/>
  <c r="I57" i="16"/>
  <c r="K57" i="16"/>
  <c r="O57" i="16"/>
  <c r="Q57" i="16"/>
  <c r="V57" i="16"/>
  <c r="G58" i="16"/>
  <c r="M58" i="16" s="1"/>
  <c r="I58" i="16"/>
  <c r="K58" i="16"/>
  <c r="O58" i="16"/>
  <c r="Q58" i="16"/>
  <c r="V58" i="16"/>
  <c r="G60" i="16"/>
  <c r="I60" i="16"/>
  <c r="K60" i="16"/>
  <c r="O60" i="16"/>
  <c r="Q60" i="16"/>
  <c r="V60" i="16"/>
  <c r="G61" i="16"/>
  <c r="I61" i="16"/>
  <c r="K61" i="16"/>
  <c r="M61" i="16"/>
  <c r="O61" i="16"/>
  <c r="Q61" i="16"/>
  <c r="V61" i="16"/>
  <c r="G62" i="16"/>
  <c r="M62" i="16" s="1"/>
  <c r="I62" i="16"/>
  <c r="K62" i="16"/>
  <c r="O62" i="16"/>
  <c r="Q62" i="16"/>
  <c r="V62" i="16"/>
  <c r="G63" i="16"/>
  <c r="M63" i="16" s="1"/>
  <c r="I63" i="16"/>
  <c r="K63" i="16"/>
  <c r="O63" i="16"/>
  <c r="Q63" i="16"/>
  <c r="V63" i="16"/>
  <c r="G64" i="16"/>
  <c r="M64" i="16" s="1"/>
  <c r="I64" i="16"/>
  <c r="K64" i="16"/>
  <c r="O64" i="16"/>
  <c r="Q64" i="16"/>
  <c r="V64" i="16"/>
  <c r="G65" i="16"/>
  <c r="I65" i="16"/>
  <c r="K65" i="16"/>
  <c r="M65" i="16"/>
  <c r="O65" i="16"/>
  <c r="Q65" i="16"/>
  <c r="V65" i="16"/>
  <c r="G66" i="16"/>
  <c r="M66" i="16" s="1"/>
  <c r="I66" i="16"/>
  <c r="K66" i="16"/>
  <c r="O66" i="16"/>
  <c r="Q66" i="16"/>
  <c r="V66" i="16"/>
  <c r="G67" i="16"/>
  <c r="M67" i="16" s="1"/>
  <c r="I67" i="16"/>
  <c r="K67" i="16"/>
  <c r="O67" i="16"/>
  <c r="Q67" i="16"/>
  <c r="V67" i="16"/>
  <c r="G68" i="16"/>
  <c r="M68" i="16" s="1"/>
  <c r="I68" i="16"/>
  <c r="K68" i="16"/>
  <c r="O68" i="16"/>
  <c r="Q68" i="16"/>
  <c r="V68" i="16"/>
  <c r="G69" i="16"/>
  <c r="I69" i="16"/>
  <c r="K69" i="16"/>
  <c r="M69" i="16"/>
  <c r="O69" i="16"/>
  <c r="Q69" i="16"/>
  <c r="V69" i="16"/>
  <c r="G72" i="16"/>
  <c r="I72" i="16"/>
  <c r="K72" i="16"/>
  <c r="M72" i="16"/>
  <c r="O72" i="16"/>
  <c r="Q72" i="16"/>
  <c r="V72" i="16"/>
  <c r="G73" i="16"/>
  <c r="I73" i="16"/>
  <c r="K73" i="16"/>
  <c r="O73" i="16"/>
  <c r="Q73" i="16"/>
  <c r="V73" i="16"/>
  <c r="G74" i="16"/>
  <c r="M74" i="16" s="1"/>
  <c r="I74" i="16"/>
  <c r="K74" i="16"/>
  <c r="O74" i="16"/>
  <c r="Q74" i="16"/>
  <c r="V74" i="16"/>
  <c r="G75" i="16"/>
  <c r="M75" i="16" s="1"/>
  <c r="I75" i="16"/>
  <c r="K75" i="16"/>
  <c r="O75" i="16"/>
  <c r="Q75" i="16"/>
  <c r="V75" i="16"/>
  <c r="G76" i="16"/>
  <c r="I76" i="16"/>
  <c r="K76" i="16"/>
  <c r="M76" i="16"/>
  <c r="O76" i="16"/>
  <c r="Q76" i="16"/>
  <c r="V76" i="16"/>
  <c r="G77" i="16"/>
  <c r="M77" i="16" s="1"/>
  <c r="I77" i="16"/>
  <c r="K77" i="16"/>
  <c r="O77" i="16"/>
  <c r="Q77" i="16"/>
  <c r="V77" i="16"/>
  <c r="G78" i="16"/>
  <c r="M78" i="16" s="1"/>
  <c r="I78" i="16"/>
  <c r="K78" i="16"/>
  <c r="O78" i="16"/>
  <c r="Q78" i="16"/>
  <c r="V78" i="16"/>
  <c r="G79" i="16"/>
  <c r="M79" i="16" s="1"/>
  <c r="I79" i="16"/>
  <c r="K79" i="16"/>
  <c r="O79" i="16"/>
  <c r="Q79" i="16"/>
  <c r="V79" i="16"/>
  <c r="G80" i="16"/>
  <c r="I80" i="16"/>
  <c r="K80" i="16"/>
  <c r="M80" i="16"/>
  <c r="O80" i="16"/>
  <c r="Q80" i="16"/>
  <c r="V80" i="16"/>
  <c r="G81" i="16"/>
  <c r="M81" i="16" s="1"/>
  <c r="I81" i="16"/>
  <c r="K81" i="16"/>
  <c r="O81" i="16"/>
  <c r="Q81" i="16"/>
  <c r="V81" i="16"/>
  <c r="G82" i="16"/>
  <c r="M82" i="16" s="1"/>
  <c r="I82" i="16"/>
  <c r="K82" i="16"/>
  <c r="O82" i="16"/>
  <c r="Q82" i="16"/>
  <c r="V82" i="16"/>
  <c r="G83" i="16"/>
  <c r="M83" i="16" s="1"/>
  <c r="I83" i="16"/>
  <c r="K83" i="16"/>
  <c r="O83" i="16"/>
  <c r="Q83" i="16"/>
  <c r="V83" i="16"/>
  <c r="G84" i="16"/>
  <c r="I84" i="16"/>
  <c r="K84" i="16"/>
  <c r="M84" i="16"/>
  <c r="O84" i="16"/>
  <c r="Q84" i="16"/>
  <c r="V84" i="16"/>
  <c r="G85" i="16"/>
  <c r="M85" i="16" s="1"/>
  <c r="I85" i="16"/>
  <c r="K85" i="16"/>
  <c r="O85" i="16"/>
  <c r="Q85" i="16"/>
  <c r="V85" i="16"/>
  <c r="G86" i="16"/>
  <c r="M86" i="16" s="1"/>
  <c r="I86" i="16"/>
  <c r="K86" i="16"/>
  <c r="O86" i="16"/>
  <c r="Q86" i="16"/>
  <c r="V86" i="16"/>
  <c r="G87" i="16"/>
  <c r="M87" i="16" s="1"/>
  <c r="I87" i="16"/>
  <c r="K87" i="16"/>
  <c r="O87" i="16"/>
  <c r="Q87" i="16"/>
  <c r="V87" i="16"/>
  <c r="G88" i="16"/>
  <c r="I88" i="16"/>
  <c r="K88" i="16"/>
  <c r="M88" i="16"/>
  <c r="O88" i="16"/>
  <c r="Q88" i="16"/>
  <c r="V88" i="16"/>
  <c r="G89" i="16"/>
  <c r="M89" i="16" s="1"/>
  <c r="I89" i="16"/>
  <c r="K89" i="16"/>
  <c r="O89" i="16"/>
  <c r="Q89" i="16"/>
  <c r="V89" i="16"/>
  <c r="G90" i="16"/>
  <c r="M90" i="16" s="1"/>
  <c r="I90" i="16"/>
  <c r="K90" i="16"/>
  <c r="O90" i="16"/>
  <c r="Q90" i="16"/>
  <c r="V90" i="16"/>
  <c r="G91" i="16"/>
  <c r="M91" i="16" s="1"/>
  <c r="I91" i="16"/>
  <c r="K91" i="16"/>
  <c r="O91" i="16"/>
  <c r="Q91" i="16"/>
  <c r="V91" i="16"/>
  <c r="G93" i="16"/>
  <c r="I93" i="16"/>
  <c r="K93" i="16"/>
  <c r="M93" i="16"/>
  <c r="O93" i="16"/>
  <c r="Q93" i="16"/>
  <c r="V93" i="16"/>
  <c r="G94" i="16"/>
  <c r="M94" i="16" s="1"/>
  <c r="I94" i="16"/>
  <c r="K94" i="16"/>
  <c r="O94" i="16"/>
  <c r="Q94" i="16"/>
  <c r="V94" i="16"/>
  <c r="G95" i="16"/>
  <c r="M95" i="16" s="1"/>
  <c r="I95" i="16"/>
  <c r="K95" i="16"/>
  <c r="O95" i="16"/>
  <c r="Q95" i="16"/>
  <c r="V95" i="16"/>
  <c r="G96" i="16"/>
  <c r="M96" i="16" s="1"/>
  <c r="I96" i="16"/>
  <c r="K96" i="16"/>
  <c r="O96" i="16"/>
  <c r="Q96" i="16"/>
  <c r="V96" i="16"/>
  <c r="G97" i="16"/>
  <c r="I97" i="16"/>
  <c r="K97" i="16"/>
  <c r="M97" i="16"/>
  <c r="O97" i="16"/>
  <c r="Q97" i="16"/>
  <c r="V97" i="16"/>
  <c r="G98" i="16"/>
  <c r="M98" i="16" s="1"/>
  <c r="I98" i="16"/>
  <c r="K98" i="16"/>
  <c r="O98" i="16"/>
  <c r="Q98" i="16"/>
  <c r="V98" i="16"/>
  <c r="G99" i="16"/>
  <c r="M99" i="16" s="1"/>
  <c r="I99" i="16"/>
  <c r="K99" i="16"/>
  <c r="O99" i="16"/>
  <c r="Q99" i="16"/>
  <c r="V99" i="16"/>
  <c r="G100" i="16"/>
  <c r="M100" i="16" s="1"/>
  <c r="I100" i="16"/>
  <c r="K100" i="16"/>
  <c r="O100" i="16"/>
  <c r="Q100" i="16"/>
  <c r="V100" i="16"/>
  <c r="G101" i="16"/>
  <c r="I101" i="16"/>
  <c r="K101" i="16"/>
  <c r="M101" i="16"/>
  <c r="O101" i="16"/>
  <c r="Q101" i="16"/>
  <c r="V101" i="16"/>
  <c r="G102" i="16"/>
  <c r="M102" i="16" s="1"/>
  <c r="I102" i="16"/>
  <c r="K102" i="16"/>
  <c r="O102" i="16"/>
  <c r="Q102" i="16"/>
  <c r="V102" i="16"/>
  <c r="G103" i="16"/>
  <c r="M103" i="16" s="1"/>
  <c r="I103" i="16"/>
  <c r="K103" i="16"/>
  <c r="O103" i="16"/>
  <c r="Q103" i="16"/>
  <c r="V103" i="16"/>
  <c r="G104" i="16"/>
  <c r="M104" i="16" s="1"/>
  <c r="I104" i="16"/>
  <c r="K104" i="16"/>
  <c r="O104" i="16"/>
  <c r="Q104" i="16"/>
  <c r="V104" i="16"/>
  <c r="G105" i="16"/>
  <c r="I105" i="16"/>
  <c r="K105" i="16"/>
  <c r="M105" i="16"/>
  <c r="O105" i="16"/>
  <c r="Q105" i="16"/>
  <c r="V105" i="16"/>
  <c r="G106" i="16"/>
  <c r="M106" i="16" s="1"/>
  <c r="I106" i="16"/>
  <c r="K106" i="16"/>
  <c r="O106" i="16"/>
  <c r="Q106" i="16"/>
  <c r="V106" i="16"/>
  <c r="G107" i="16"/>
  <c r="M107" i="16" s="1"/>
  <c r="I107" i="16"/>
  <c r="K107" i="16"/>
  <c r="O107" i="16"/>
  <c r="Q107" i="16"/>
  <c r="V107" i="16"/>
  <c r="G108" i="16"/>
  <c r="M108" i="16" s="1"/>
  <c r="I108" i="16"/>
  <c r="K108" i="16"/>
  <c r="O108" i="16"/>
  <c r="Q108" i="16"/>
  <c r="V108" i="16"/>
  <c r="G109" i="16"/>
  <c r="I109" i="16"/>
  <c r="K109" i="16"/>
  <c r="M109" i="16"/>
  <c r="O109" i="16"/>
  <c r="Q109" i="16"/>
  <c r="V109" i="16"/>
  <c r="G110" i="16"/>
  <c r="M110" i="16" s="1"/>
  <c r="I110" i="16"/>
  <c r="K110" i="16"/>
  <c r="O110" i="16"/>
  <c r="Q110" i="16"/>
  <c r="V110" i="16"/>
  <c r="G111" i="16"/>
  <c r="M111" i="16" s="1"/>
  <c r="I111" i="16"/>
  <c r="K111" i="16"/>
  <c r="O111" i="16"/>
  <c r="Q111" i="16"/>
  <c r="V111" i="16"/>
  <c r="G112" i="16"/>
  <c r="M112" i="16" s="1"/>
  <c r="I112" i="16"/>
  <c r="K112" i="16"/>
  <c r="O112" i="16"/>
  <c r="Q112" i="16"/>
  <c r="V112" i="16"/>
  <c r="G113" i="16"/>
  <c r="I113" i="16"/>
  <c r="K113" i="16"/>
  <c r="M113" i="16"/>
  <c r="O113" i="16"/>
  <c r="Q113" i="16"/>
  <c r="V113" i="16"/>
  <c r="G114" i="16"/>
  <c r="I114" i="16"/>
  <c r="K114" i="16"/>
  <c r="M114" i="16"/>
  <c r="O114" i="16"/>
  <c r="Q114" i="16"/>
  <c r="V114" i="16"/>
  <c r="G115" i="16"/>
  <c r="I115" i="16"/>
  <c r="K115" i="16"/>
  <c r="M115" i="16"/>
  <c r="O115" i="16"/>
  <c r="Q115" i="16"/>
  <c r="V115" i="16"/>
  <c r="G116" i="16"/>
  <c r="I116" i="16"/>
  <c r="K116" i="16"/>
  <c r="M116" i="16"/>
  <c r="O116" i="16"/>
  <c r="Q116" i="16"/>
  <c r="V116" i="16"/>
  <c r="G117" i="16"/>
  <c r="I117" i="16"/>
  <c r="K117" i="16"/>
  <c r="M117" i="16"/>
  <c r="O117" i="16"/>
  <c r="Q117" i="16"/>
  <c r="V117" i="16"/>
  <c r="G118" i="16"/>
  <c r="I118" i="16"/>
  <c r="K118" i="16"/>
  <c r="M118" i="16"/>
  <c r="O118" i="16"/>
  <c r="Q118" i="16"/>
  <c r="V118" i="16"/>
  <c r="G120" i="16"/>
  <c r="I120" i="16"/>
  <c r="K120" i="16"/>
  <c r="M120" i="16"/>
  <c r="O120" i="16"/>
  <c r="Q120" i="16"/>
  <c r="V120" i="16"/>
  <c r="G121" i="16"/>
  <c r="M121" i="16" s="1"/>
  <c r="I121" i="16"/>
  <c r="K121" i="16"/>
  <c r="K119" i="16" s="1"/>
  <c r="O121" i="16"/>
  <c r="O119" i="16" s="1"/>
  <c r="Q121" i="16"/>
  <c r="V121" i="16"/>
  <c r="V119" i="16" s="1"/>
  <c r="G123" i="16"/>
  <c r="I123" i="16"/>
  <c r="K123" i="16"/>
  <c r="K122" i="16" s="1"/>
  <c r="M123" i="16"/>
  <c r="O123" i="16"/>
  <c r="O122" i="16" s="1"/>
  <c r="Q123" i="16"/>
  <c r="V123" i="16"/>
  <c r="V122" i="16" s="1"/>
  <c r="G124" i="16"/>
  <c r="I124" i="16"/>
  <c r="K124" i="16"/>
  <c r="M124" i="16"/>
  <c r="O124" i="16"/>
  <c r="Q124" i="16"/>
  <c r="V124" i="16"/>
  <c r="AE126" i="16"/>
  <c r="F46" i="1" s="1"/>
  <c r="AF126" i="16"/>
  <c r="G46" i="1" s="1"/>
  <c r="G9" i="15"/>
  <c r="I9" i="15"/>
  <c r="I8" i="15" s="1"/>
  <c r="K9" i="15"/>
  <c r="M9" i="15"/>
  <c r="O9" i="15"/>
  <c r="Q9" i="15"/>
  <c r="V9" i="15"/>
  <c r="G10" i="15"/>
  <c r="G8" i="15" s="1"/>
  <c r="I117" i="1" s="1"/>
  <c r="I10" i="15"/>
  <c r="K10" i="15"/>
  <c r="K8" i="15" s="1"/>
  <c r="O10" i="15"/>
  <c r="O8" i="15" s="1"/>
  <c r="Q10" i="15"/>
  <c r="V10" i="15"/>
  <c r="V8" i="15" s="1"/>
  <c r="G12" i="15"/>
  <c r="I12" i="15"/>
  <c r="K12" i="15"/>
  <c r="O12" i="15"/>
  <c r="Q12" i="15"/>
  <c r="V12" i="15"/>
  <c r="G13" i="15"/>
  <c r="M13" i="15" s="1"/>
  <c r="I13" i="15"/>
  <c r="K13" i="15"/>
  <c r="O13" i="15"/>
  <c r="Q13" i="15"/>
  <c r="V13" i="15"/>
  <c r="G14" i="15"/>
  <c r="M14" i="15" s="1"/>
  <c r="I14" i="15"/>
  <c r="K14" i="15"/>
  <c r="O14" i="15"/>
  <c r="Q14" i="15"/>
  <c r="V14" i="15"/>
  <c r="G15" i="15"/>
  <c r="I15" i="15"/>
  <c r="K15" i="15"/>
  <c r="M15" i="15"/>
  <c r="O15" i="15"/>
  <c r="Q15" i="15"/>
  <c r="V15" i="15"/>
  <c r="G17" i="15"/>
  <c r="M17" i="15" s="1"/>
  <c r="I17" i="15"/>
  <c r="K17" i="15"/>
  <c r="O17" i="15"/>
  <c r="Q17" i="15"/>
  <c r="V17" i="15"/>
  <c r="G19" i="15"/>
  <c r="M19" i="15" s="1"/>
  <c r="I19" i="15"/>
  <c r="K19" i="15"/>
  <c r="O19" i="15"/>
  <c r="Q19" i="15"/>
  <c r="V19" i="15"/>
  <c r="G22" i="15"/>
  <c r="I22" i="15"/>
  <c r="I21" i="15" s="1"/>
  <c r="K22" i="15"/>
  <c r="M22" i="15"/>
  <c r="O22" i="15"/>
  <c r="Q22" i="15"/>
  <c r="V22" i="15"/>
  <c r="G23" i="15"/>
  <c r="I23" i="15"/>
  <c r="K23" i="15"/>
  <c r="O23" i="15"/>
  <c r="Q23" i="15"/>
  <c r="V23" i="15"/>
  <c r="G24" i="15"/>
  <c r="M24" i="15" s="1"/>
  <c r="I24" i="15"/>
  <c r="K24" i="15"/>
  <c r="O24" i="15"/>
  <c r="Q24" i="15"/>
  <c r="V24" i="15"/>
  <c r="G26" i="15"/>
  <c r="I26" i="15"/>
  <c r="K26" i="15"/>
  <c r="M26" i="15"/>
  <c r="O26" i="15"/>
  <c r="Q26" i="15"/>
  <c r="V26" i="15"/>
  <c r="G27" i="15"/>
  <c r="I27" i="15"/>
  <c r="K27" i="15"/>
  <c r="O27" i="15"/>
  <c r="Q27" i="15"/>
  <c r="V27" i="15"/>
  <c r="G28" i="15"/>
  <c r="M28" i="15" s="1"/>
  <c r="I28" i="15"/>
  <c r="K28" i="15"/>
  <c r="O28" i="15"/>
  <c r="Q28" i="15"/>
  <c r="V28" i="15"/>
  <c r="G30" i="15"/>
  <c r="M30" i="15" s="1"/>
  <c r="I30" i="15"/>
  <c r="K30" i="15"/>
  <c r="O30" i="15"/>
  <c r="Q30" i="15"/>
  <c r="V30" i="15"/>
  <c r="G32" i="15"/>
  <c r="I32" i="15"/>
  <c r="K32" i="15"/>
  <c r="M32" i="15"/>
  <c r="O32" i="15"/>
  <c r="Q32" i="15"/>
  <c r="V32" i="15"/>
  <c r="G34" i="15"/>
  <c r="M34" i="15" s="1"/>
  <c r="I34" i="15"/>
  <c r="K34" i="15"/>
  <c r="O34" i="15"/>
  <c r="Q34" i="15"/>
  <c r="V34" i="15"/>
  <c r="G36" i="15"/>
  <c r="M36" i="15" s="1"/>
  <c r="I36" i="15"/>
  <c r="K36" i="15"/>
  <c r="O36" i="15"/>
  <c r="Q36" i="15"/>
  <c r="V36" i="15"/>
  <c r="G38" i="15"/>
  <c r="M38" i="15" s="1"/>
  <c r="I38" i="15"/>
  <c r="K38" i="15"/>
  <c r="O38" i="15"/>
  <c r="Q38" i="15"/>
  <c r="V38" i="15"/>
  <c r="G41" i="15"/>
  <c r="I41" i="15"/>
  <c r="K41" i="15"/>
  <c r="O41" i="15"/>
  <c r="Q41" i="15"/>
  <c r="V41" i="15"/>
  <c r="G42" i="15"/>
  <c r="I42" i="15"/>
  <c r="K42" i="15"/>
  <c r="M42" i="15"/>
  <c r="O42" i="15"/>
  <c r="Q42" i="15"/>
  <c r="V42" i="15"/>
  <c r="G43" i="15"/>
  <c r="M43" i="15" s="1"/>
  <c r="I43" i="15"/>
  <c r="K43" i="15"/>
  <c r="O43" i="15"/>
  <c r="Q43" i="15"/>
  <c r="V43" i="15"/>
  <c r="G44" i="15"/>
  <c r="M44" i="15" s="1"/>
  <c r="I44" i="15"/>
  <c r="K44" i="15"/>
  <c r="O44" i="15"/>
  <c r="Q44" i="15"/>
  <c r="V44" i="15"/>
  <c r="G45" i="15"/>
  <c r="M45" i="15" s="1"/>
  <c r="I45" i="15"/>
  <c r="K45" i="15"/>
  <c r="O45" i="15"/>
  <c r="Q45" i="15"/>
  <c r="V45" i="15"/>
  <c r="G46" i="15"/>
  <c r="I46" i="15"/>
  <c r="K46" i="15"/>
  <c r="M46" i="15"/>
  <c r="O46" i="15"/>
  <c r="Q46" i="15"/>
  <c r="V46" i="15"/>
  <c r="G47" i="15"/>
  <c r="M47" i="15" s="1"/>
  <c r="I47" i="15"/>
  <c r="K47" i="15"/>
  <c r="O47" i="15"/>
  <c r="Q47" i="15"/>
  <c r="V47" i="15"/>
  <c r="G48" i="15"/>
  <c r="M48" i="15" s="1"/>
  <c r="I48" i="15"/>
  <c r="K48" i="15"/>
  <c r="O48" i="15"/>
  <c r="Q48" i="15"/>
  <c r="V48" i="15"/>
  <c r="G49" i="15"/>
  <c r="M49" i="15" s="1"/>
  <c r="I49" i="15"/>
  <c r="K49" i="15"/>
  <c r="O49" i="15"/>
  <c r="Q49" i="15"/>
  <c r="V49" i="15"/>
  <c r="G50" i="15"/>
  <c r="I50" i="15"/>
  <c r="K50" i="15"/>
  <c r="M50" i="15"/>
  <c r="O50" i="15"/>
  <c r="Q50" i="15"/>
  <c r="V50" i="15"/>
  <c r="G51" i="15"/>
  <c r="M51" i="15" s="1"/>
  <c r="I51" i="15"/>
  <c r="K51" i="15"/>
  <c r="O51" i="15"/>
  <c r="Q51" i="15"/>
  <c r="V51" i="15"/>
  <c r="G52" i="15"/>
  <c r="M52" i="15" s="1"/>
  <c r="I52" i="15"/>
  <c r="K52" i="15"/>
  <c r="O52" i="15"/>
  <c r="Q52" i="15"/>
  <c r="V52" i="15"/>
  <c r="G53" i="15"/>
  <c r="M53" i="15" s="1"/>
  <c r="I53" i="15"/>
  <c r="K53" i="15"/>
  <c r="O53" i="15"/>
  <c r="Q53" i="15"/>
  <c r="V53" i="15"/>
  <c r="G54" i="15"/>
  <c r="I54" i="15"/>
  <c r="K54" i="15"/>
  <c r="M54" i="15"/>
  <c r="O54" i="15"/>
  <c r="Q54" i="15"/>
  <c r="V54" i="15"/>
  <c r="G56" i="15"/>
  <c r="M56" i="15" s="1"/>
  <c r="I56" i="15"/>
  <c r="K56" i="15"/>
  <c r="O56" i="15"/>
  <c r="Q56" i="15"/>
  <c r="V56" i="15"/>
  <c r="G58" i="15"/>
  <c r="M58" i="15" s="1"/>
  <c r="I58" i="15"/>
  <c r="K58" i="15"/>
  <c r="O58" i="15"/>
  <c r="Q58" i="15"/>
  <c r="V58" i="15"/>
  <c r="G59" i="15"/>
  <c r="M59" i="15" s="1"/>
  <c r="I59" i="15"/>
  <c r="K59" i="15"/>
  <c r="O59" i="15"/>
  <c r="Q59" i="15"/>
  <c r="V59" i="15"/>
  <c r="G62" i="15"/>
  <c r="I62" i="15"/>
  <c r="K62" i="15"/>
  <c r="O62" i="15"/>
  <c r="Q62" i="15"/>
  <c r="V62" i="15"/>
  <c r="G63" i="15"/>
  <c r="I63" i="15"/>
  <c r="K63" i="15"/>
  <c r="M63" i="15"/>
  <c r="O63" i="15"/>
  <c r="Q63" i="15"/>
  <c r="V63" i="15"/>
  <c r="G64" i="15"/>
  <c r="M64" i="15" s="1"/>
  <c r="I64" i="15"/>
  <c r="K64" i="15"/>
  <c r="O64" i="15"/>
  <c r="Q64" i="15"/>
  <c r="V64" i="15"/>
  <c r="G65" i="15"/>
  <c r="M65" i="15" s="1"/>
  <c r="I65" i="15"/>
  <c r="K65" i="15"/>
  <c r="O65" i="15"/>
  <c r="Q65" i="15"/>
  <c r="V65" i="15"/>
  <c r="G66" i="15"/>
  <c r="M66" i="15" s="1"/>
  <c r="I66" i="15"/>
  <c r="K66" i="15"/>
  <c r="O66" i="15"/>
  <c r="Q66" i="15"/>
  <c r="V66" i="15"/>
  <c r="G67" i="15"/>
  <c r="I67" i="15"/>
  <c r="K67" i="15"/>
  <c r="M67" i="15"/>
  <c r="O67" i="15"/>
  <c r="Q67" i="15"/>
  <c r="V67" i="15"/>
  <c r="G68" i="15"/>
  <c r="M68" i="15" s="1"/>
  <c r="I68" i="15"/>
  <c r="K68" i="15"/>
  <c r="O68" i="15"/>
  <c r="Q68" i="15"/>
  <c r="V68" i="15"/>
  <c r="G70" i="15"/>
  <c r="M70" i="15" s="1"/>
  <c r="I70" i="15"/>
  <c r="K70" i="15"/>
  <c r="O70" i="15"/>
  <c r="Q70" i="15"/>
  <c r="V70" i="15"/>
  <c r="G72" i="15"/>
  <c r="M72" i="15" s="1"/>
  <c r="I72" i="15"/>
  <c r="K72" i="15"/>
  <c r="O72" i="15"/>
  <c r="Q72" i="15"/>
  <c r="V72" i="15"/>
  <c r="G74" i="15"/>
  <c r="I74" i="15"/>
  <c r="K74" i="15"/>
  <c r="M74" i="15"/>
  <c r="O74" i="15"/>
  <c r="Q74" i="15"/>
  <c r="V74" i="15"/>
  <c r="G76" i="15"/>
  <c r="M76" i="15" s="1"/>
  <c r="I76" i="15"/>
  <c r="K76" i="15"/>
  <c r="O76" i="15"/>
  <c r="Q76" i="15"/>
  <c r="V76" i="15"/>
  <c r="G78" i="15"/>
  <c r="M78" i="15" s="1"/>
  <c r="I78" i="15"/>
  <c r="K78" i="15"/>
  <c r="O78" i="15"/>
  <c r="Q78" i="15"/>
  <c r="V78" i="15"/>
  <c r="G80" i="15"/>
  <c r="M80" i="15" s="1"/>
  <c r="I80" i="15"/>
  <c r="K80" i="15"/>
  <c r="O80" i="15"/>
  <c r="Q80" i="15"/>
  <c r="V80" i="15"/>
  <c r="G82" i="15"/>
  <c r="I82" i="15"/>
  <c r="K82" i="15"/>
  <c r="M82" i="15"/>
  <c r="O82" i="15"/>
  <c r="Q82" i="15"/>
  <c r="V82" i="15"/>
  <c r="G84" i="15"/>
  <c r="M84" i="15" s="1"/>
  <c r="I84" i="15"/>
  <c r="K84" i="15"/>
  <c r="O84" i="15"/>
  <c r="Q84" i="15"/>
  <c r="V84" i="15"/>
  <c r="G86" i="15"/>
  <c r="I86" i="15"/>
  <c r="K86" i="15"/>
  <c r="M86" i="15"/>
  <c r="O86" i="15"/>
  <c r="Q86" i="15"/>
  <c r="V86" i="15"/>
  <c r="G88" i="15"/>
  <c r="M88" i="15" s="1"/>
  <c r="I88" i="15"/>
  <c r="K88" i="15"/>
  <c r="O88" i="15"/>
  <c r="Q88" i="15"/>
  <c r="V88" i="15"/>
  <c r="G90" i="15"/>
  <c r="I90" i="15"/>
  <c r="K90" i="15"/>
  <c r="M90" i="15"/>
  <c r="O90" i="15"/>
  <c r="Q90" i="15"/>
  <c r="V90" i="15"/>
  <c r="G92" i="15"/>
  <c r="M92" i="15" s="1"/>
  <c r="I92" i="15"/>
  <c r="K92" i="15"/>
  <c r="O92" i="15"/>
  <c r="Q92" i="15"/>
  <c r="V92" i="15"/>
  <c r="G94" i="15"/>
  <c r="I94" i="15"/>
  <c r="K94" i="15"/>
  <c r="M94" i="15"/>
  <c r="O94" i="15"/>
  <c r="Q94" i="15"/>
  <c r="V94" i="15"/>
  <c r="G96" i="15"/>
  <c r="M96" i="15" s="1"/>
  <c r="I96" i="15"/>
  <c r="K96" i="15"/>
  <c r="O96" i="15"/>
  <c r="Q96" i="15"/>
  <c r="V96" i="15"/>
  <c r="G99" i="15"/>
  <c r="I99" i="15"/>
  <c r="I98" i="15" s="1"/>
  <c r="K99" i="15"/>
  <c r="M99" i="15"/>
  <c r="O99" i="15"/>
  <c r="Q99" i="15"/>
  <c r="V99" i="15"/>
  <c r="G100" i="15"/>
  <c r="M100" i="15" s="1"/>
  <c r="I100" i="15"/>
  <c r="K100" i="15"/>
  <c r="K98" i="15" s="1"/>
  <c r="O100" i="15"/>
  <c r="O98" i="15" s="1"/>
  <c r="Q100" i="15"/>
  <c r="V100" i="15"/>
  <c r="V98" i="15" s="1"/>
  <c r="G102" i="15"/>
  <c r="G101" i="15" s="1"/>
  <c r="I102" i="15"/>
  <c r="K102" i="15"/>
  <c r="K101" i="15" s="1"/>
  <c r="O102" i="15"/>
  <c r="Q102" i="15"/>
  <c r="V102" i="15"/>
  <c r="G103" i="15"/>
  <c r="M103" i="15" s="1"/>
  <c r="I103" i="15"/>
  <c r="K103" i="15"/>
  <c r="O103" i="15"/>
  <c r="Q103" i="15"/>
  <c r="V103" i="15"/>
  <c r="G104" i="15"/>
  <c r="I104" i="15"/>
  <c r="K104" i="15"/>
  <c r="M104" i="15"/>
  <c r="O104" i="15"/>
  <c r="Q104" i="15"/>
  <c r="V104" i="15"/>
  <c r="AE106" i="15"/>
  <c r="F45" i="1" s="1"/>
  <c r="AF106" i="15"/>
  <c r="G45" i="1" s="1"/>
  <c r="G9" i="14"/>
  <c r="I9" i="14"/>
  <c r="K9" i="14"/>
  <c r="O9" i="14"/>
  <c r="Q9" i="14"/>
  <c r="V9" i="14"/>
  <c r="G10" i="14"/>
  <c r="I10" i="14"/>
  <c r="K10" i="14"/>
  <c r="M10" i="14"/>
  <c r="O10" i="14"/>
  <c r="Q10" i="14"/>
  <c r="V10" i="14"/>
  <c r="G12" i="14"/>
  <c r="M12" i="14" s="1"/>
  <c r="I12" i="14"/>
  <c r="K12" i="14"/>
  <c r="O12" i="14"/>
  <c r="Q12" i="14"/>
  <c r="V12" i="14"/>
  <c r="G13" i="14"/>
  <c r="M13" i="14" s="1"/>
  <c r="I13" i="14"/>
  <c r="K13" i="14"/>
  <c r="O13" i="14"/>
  <c r="Q13" i="14"/>
  <c r="V13" i="14"/>
  <c r="G14" i="14"/>
  <c r="I14" i="14"/>
  <c r="K14" i="14"/>
  <c r="M14" i="14"/>
  <c r="O14" i="14"/>
  <c r="Q14" i="14"/>
  <c r="V14" i="14"/>
  <c r="G15" i="14"/>
  <c r="M15" i="14" s="1"/>
  <c r="I15" i="14"/>
  <c r="K15" i="14"/>
  <c r="O15" i="14"/>
  <c r="Q15" i="14"/>
  <c r="V15" i="14"/>
  <c r="G16" i="14"/>
  <c r="I16" i="14"/>
  <c r="K16" i="14"/>
  <c r="M16" i="14"/>
  <c r="O16" i="14"/>
  <c r="Q16" i="14"/>
  <c r="V16" i="14"/>
  <c r="AE19" i="14"/>
  <c r="BA57" i="13"/>
  <c r="BA55" i="13"/>
  <c r="BA53" i="13"/>
  <c r="BA51" i="13"/>
  <c r="BA49" i="13"/>
  <c r="BA47" i="13"/>
  <c r="BA45" i="13"/>
  <c r="BA43" i="13"/>
  <c r="BA41" i="13"/>
  <c r="BA39" i="13"/>
  <c r="BA37" i="13"/>
  <c r="BA30" i="13"/>
  <c r="BA28" i="13"/>
  <c r="BA26" i="13"/>
  <c r="BA24" i="13"/>
  <c r="BA22" i="13"/>
  <c r="BA18" i="13"/>
  <c r="BA10" i="13"/>
  <c r="G9" i="13"/>
  <c r="M9" i="13" s="1"/>
  <c r="I9" i="13"/>
  <c r="K9" i="13"/>
  <c r="O9" i="13"/>
  <c r="Q9" i="13"/>
  <c r="V9" i="13"/>
  <c r="G11" i="13"/>
  <c r="I11" i="13"/>
  <c r="K11" i="13"/>
  <c r="O11" i="13"/>
  <c r="Q11" i="13"/>
  <c r="V11" i="13"/>
  <c r="G13" i="13"/>
  <c r="M13" i="13" s="1"/>
  <c r="I13" i="13"/>
  <c r="K13" i="13"/>
  <c r="O13" i="13"/>
  <c r="Q13" i="13"/>
  <c r="V13" i="13"/>
  <c r="G14" i="13"/>
  <c r="M14" i="13" s="1"/>
  <c r="I14" i="13"/>
  <c r="K14" i="13"/>
  <c r="O14" i="13"/>
  <c r="Q14" i="13"/>
  <c r="V14" i="13"/>
  <c r="G15" i="13"/>
  <c r="I15" i="13"/>
  <c r="K15" i="13"/>
  <c r="M15" i="13"/>
  <c r="O15" i="13"/>
  <c r="Q15" i="13"/>
  <c r="V15" i="13"/>
  <c r="G16" i="13"/>
  <c r="M16" i="13" s="1"/>
  <c r="I16" i="13"/>
  <c r="K16" i="13"/>
  <c r="O16" i="13"/>
  <c r="Q16" i="13"/>
  <c r="V16" i="13"/>
  <c r="G17" i="13"/>
  <c r="I17" i="13"/>
  <c r="K17" i="13"/>
  <c r="M17" i="13"/>
  <c r="O17" i="13"/>
  <c r="Q17" i="13"/>
  <c r="V17" i="13"/>
  <c r="G19" i="13"/>
  <c r="M19" i="13" s="1"/>
  <c r="I19" i="13"/>
  <c r="K19" i="13"/>
  <c r="O19" i="13"/>
  <c r="Q19" i="13"/>
  <c r="V19" i="13"/>
  <c r="G21" i="13"/>
  <c r="I21" i="13"/>
  <c r="K21" i="13"/>
  <c r="O21" i="13"/>
  <c r="Q21" i="13"/>
  <c r="V21" i="13"/>
  <c r="G23" i="13"/>
  <c r="M23" i="13" s="1"/>
  <c r="I23" i="13"/>
  <c r="K23" i="13"/>
  <c r="O23" i="13"/>
  <c r="Q23" i="13"/>
  <c r="V23" i="13"/>
  <c r="G25" i="13"/>
  <c r="M25" i="13" s="1"/>
  <c r="I25" i="13"/>
  <c r="K25" i="13"/>
  <c r="O25" i="13"/>
  <c r="Q25" i="13"/>
  <c r="V25" i="13"/>
  <c r="G27" i="13"/>
  <c r="I27" i="13"/>
  <c r="K27" i="13"/>
  <c r="M27" i="13"/>
  <c r="O27" i="13"/>
  <c r="Q27" i="13"/>
  <c r="V27" i="13"/>
  <c r="G29" i="13"/>
  <c r="M29" i="13" s="1"/>
  <c r="I29" i="13"/>
  <c r="K29" i="13"/>
  <c r="O29" i="13"/>
  <c r="Q29" i="13"/>
  <c r="V29" i="13"/>
  <c r="G31" i="13"/>
  <c r="M31" i="13" s="1"/>
  <c r="I31" i="13"/>
  <c r="K31" i="13"/>
  <c r="O31" i="13"/>
  <c r="Q31" i="13"/>
  <c r="V31" i="13"/>
  <c r="G32" i="13"/>
  <c r="M32" i="13" s="1"/>
  <c r="I32" i="13"/>
  <c r="K32" i="13"/>
  <c r="O32" i="13"/>
  <c r="Q32" i="13"/>
  <c r="V32" i="13"/>
  <c r="G34" i="13"/>
  <c r="I34" i="13"/>
  <c r="K34" i="13"/>
  <c r="M34" i="13"/>
  <c r="O34" i="13"/>
  <c r="Q34" i="13"/>
  <c r="V34" i="13"/>
  <c r="G36" i="13"/>
  <c r="M36" i="13" s="1"/>
  <c r="I36" i="13"/>
  <c r="K36" i="13"/>
  <c r="O36" i="13"/>
  <c r="Q36" i="13"/>
  <c r="V36" i="13"/>
  <c r="G38" i="13"/>
  <c r="M38" i="13" s="1"/>
  <c r="I38" i="13"/>
  <c r="K38" i="13"/>
  <c r="O38" i="13"/>
  <c r="Q38" i="13"/>
  <c r="V38" i="13"/>
  <c r="G40" i="13"/>
  <c r="M40" i="13" s="1"/>
  <c r="I40" i="13"/>
  <c r="K40" i="13"/>
  <c r="O40" i="13"/>
  <c r="Q40" i="13"/>
  <c r="V40" i="13"/>
  <c r="G42" i="13"/>
  <c r="I42" i="13"/>
  <c r="K42" i="13"/>
  <c r="M42" i="13"/>
  <c r="O42" i="13"/>
  <c r="Q42" i="13"/>
  <c r="V42" i="13"/>
  <c r="G44" i="13"/>
  <c r="M44" i="13" s="1"/>
  <c r="I44" i="13"/>
  <c r="K44" i="13"/>
  <c r="O44" i="13"/>
  <c r="Q44" i="13"/>
  <c r="V44" i="13"/>
  <c r="G46" i="13"/>
  <c r="M46" i="13" s="1"/>
  <c r="I46" i="13"/>
  <c r="K46" i="13"/>
  <c r="O46" i="13"/>
  <c r="Q46" i="13"/>
  <c r="V46" i="13"/>
  <c r="G48" i="13"/>
  <c r="M48" i="13" s="1"/>
  <c r="I48" i="13"/>
  <c r="K48" i="13"/>
  <c r="O48" i="13"/>
  <c r="Q48" i="13"/>
  <c r="V48" i="13"/>
  <c r="G50" i="13"/>
  <c r="I50" i="13"/>
  <c r="K50" i="13"/>
  <c r="M50" i="13"/>
  <c r="O50" i="13"/>
  <c r="Q50" i="13"/>
  <c r="V50" i="13"/>
  <c r="G52" i="13"/>
  <c r="M52" i="13" s="1"/>
  <c r="I52" i="13"/>
  <c r="K52" i="13"/>
  <c r="O52" i="13"/>
  <c r="Q52" i="13"/>
  <c r="V52" i="13"/>
  <c r="G54" i="13"/>
  <c r="M54" i="13" s="1"/>
  <c r="I54" i="13"/>
  <c r="K54" i="13"/>
  <c r="O54" i="13"/>
  <c r="Q54" i="13"/>
  <c r="V54" i="13"/>
  <c r="G56" i="13"/>
  <c r="M56" i="13" s="1"/>
  <c r="I56" i="13"/>
  <c r="K56" i="13"/>
  <c r="O56" i="13"/>
  <c r="Q56" i="13"/>
  <c r="V56" i="13"/>
  <c r="AE59" i="13"/>
  <c r="F42" i="1" s="1"/>
  <c r="AF59" i="13"/>
  <c r="G42" i="1" s="1"/>
  <c r="G9" i="12"/>
  <c r="I9" i="12"/>
  <c r="K9" i="12"/>
  <c r="M9" i="12"/>
  <c r="O9" i="12"/>
  <c r="Q9" i="12"/>
  <c r="V9" i="12"/>
  <c r="G24" i="12"/>
  <c r="I24" i="12"/>
  <c r="K24" i="12"/>
  <c r="O24" i="12"/>
  <c r="Q24" i="12"/>
  <c r="V24" i="12"/>
  <c r="G26" i="12"/>
  <c r="M26" i="12" s="1"/>
  <c r="I26" i="12"/>
  <c r="K26" i="12"/>
  <c r="O26" i="12"/>
  <c r="Q26" i="12"/>
  <c r="V26" i="12"/>
  <c r="G28" i="12"/>
  <c r="M28" i="12" s="1"/>
  <c r="I28" i="12"/>
  <c r="K28" i="12"/>
  <c r="O28" i="12"/>
  <c r="Q28" i="12"/>
  <c r="V28" i="12"/>
  <c r="G29" i="12"/>
  <c r="I29" i="12"/>
  <c r="K29" i="12"/>
  <c r="M29" i="12"/>
  <c r="O29" i="12"/>
  <c r="Q29" i="12"/>
  <c r="V29" i="12"/>
  <c r="G31" i="12"/>
  <c r="M31" i="12" s="1"/>
  <c r="I31" i="12"/>
  <c r="K31" i="12"/>
  <c r="O31" i="12"/>
  <c r="Q31" i="12"/>
  <c r="V31" i="12"/>
  <c r="G45" i="12"/>
  <c r="M45" i="12" s="1"/>
  <c r="I45" i="12"/>
  <c r="K45" i="12"/>
  <c r="O45" i="12"/>
  <c r="Q45" i="12"/>
  <c r="V45" i="12"/>
  <c r="G52" i="12"/>
  <c r="I52" i="12"/>
  <c r="K52" i="12"/>
  <c r="M52" i="12"/>
  <c r="O52" i="12"/>
  <c r="Q52" i="12"/>
  <c r="V52" i="12"/>
  <c r="G60" i="12"/>
  <c r="I60" i="12"/>
  <c r="K60" i="12"/>
  <c r="O60" i="12"/>
  <c r="Q60" i="12"/>
  <c r="V60" i="12"/>
  <c r="G67" i="12"/>
  <c r="M67" i="12" s="1"/>
  <c r="I67" i="12"/>
  <c r="K67" i="12"/>
  <c r="O67" i="12"/>
  <c r="Q67" i="12"/>
  <c r="V67" i="12"/>
  <c r="G68" i="12"/>
  <c r="M68" i="12" s="1"/>
  <c r="I68" i="12"/>
  <c r="K68" i="12"/>
  <c r="O68" i="12"/>
  <c r="Q68" i="12"/>
  <c r="V68" i="12"/>
  <c r="G70" i="12"/>
  <c r="I70" i="12"/>
  <c r="K70" i="12"/>
  <c r="M70" i="12"/>
  <c r="O70" i="12"/>
  <c r="Q70" i="12"/>
  <c r="V70" i="12"/>
  <c r="G74" i="12"/>
  <c r="M74" i="12" s="1"/>
  <c r="I74" i="12"/>
  <c r="K74" i="12"/>
  <c r="O74" i="12"/>
  <c r="Q74" i="12"/>
  <c r="V74" i="12"/>
  <c r="G79" i="12"/>
  <c r="M79" i="12" s="1"/>
  <c r="I79" i="12"/>
  <c r="K79" i="12"/>
  <c r="O79" i="12"/>
  <c r="Q79" i="12"/>
  <c r="V79" i="12"/>
  <c r="G84" i="12"/>
  <c r="M84" i="12" s="1"/>
  <c r="I84" i="12"/>
  <c r="K84" i="12"/>
  <c r="O84" i="12"/>
  <c r="Q84" i="12"/>
  <c r="V84" i="12"/>
  <c r="G85" i="12"/>
  <c r="I85" i="12"/>
  <c r="K85" i="12"/>
  <c r="M85" i="12"/>
  <c r="O85" i="12"/>
  <c r="Q85" i="12"/>
  <c r="V85" i="12"/>
  <c r="G87" i="12"/>
  <c r="M87" i="12" s="1"/>
  <c r="I87" i="12"/>
  <c r="K87" i="12"/>
  <c r="O87" i="12"/>
  <c r="Q87" i="12"/>
  <c r="V87" i="12"/>
  <c r="G92" i="12"/>
  <c r="M92" i="12" s="1"/>
  <c r="I92" i="12"/>
  <c r="K92" i="12"/>
  <c r="O92" i="12"/>
  <c r="Q92" i="12"/>
  <c r="V92" i="12"/>
  <c r="G97" i="12"/>
  <c r="M97" i="12" s="1"/>
  <c r="I97" i="12"/>
  <c r="K97" i="12"/>
  <c r="O97" i="12"/>
  <c r="Q97" i="12"/>
  <c r="V97" i="12"/>
  <c r="G98" i="12"/>
  <c r="I98" i="12"/>
  <c r="K98" i="12"/>
  <c r="M98" i="12"/>
  <c r="O98" i="12"/>
  <c r="Q98" i="12"/>
  <c r="V98" i="12"/>
  <c r="G100" i="12"/>
  <c r="M100" i="12" s="1"/>
  <c r="I100" i="12"/>
  <c r="K100" i="12"/>
  <c r="O100" i="12"/>
  <c r="Q100" i="12"/>
  <c r="V100" i="12"/>
  <c r="G104" i="12"/>
  <c r="M104" i="12" s="1"/>
  <c r="I104" i="12"/>
  <c r="K104" i="12"/>
  <c r="O104" i="12"/>
  <c r="Q104" i="12"/>
  <c r="V104" i="12"/>
  <c r="G108" i="12"/>
  <c r="M108" i="12" s="1"/>
  <c r="I108" i="12"/>
  <c r="K108" i="12"/>
  <c r="O108" i="12"/>
  <c r="Q108" i="12"/>
  <c r="V108" i="12"/>
  <c r="G109" i="12"/>
  <c r="I109" i="12"/>
  <c r="K109" i="12"/>
  <c r="M109" i="12"/>
  <c r="O109" i="12"/>
  <c r="Q109" i="12"/>
  <c r="V109" i="12"/>
  <c r="G111" i="12"/>
  <c r="M111" i="12" s="1"/>
  <c r="I111" i="12"/>
  <c r="K111" i="12"/>
  <c r="O111" i="12"/>
  <c r="Q111" i="12"/>
  <c r="V111" i="12"/>
  <c r="G121" i="12"/>
  <c r="M121" i="12" s="1"/>
  <c r="I121" i="12"/>
  <c r="K121" i="12"/>
  <c r="O121" i="12"/>
  <c r="Q121" i="12"/>
  <c r="V121" i="12"/>
  <c r="G131" i="12"/>
  <c r="M131" i="12" s="1"/>
  <c r="I131" i="12"/>
  <c r="K131" i="12"/>
  <c r="O131" i="12"/>
  <c r="Q131" i="12"/>
  <c r="V131" i="12"/>
  <c r="G132" i="12"/>
  <c r="I132" i="12"/>
  <c r="K132" i="12"/>
  <c r="M132" i="12"/>
  <c r="O132" i="12"/>
  <c r="Q132" i="12"/>
  <c r="V132" i="12"/>
  <c r="G135" i="12"/>
  <c r="M135" i="12" s="1"/>
  <c r="I135" i="12"/>
  <c r="K135" i="12"/>
  <c r="O135" i="12"/>
  <c r="Q135" i="12"/>
  <c r="V135" i="12"/>
  <c r="G136" i="12"/>
  <c r="M136" i="12" s="1"/>
  <c r="I136" i="12"/>
  <c r="K136" i="12"/>
  <c r="O136" i="12"/>
  <c r="Q136" i="12"/>
  <c r="V136" i="12"/>
  <c r="G139" i="12"/>
  <c r="I139" i="12"/>
  <c r="K139" i="12"/>
  <c r="M139" i="12"/>
  <c r="O139" i="12"/>
  <c r="Q139" i="12"/>
  <c r="V139" i="12"/>
  <c r="G144" i="12"/>
  <c r="I144" i="12"/>
  <c r="K144" i="12"/>
  <c r="O144" i="12"/>
  <c r="Q144" i="12"/>
  <c r="V144" i="12"/>
  <c r="G145" i="12"/>
  <c r="M145" i="12" s="1"/>
  <c r="I145" i="12"/>
  <c r="K145" i="12"/>
  <c r="O145" i="12"/>
  <c r="Q145" i="12"/>
  <c r="V145" i="12"/>
  <c r="G146" i="12"/>
  <c r="M146" i="12" s="1"/>
  <c r="I146" i="12"/>
  <c r="K146" i="12"/>
  <c r="O146" i="12"/>
  <c r="Q146" i="12"/>
  <c r="V146" i="12"/>
  <c r="G147" i="12"/>
  <c r="I147" i="12"/>
  <c r="K147" i="12"/>
  <c r="M147" i="12"/>
  <c r="O147" i="12"/>
  <c r="Q147" i="12"/>
  <c r="V147" i="12"/>
  <c r="G148" i="12"/>
  <c r="M148" i="12" s="1"/>
  <c r="I148" i="12"/>
  <c r="K148" i="12"/>
  <c r="O148" i="12"/>
  <c r="Q148" i="12"/>
  <c r="V148" i="12"/>
  <c r="G150" i="12"/>
  <c r="M150" i="12" s="1"/>
  <c r="I150" i="12"/>
  <c r="K150" i="12"/>
  <c r="O150" i="12"/>
  <c r="Q150" i="12"/>
  <c r="V150" i="12"/>
  <c r="G152" i="12"/>
  <c r="M152" i="12" s="1"/>
  <c r="I152" i="12"/>
  <c r="K152" i="12"/>
  <c r="O152" i="12"/>
  <c r="Q152" i="12"/>
  <c r="V152" i="12"/>
  <c r="G154" i="12"/>
  <c r="I154" i="12"/>
  <c r="K154" i="12"/>
  <c r="M154" i="12"/>
  <c r="O154" i="12"/>
  <c r="Q154" i="12"/>
  <c r="V154" i="12"/>
  <c r="G158" i="12"/>
  <c r="M158" i="12" s="1"/>
  <c r="I158" i="12"/>
  <c r="K158" i="12"/>
  <c r="O158" i="12"/>
  <c r="Q158" i="12"/>
  <c r="V158" i="12"/>
  <c r="G169" i="12"/>
  <c r="M169" i="12" s="1"/>
  <c r="I169" i="12"/>
  <c r="K169" i="12"/>
  <c r="O169" i="12"/>
  <c r="Q169" i="12"/>
  <c r="V169" i="12"/>
  <c r="G176" i="12"/>
  <c r="M176" i="12" s="1"/>
  <c r="I176" i="12"/>
  <c r="K176" i="12"/>
  <c r="O176" i="12"/>
  <c r="Q176" i="12"/>
  <c r="V176" i="12"/>
  <c r="G179" i="12"/>
  <c r="I179" i="12"/>
  <c r="K179" i="12"/>
  <c r="M179" i="12"/>
  <c r="O179" i="12"/>
  <c r="Q179" i="12"/>
  <c r="V179" i="12"/>
  <c r="G184" i="12"/>
  <c r="M184" i="12" s="1"/>
  <c r="I184" i="12"/>
  <c r="K184" i="12"/>
  <c r="O184" i="12"/>
  <c r="Q184" i="12"/>
  <c r="V184" i="12"/>
  <c r="G186" i="12"/>
  <c r="M186" i="12" s="1"/>
  <c r="I186" i="12"/>
  <c r="K186" i="12"/>
  <c r="O186" i="12"/>
  <c r="Q186" i="12"/>
  <c r="V186" i="12"/>
  <c r="G188" i="12"/>
  <c r="M188" i="12" s="1"/>
  <c r="I188" i="12"/>
  <c r="K188" i="12"/>
  <c r="O188" i="12"/>
  <c r="Q188" i="12"/>
  <c r="V188" i="12"/>
  <c r="G191" i="12"/>
  <c r="I191" i="12"/>
  <c r="K191" i="12"/>
  <c r="O191" i="12"/>
  <c r="Q191" i="12"/>
  <c r="V191" i="12"/>
  <c r="G196" i="12"/>
  <c r="I196" i="12"/>
  <c r="I190" i="12" s="1"/>
  <c r="K196" i="12"/>
  <c r="M196" i="12"/>
  <c r="O196" i="12"/>
  <c r="Q196" i="12"/>
  <c r="V196" i="12"/>
  <c r="G201" i="12"/>
  <c r="M201" i="12" s="1"/>
  <c r="I201" i="12"/>
  <c r="K201" i="12"/>
  <c r="O201" i="12"/>
  <c r="Q201" i="12"/>
  <c r="V201" i="12"/>
  <c r="G209" i="12"/>
  <c r="M209" i="12" s="1"/>
  <c r="I209" i="12"/>
  <c r="K209" i="12"/>
  <c r="O209" i="12"/>
  <c r="Q209" i="12"/>
  <c r="V209" i="12"/>
  <c r="G215" i="12"/>
  <c r="I215" i="12"/>
  <c r="K215" i="12"/>
  <c r="M215" i="12"/>
  <c r="O215" i="12"/>
  <c r="Q215" i="12"/>
  <c r="V215" i="12"/>
  <c r="G221" i="12"/>
  <c r="I221" i="12"/>
  <c r="K221" i="12"/>
  <c r="O221" i="12"/>
  <c r="Q221" i="12"/>
  <c r="V221" i="12"/>
  <c r="G229" i="12"/>
  <c r="M229" i="12" s="1"/>
  <c r="I229" i="12"/>
  <c r="K229" i="12"/>
  <c r="O229" i="12"/>
  <c r="Q229" i="12"/>
  <c r="V229" i="12"/>
  <c r="G231" i="12"/>
  <c r="M231" i="12" s="1"/>
  <c r="I231" i="12"/>
  <c r="K231" i="12"/>
  <c r="O231" i="12"/>
  <c r="Q231" i="12"/>
  <c r="V231" i="12"/>
  <c r="G234" i="12"/>
  <c r="I234" i="12"/>
  <c r="K234" i="12"/>
  <c r="M234" i="12"/>
  <c r="O234" i="12"/>
  <c r="Q234" i="12"/>
  <c r="V234" i="12"/>
  <c r="G236" i="12"/>
  <c r="M236" i="12" s="1"/>
  <c r="I236" i="12"/>
  <c r="K236" i="12"/>
  <c r="O236" i="12"/>
  <c r="Q236" i="12"/>
  <c r="V236" i="12"/>
  <c r="G237" i="12"/>
  <c r="M237" i="12" s="1"/>
  <c r="I237" i="12"/>
  <c r="K237" i="12"/>
  <c r="O237" i="12"/>
  <c r="Q237" i="12"/>
  <c r="V237" i="12"/>
  <c r="G244" i="12"/>
  <c r="M244" i="12" s="1"/>
  <c r="I244" i="12"/>
  <c r="K244" i="12"/>
  <c r="O244" i="12"/>
  <c r="Q244" i="12"/>
  <c r="V244" i="12"/>
  <c r="G249" i="12"/>
  <c r="I249" i="12"/>
  <c r="K249" i="12"/>
  <c r="M249" i="12"/>
  <c r="O249" i="12"/>
  <c r="Q249" i="12"/>
  <c r="V249" i="12"/>
  <c r="G250" i="12"/>
  <c r="M250" i="12" s="1"/>
  <c r="I250" i="12"/>
  <c r="K250" i="12"/>
  <c r="O250" i="12"/>
  <c r="Q250" i="12"/>
  <c r="V250" i="12"/>
  <c r="I252" i="12"/>
  <c r="G253" i="12"/>
  <c r="G252" i="12" s="1"/>
  <c r="I110" i="1" s="1"/>
  <c r="I253" i="12"/>
  <c r="K253" i="12"/>
  <c r="K252" i="12" s="1"/>
  <c r="O253" i="12"/>
  <c r="O252" i="12" s="1"/>
  <c r="Q253" i="12"/>
  <c r="Q252" i="12" s="1"/>
  <c r="V253" i="12"/>
  <c r="V252" i="12" s="1"/>
  <c r="G258" i="12"/>
  <c r="I258" i="12"/>
  <c r="K258" i="12"/>
  <c r="O258" i="12"/>
  <c r="Q258" i="12"/>
  <c r="V258" i="12"/>
  <c r="G259" i="12"/>
  <c r="M259" i="12" s="1"/>
  <c r="I259" i="12"/>
  <c r="K259" i="12"/>
  <c r="O259" i="12"/>
  <c r="Q259" i="12"/>
  <c r="V259" i="12"/>
  <c r="G265" i="12"/>
  <c r="M265" i="12" s="1"/>
  <c r="I265" i="12"/>
  <c r="K265" i="12"/>
  <c r="O265" i="12"/>
  <c r="Q265" i="12"/>
  <c r="V265" i="12"/>
  <c r="G267" i="12"/>
  <c r="I267" i="12"/>
  <c r="K267" i="12"/>
  <c r="M267" i="12"/>
  <c r="O267" i="12"/>
  <c r="Q267" i="12"/>
  <c r="V267" i="12"/>
  <c r="G278" i="12"/>
  <c r="M278" i="12" s="1"/>
  <c r="I278" i="12"/>
  <c r="K278" i="12"/>
  <c r="O278" i="12"/>
  <c r="Q278" i="12"/>
  <c r="V278" i="12"/>
  <c r="G280" i="12"/>
  <c r="M280" i="12" s="1"/>
  <c r="I280" i="12"/>
  <c r="K280" i="12"/>
  <c r="O280" i="12"/>
  <c r="Q280" i="12"/>
  <c r="V280" i="12"/>
  <c r="G297" i="12"/>
  <c r="M297" i="12" s="1"/>
  <c r="I297" i="12"/>
  <c r="K297" i="12"/>
  <c r="O297" i="12"/>
  <c r="Q297" i="12"/>
  <c r="V297" i="12"/>
  <c r="G299" i="12"/>
  <c r="I299" i="12"/>
  <c r="K299" i="12"/>
  <c r="M299" i="12"/>
  <c r="O299" i="12"/>
  <c r="Q299" i="12"/>
  <c r="V299" i="12"/>
  <c r="G310" i="12"/>
  <c r="M310" i="12" s="1"/>
  <c r="I310" i="12"/>
  <c r="K310" i="12"/>
  <c r="O310" i="12"/>
  <c r="Q310" i="12"/>
  <c r="V310" i="12"/>
  <c r="G315" i="12"/>
  <c r="I315" i="12"/>
  <c r="K315" i="12"/>
  <c r="O315" i="12"/>
  <c r="Q315" i="12"/>
  <c r="V315" i="12"/>
  <c r="G318" i="12"/>
  <c r="I318" i="12"/>
  <c r="K318" i="12"/>
  <c r="M318" i="12"/>
  <c r="O318" i="12"/>
  <c r="Q318" i="12"/>
  <c r="V318" i="12"/>
  <c r="G321" i="12"/>
  <c r="M321" i="12" s="1"/>
  <c r="I321" i="12"/>
  <c r="K321" i="12"/>
  <c r="O321" i="12"/>
  <c r="Q321" i="12"/>
  <c r="V321" i="12"/>
  <c r="G322" i="12"/>
  <c r="M322" i="12" s="1"/>
  <c r="I322" i="12"/>
  <c r="K322" i="12"/>
  <c r="O322" i="12"/>
  <c r="Q322" i="12"/>
  <c r="V322" i="12"/>
  <c r="G323" i="12"/>
  <c r="M323" i="12" s="1"/>
  <c r="I323" i="12"/>
  <c r="K323" i="12"/>
  <c r="O323" i="12"/>
  <c r="Q323" i="12"/>
  <c r="V323" i="12"/>
  <c r="G324" i="12"/>
  <c r="I324" i="12"/>
  <c r="K324" i="12"/>
  <c r="M324" i="12"/>
  <c r="O324" i="12"/>
  <c r="Q324" i="12"/>
  <c r="V324" i="12"/>
  <c r="G325" i="12"/>
  <c r="M325" i="12" s="1"/>
  <c r="I325" i="12"/>
  <c r="K325" i="12"/>
  <c r="O325" i="12"/>
  <c r="Q325" i="12"/>
  <c r="V325" i="12"/>
  <c r="G326" i="12"/>
  <c r="M326" i="12" s="1"/>
  <c r="I326" i="12"/>
  <c r="K326" i="12"/>
  <c r="O326" i="12"/>
  <c r="Q326" i="12"/>
  <c r="V326" i="12"/>
  <c r="G334" i="12"/>
  <c r="M334" i="12" s="1"/>
  <c r="I334" i="12"/>
  <c r="K334" i="12"/>
  <c r="O334" i="12"/>
  <c r="Q334" i="12"/>
  <c r="V334" i="12"/>
  <c r="G335" i="12"/>
  <c r="I335" i="12"/>
  <c r="K335" i="12"/>
  <c r="M335" i="12"/>
  <c r="O335" i="12"/>
  <c r="Q335" i="12"/>
  <c r="V335" i="12"/>
  <c r="G338" i="12"/>
  <c r="M338" i="12" s="1"/>
  <c r="I338" i="12"/>
  <c r="K338" i="12"/>
  <c r="O338" i="12"/>
  <c r="Q338" i="12"/>
  <c r="V338" i="12"/>
  <c r="G340" i="12"/>
  <c r="M340" i="12" s="1"/>
  <c r="I340" i="12"/>
  <c r="K340" i="12"/>
  <c r="O340" i="12"/>
  <c r="Q340" i="12"/>
  <c r="V340" i="12"/>
  <c r="G342" i="12"/>
  <c r="M342" i="12" s="1"/>
  <c r="I342" i="12"/>
  <c r="K342" i="12"/>
  <c r="O342" i="12"/>
  <c r="Q342" i="12"/>
  <c r="V342" i="12"/>
  <c r="G345" i="12"/>
  <c r="I345" i="12"/>
  <c r="K345" i="12"/>
  <c r="M345" i="12"/>
  <c r="O345" i="12"/>
  <c r="Q345" i="12"/>
  <c r="V345" i="12"/>
  <c r="G349" i="12"/>
  <c r="M349" i="12" s="1"/>
  <c r="I349" i="12"/>
  <c r="K349" i="12"/>
  <c r="O349" i="12"/>
  <c r="Q349" i="12"/>
  <c r="V349" i="12"/>
  <c r="G351" i="12"/>
  <c r="I351" i="12"/>
  <c r="K351" i="12"/>
  <c r="O351" i="12"/>
  <c r="O348" i="12" s="1"/>
  <c r="Q351" i="12"/>
  <c r="V351" i="12"/>
  <c r="G353" i="12"/>
  <c r="I353" i="12"/>
  <c r="K353" i="12"/>
  <c r="M353" i="12"/>
  <c r="O353" i="12"/>
  <c r="Q353" i="12"/>
  <c r="V353" i="12"/>
  <c r="G354" i="12"/>
  <c r="M354" i="12" s="1"/>
  <c r="I354" i="12"/>
  <c r="K354" i="12"/>
  <c r="O354" i="12"/>
  <c r="Q354" i="12"/>
  <c r="V354" i="12"/>
  <c r="G359" i="12"/>
  <c r="I359" i="12"/>
  <c r="K359" i="12"/>
  <c r="O359" i="12"/>
  <c r="Q359" i="12"/>
  <c r="V359" i="12"/>
  <c r="G363" i="12"/>
  <c r="M363" i="12" s="1"/>
  <c r="I363" i="12"/>
  <c r="I358" i="12" s="1"/>
  <c r="K363" i="12"/>
  <c r="O363" i="12"/>
  <c r="Q363" i="12"/>
  <c r="V363" i="12"/>
  <c r="K367" i="12"/>
  <c r="V367" i="12"/>
  <c r="G368" i="12"/>
  <c r="G367" i="12" s="1"/>
  <c r="I118" i="1" s="1"/>
  <c r="I368" i="12"/>
  <c r="I367" i="12" s="1"/>
  <c r="K368" i="12"/>
  <c r="M368" i="12"/>
  <c r="M367" i="12" s="1"/>
  <c r="O368" i="12"/>
  <c r="O367" i="12" s="1"/>
  <c r="Q368" i="12"/>
  <c r="Q367" i="12" s="1"/>
  <c r="V368" i="12"/>
  <c r="G370" i="12"/>
  <c r="M370" i="12" s="1"/>
  <c r="M369" i="12" s="1"/>
  <c r="I370" i="12"/>
  <c r="I369" i="12" s="1"/>
  <c r="K370" i="12"/>
  <c r="K369" i="12" s="1"/>
  <c r="O370" i="12"/>
  <c r="O369" i="12" s="1"/>
  <c r="Q370" i="12"/>
  <c r="Q369" i="12" s="1"/>
  <c r="V370" i="12"/>
  <c r="V369" i="12" s="1"/>
  <c r="G403" i="12"/>
  <c r="I403" i="12"/>
  <c r="K403" i="12"/>
  <c r="M403" i="12"/>
  <c r="O403" i="12"/>
  <c r="Q403" i="12"/>
  <c r="V403" i="12"/>
  <c r="G406" i="12"/>
  <c r="M406" i="12" s="1"/>
  <c r="I406" i="12"/>
  <c r="K406" i="12"/>
  <c r="O406" i="12"/>
  <c r="Q406" i="12"/>
  <c r="V406" i="12"/>
  <c r="G407" i="12"/>
  <c r="M407" i="12" s="1"/>
  <c r="I407" i="12"/>
  <c r="K407" i="12"/>
  <c r="O407" i="12"/>
  <c r="Q407" i="12"/>
  <c r="V407" i="12"/>
  <c r="G408" i="12"/>
  <c r="M408" i="12" s="1"/>
  <c r="I408" i="12"/>
  <c r="K408" i="12"/>
  <c r="O408" i="12"/>
  <c r="Q408" i="12"/>
  <c r="V408" i="12"/>
  <c r="G418" i="12"/>
  <c r="I418" i="12"/>
  <c r="K418" i="12"/>
  <c r="M418" i="12"/>
  <c r="O418" i="12"/>
  <c r="Q418" i="12"/>
  <c r="V418" i="12"/>
  <c r="G429" i="12"/>
  <c r="M429" i="12" s="1"/>
  <c r="I429" i="12"/>
  <c r="K429" i="12"/>
  <c r="O429" i="12"/>
  <c r="Q429" i="12"/>
  <c r="V429" i="12"/>
  <c r="G431" i="12"/>
  <c r="M431" i="12" s="1"/>
  <c r="I431" i="12"/>
  <c r="K431" i="12"/>
  <c r="O431" i="12"/>
  <c r="Q431" i="12"/>
  <c r="V431" i="12"/>
  <c r="G433" i="12"/>
  <c r="I433" i="12"/>
  <c r="K433" i="12"/>
  <c r="M433" i="12"/>
  <c r="O433" i="12"/>
  <c r="Q433" i="12"/>
  <c r="V433" i="12"/>
  <c r="G435" i="12"/>
  <c r="M435" i="12" s="1"/>
  <c r="I435" i="12"/>
  <c r="K435" i="12"/>
  <c r="O435" i="12"/>
  <c r="Q435" i="12"/>
  <c r="V435" i="12"/>
  <c r="G437" i="12"/>
  <c r="M437" i="12" s="1"/>
  <c r="I437" i="12"/>
  <c r="K437" i="12"/>
  <c r="O437" i="12"/>
  <c r="Q437" i="12"/>
  <c r="V437" i="12"/>
  <c r="G441" i="12"/>
  <c r="M441" i="12" s="1"/>
  <c r="I441" i="12"/>
  <c r="K441" i="12"/>
  <c r="O441" i="12"/>
  <c r="Q441" i="12"/>
  <c r="V441" i="12"/>
  <c r="G446" i="12"/>
  <c r="I446" i="12"/>
  <c r="K446" i="12"/>
  <c r="M446" i="12"/>
  <c r="O446" i="12"/>
  <c r="Q446" i="12"/>
  <c r="V446" i="12"/>
  <c r="G452" i="12"/>
  <c r="M452" i="12" s="1"/>
  <c r="I452" i="12"/>
  <c r="K452" i="12"/>
  <c r="O452" i="12"/>
  <c r="Q452" i="12"/>
  <c r="V452" i="12"/>
  <c r="G454" i="12"/>
  <c r="M454" i="12" s="1"/>
  <c r="I454" i="12"/>
  <c r="K454" i="12"/>
  <c r="O454" i="12"/>
  <c r="Q454" i="12"/>
  <c r="V454" i="12"/>
  <c r="G457" i="12"/>
  <c r="M457" i="12" s="1"/>
  <c r="I457" i="12"/>
  <c r="K457" i="12"/>
  <c r="O457" i="12"/>
  <c r="Q457" i="12"/>
  <c r="V457" i="12"/>
  <c r="G459" i="12"/>
  <c r="I459" i="12"/>
  <c r="K459" i="12"/>
  <c r="M459" i="12"/>
  <c r="O459" i="12"/>
  <c r="Q459" i="12"/>
  <c r="V459" i="12"/>
  <c r="G465" i="12"/>
  <c r="M465" i="12" s="1"/>
  <c r="I465" i="12"/>
  <c r="K465" i="12"/>
  <c r="O465" i="12"/>
  <c r="Q465" i="12"/>
  <c r="V465" i="12"/>
  <c r="G466" i="12"/>
  <c r="M466" i="12" s="1"/>
  <c r="I466" i="12"/>
  <c r="K466" i="12"/>
  <c r="O466" i="12"/>
  <c r="Q466" i="12"/>
  <c r="V466" i="12"/>
  <c r="G467" i="12"/>
  <c r="M467" i="12" s="1"/>
  <c r="I467" i="12"/>
  <c r="K467" i="12"/>
  <c r="O467" i="12"/>
  <c r="Q467" i="12"/>
  <c r="V467" i="12"/>
  <c r="G471" i="12"/>
  <c r="I471" i="12"/>
  <c r="K471" i="12"/>
  <c r="M471" i="12"/>
  <c r="O471" i="12"/>
  <c r="Q471" i="12"/>
  <c r="V471" i="12"/>
  <c r="G473" i="12"/>
  <c r="M473" i="12" s="1"/>
  <c r="I473" i="12"/>
  <c r="K473" i="12"/>
  <c r="O473" i="12"/>
  <c r="Q473" i="12"/>
  <c r="V473" i="12"/>
  <c r="G475" i="12"/>
  <c r="M475" i="12" s="1"/>
  <c r="I475" i="12"/>
  <c r="K475" i="12"/>
  <c r="O475" i="12"/>
  <c r="Q475" i="12"/>
  <c r="V475" i="12"/>
  <c r="G477" i="12"/>
  <c r="M477" i="12" s="1"/>
  <c r="I477" i="12"/>
  <c r="K477" i="12"/>
  <c r="O477" i="12"/>
  <c r="Q477" i="12"/>
  <c r="V477" i="12"/>
  <c r="G479" i="12"/>
  <c r="I479" i="12"/>
  <c r="K479" i="12"/>
  <c r="M479" i="12"/>
  <c r="O479" i="12"/>
  <c r="Q479" i="12"/>
  <c r="V479" i="12"/>
  <c r="G481" i="12"/>
  <c r="M481" i="12" s="1"/>
  <c r="I481" i="12"/>
  <c r="K481" i="12"/>
  <c r="O481" i="12"/>
  <c r="Q481" i="12"/>
  <c r="V481" i="12"/>
  <c r="G484" i="12"/>
  <c r="I484" i="12"/>
  <c r="K484" i="12"/>
  <c r="O484" i="12"/>
  <c r="Q484" i="12"/>
  <c r="V484" i="12"/>
  <c r="G486" i="12"/>
  <c r="M486" i="12" s="1"/>
  <c r="I486" i="12"/>
  <c r="I483" i="12" s="1"/>
  <c r="K486" i="12"/>
  <c r="O486" i="12"/>
  <c r="Q486" i="12"/>
  <c r="V486" i="12"/>
  <c r="K488" i="12"/>
  <c r="V488" i="12"/>
  <c r="G489" i="12"/>
  <c r="G488" i="12" s="1"/>
  <c r="I131" i="1" s="1"/>
  <c r="I489" i="12"/>
  <c r="I488" i="12" s="1"/>
  <c r="K489" i="12"/>
  <c r="M489" i="12"/>
  <c r="M488" i="12" s="1"/>
  <c r="O489" i="12"/>
  <c r="O488" i="12" s="1"/>
  <c r="Q489" i="12"/>
  <c r="Q488" i="12" s="1"/>
  <c r="V489" i="12"/>
  <c r="G491" i="12"/>
  <c r="M491" i="12" s="1"/>
  <c r="I491" i="12"/>
  <c r="K491" i="12"/>
  <c r="O491" i="12"/>
  <c r="Q491" i="12"/>
  <c r="V491" i="12"/>
  <c r="G492" i="12"/>
  <c r="M492" i="12" s="1"/>
  <c r="I492" i="12"/>
  <c r="K492" i="12"/>
  <c r="O492" i="12"/>
  <c r="Q492" i="12"/>
  <c r="V492" i="12"/>
  <c r="G493" i="12"/>
  <c r="I493" i="12"/>
  <c r="K493" i="12"/>
  <c r="M493" i="12"/>
  <c r="O493" i="12"/>
  <c r="Q493" i="12"/>
  <c r="V493" i="12"/>
  <c r="G494" i="12"/>
  <c r="M494" i="12" s="1"/>
  <c r="I494" i="12"/>
  <c r="K494" i="12"/>
  <c r="O494" i="12"/>
  <c r="Q494" i="12"/>
  <c r="V494" i="12"/>
  <c r="G495" i="12"/>
  <c r="M495" i="12" s="1"/>
  <c r="I495" i="12"/>
  <c r="K495" i="12"/>
  <c r="O495" i="12"/>
  <c r="Q495" i="12"/>
  <c r="V495" i="12"/>
  <c r="G496" i="12"/>
  <c r="M496" i="12" s="1"/>
  <c r="I496" i="12"/>
  <c r="K496" i="12"/>
  <c r="O496" i="12"/>
  <c r="Q496" i="12"/>
  <c r="V496" i="12"/>
  <c r="G498" i="12"/>
  <c r="I498" i="12"/>
  <c r="K498" i="12"/>
  <c r="O498" i="12"/>
  <c r="Q498" i="12"/>
  <c r="V498" i="12"/>
  <c r="G499" i="12"/>
  <c r="I499" i="12"/>
  <c r="K499" i="12"/>
  <c r="M499" i="12"/>
  <c r="O499" i="12"/>
  <c r="Q499" i="12"/>
  <c r="V499" i="12"/>
  <c r="G500" i="12"/>
  <c r="M500" i="12" s="1"/>
  <c r="I500" i="12"/>
  <c r="K500" i="12"/>
  <c r="O500" i="12"/>
  <c r="Q500" i="12"/>
  <c r="V500" i="12"/>
  <c r="G501" i="12"/>
  <c r="M501" i="12" s="1"/>
  <c r="I501" i="12"/>
  <c r="K501" i="12"/>
  <c r="O501" i="12"/>
  <c r="Q501" i="12"/>
  <c r="V501" i="12"/>
  <c r="G502" i="12"/>
  <c r="M502" i="12" s="1"/>
  <c r="I502" i="12"/>
  <c r="K502" i="12"/>
  <c r="O502" i="12"/>
  <c r="Q502" i="12"/>
  <c r="V502" i="12"/>
  <c r="G503" i="12"/>
  <c r="I503" i="12"/>
  <c r="K503" i="12"/>
  <c r="M503" i="12"/>
  <c r="O503" i="12"/>
  <c r="Q503" i="12"/>
  <c r="V503" i="12"/>
  <c r="G505" i="12"/>
  <c r="M505" i="12" s="1"/>
  <c r="M504" i="12" s="1"/>
  <c r="I505" i="12"/>
  <c r="I504" i="12" s="1"/>
  <c r="K505" i="12"/>
  <c r="K504" i="12" s="1"/>
  <c r="O505" i="12"/>
  <c r="O504" i="12" s="1"/>
  <c r="Q505" i="12"/>
  <c r="Q504" i="12" s="1"/>
  <c r="V505" i="12"/>
  <c r="V504" i="12" s="1"/>
  <c r="G507" i="12"/>
  <c r="I507" i="12"/>
  <c r="K507" i="12"/>
  <c r="M507" i="12"/>
  <c r="O507" i="12"/>
  <c r="Q507" i="12"/>
  <c r="V507" i="12"/>
  <c r="G508" i="12"/>
  <c r="M508" i="12" s="1"/>
  <c r="I508" i="12"/>
  <c r="K508" i="12"/>
  <c r="O508" i="12"/>
  <c r="Q508" i="12"/>
  <c r="V508" i="12"/>
  <c r="G509" i="12"/>
  <c r="M509" i="12" s="1"/>
  <c r="I509" i="12"/>
  <c r="K509" i="12"/>
  <c r="O509" i="12"/>
  <c r="Q509" i="12"/>
  <c r="V509" i="12"/>
  <c r="G510" i="12"/>
  <c r="M510" i="12" s="1"/>
  <c r="I510" i="12"/>
  <c r="K510" i="12"/>
  <c r="O510" i="12"/>
  <c r="Q510" i="12"/>
  <c r="V510" i="12"/>
  <c r="G511" i="12"/>
  <c r="M511" i="12" s="1"/>
  <c r="I511" i="12"/>
  <c r="K511" i="12"/>
  <c r="O511" i="12"/>
  <c r="Q511" i="12"/>
  <c r="V511" i="12"/>
  <c r="G512" i="12"/>
  <c r="M512" i="12" s="1"/>
  <c r="I512" i="12"/>
  <c r="K512" i="12"/>
  <c r="O512" i="12"/>
  <c r="Q512" i="12"/>
  <c r="V512" i="12"/>
  <c r="G513" i="12"/>
  <c r="I513" i="12"/>
  <c r="K513" i="12"/>
  <c r="M513" i="12"/>
  <c r="O513" i="12"/>
  <c r="Q513" i="12"/>
  <c r="V513" i="12"/>
  <c r="G514" i="12"/>
  <c r="M514" i="12" s="1"/>
  <c r="I514" i="12"/>
  <c r="K514" i="12"/>
  <c r="O514" i="12"/>
  <c r="Q514" i="12"/>
  <c r="V514" i="12"/>
  <c r="G515" i="12"/>
  <c r="M515" i="12" s="1"/>
  <c r="I515" i="12"/>
  <c r="K515" i="12"/>
  <c r="O515" i="12"/>
  <c r="Q515" i="12"/>
  <c r="V515" i="12"/>
  <c r="G516" i="12"/>
  <c r="M516" i="12" s="1"/>
  <c r="I516" i="12"/>
  <c r="K516" i="12"/>
  <c r="O516" i="12"/>
  <c r="Q516" i="12"/>
  <c r="V516" i="12"/>
  <c r="G517" i="12"/>
  <c r="I517" i="12"/>
  <c r="K517" i="12"/>
  <c r="M517" i="12"/>
  <c r="O517" i="12"/>
  <c r="Q517" i="12"/>
  <c r="V517" i="12"/>
  <c r="G518" i="12"/>
  <c r="M518" i="12" s="1"/>
  <c r="I518" i="12"/>
  <c r="K518" i="12"/>
  <c r="O518" i="12"/>
  <c r="Q518" i="12"/>
  <c r="V518" i="12"/>
  <c r="G519" i="12"/>
  <c r="M519" i="12" s="1"/>
  <c r="I519" i="12"/>
  <c r="K519" i="12"/>
  <c r="O519" i="12"/>
  <c r="Q519" i="12"/>
  <c r="V519" i="12"/>
  <c r="G521" i="12"/>
  <c r="M521" i="12" s="1"/>
  <c r="I521" i="12"/>
  <c r="K521" i="12"/>
  <c r="O521" i="12"/>
  <c r="Q521" i="12"/>
  <c r="V521" i="12"/>
  <c r="G522" i="12"/>
  <c r="I522" i="12"/>
  <c r="K522" i="12"/>
  <c r="M522" i="12"/>
  <c r="O522" i="12"/>
  <c r="Q522" i="12"/>
  <c r="V522" i="12"/>
  <c r="G523" i="12"/>
  <c r="M523" i="12" s="1"/>
  <c r="I523" i="12"/>
  <c r="K523" i="12"/>
  <c r="O523" i="12"/>
  <c r="Q523" i="12"/>
  <c r="V523" i="12"/>
  <c r="G524" i="12"/>
  <c r="M524" i="12" s="1"/>
  <c r="I524" i="12"/>
  <c r="K524" i="12"/>
  <c r="O524" i="12"/>
  <c r="Q524" i="12"/>
  <c r="V524" i="12"/>
  <c r="G525" i="12"/>
  <c r="M525" i="12" s="1"/>
  <c r="I525" i="12"/>
  <c r="K525" i="12"/>
  <c r="O525" i="12"/>
  <c r="Q525" i="12"/>
  <c r="V525" i="12"/>
  <c r="G526" i="12"/>
  <c r="I526" i="12"/>
  <c r="K526" i="12"/>
  <c r="M526" i="12"/>
  <c r="O526" i="12"/>
  <c r="Q526" i="12"/>
  <c r="V526" i="12"/>
  <c r="G527" i="12"/>
  <c r="M527" i="12" s="1"/>
  <c r="I527" i="12"/>
  <c r="K527" i="12"/>
  <c r="O527" i="12"/>
  <c r="Q527" i="12"/>
  <c r="V527" i="12"/>
  <c r="G528" i="12"/>
  <c r="M528" i="12" s="1"/>
  <c r="I528" i="12"/>
  <c r="K528" i="12"/>
  <c r="O528" i="12"/>
  <c r="Q528" i="12"/>
  <c r="V528" i="12"/>
  <c r="G529" i="12"/>
  <c r="M529" i="12" s="1"/>
  <c r="I529" i="12"/>
  <c r="K529" i="12"/>
  <c r="O529" i="12"/>
  <c r="Q529" i="12"/>
  <c r="V529" i="12"/>
  <c r="G530" i="12"/>
  <c r="I530" i="12"/>
  <c r="K530" i="12"/>
  <c r="M530" i="12"/>
  <c r="O530" i="12"/>
  <c r="Q530" i="12"/>
  <c r="V530" i="12"/>
  <c r="G531" i="12"/>
  <c r="M531" i="12" s="1"/>
  <c r="I531" i="12"/>
  <c r="K531" i="12"/>
  <c r="O531" i="12"/>
  <c r="Q531" i="12"/>
  <c r="V531" i="12"/>
  <c r="G532" i="12"/>
  <c r="M532" i="12" s="1"/>
  <c r="I532" i="12"/>
  <c r="K532" i="12"/>
  <c r="O532" i="12"/>
  <c r="Q532" i="12"/>
  <c r="V532" i="12"/>
  <c r="G533" i="12"/>
  <c r="M533" i="12" s="1"/>
  <c r="I533" i="12"/>
  <c r="K533" i="12"/>
  <c r="O533" i="12"/>
  <c r="Q533" i="12"/>
  <c r="V533" i="12"/>
  <c r="G534" i="12"/>
  <c r="I534" i="12"/>
  <c r="K534" i="12"/>
  <c r="M534" i="12"/>
  <c r="O534" i="12"/>
  <c r="Q534" i="12"/>
  <c r="V534" i="12"/>
  <c r="G535" i="12"/>
  <c r="M535" i="12" s="1"/>
  <c r="I535" i="12"/>
  <c r="K535" i="12"/>
  <c r="O535" i="12"/>
  <c r="Q535" i="12"/>
  <c r="V535" i="12"/>
  <c r="G536" i="12"/>
  <c r="M536" i="12" s="1"/>
  <c r="I536" i="12"/>
  <c r="K536" i="12"/>
  <c r="O536" i="12"/>
  <c r="Q536" i="12"/>
  <c r="V536" i="12"/>
  <c r="G537" i="12"/>
  <c r="M537" i="12" s="1"/>
  <c r="I537" i="12"/>
  <c r="K537" i="12"/>
  <c r="O537" i="12"/>
  <c r="Q537" i="12"/>
  <c r="V537" i="12"/>
  <c r="G538" i="12"/>
  <c r="I538" i="12"/>
  <c r="K538" i="12"/>
  <c r="M538" i="12"/>
  <c r="O538" i="12"/>
  <c r="Q538" i="12"/>
  <c r="V538" i="12"/>
  <c r="G539" i="12"/>
  <c r="M539" i="12" s="1"/>
  <c r="I539" i="12"/>
  <c r="K539" i="12"/>
  <c r="O539" i="12"/>
  <c r="Q539" i="12"/>
  <c r="V539" i="12"/>
  <c r="G540" i="12"/>
  <c r="M540" i="12" s="1"/>
  <c r="I540" i="12"/>
  <c r="K540" i="12"/>
  <c r="O540" i="12"/>
  <c r="Q540" i="12"/>
  <c r="V540" i="12"/>
  <c r="G541" i="12"/>
  <c r="M541" i="12" s="1"/>
  <c r="I541" i="12"/>
  <c r="K541" i="12"/>
  <c r="O541" i="12"/>
  <c r="Q541" i="12"/>
  <c r="V541" i="12"/>
  <c r="G542" i="12"/>
  <c r="I542" i="12"/>
  <c r="K542" i="12"/>
  <c r="M542" i="12"/>
  <c r="O542" i="12"/>
  <c r="Q542" i="12"/>
  <c r="V542" i="12"/>
  <c r="G543" i="12"/>
  <c r="M543" i="12" s="1"/>
  <c r="I543" i="12"/>
  <c r="K543" i="12"/>
  <c r="O543" i="12"/>
  <c r="Q543" i="12"/>
  <c r="V543" i="12"/>
  <c r="G544" i="12"/>
  <c r="M544" i="12" s="1"/>
  <c r="I544" i="12"/>
  <c r="K544" i="12"/>
  <c r="O544" i="12"/>
  <c r="Q544" i="12"/>
  <c r="V544" i="12"/>
  <c r="G545" i="12"/>
  <c r="M545" i="12" s="1"/>
  <c r="I545" i="12"/>
  <c r="K545" i="12"/>
  <c r="O545" i="12"/>
  <c r="Q545" i="12"/>
  <c r="V545" i="12"/>
  <c r="G546" i="12"/>
  <c r="I546" i="12"/>
  <c r="K546" i="12"/>
  <c r="M546" i="12"/>
  <c r="O546" i="12"/>
  <c r="Q546" i="12"/>
  <c r="V546" i="12"/>
  <c r="G547" i="12"/>
  <c r="M547" i="12" s="1"/>
  <c r="I547" i="12"/>
  <c r="K547" i="12"/>
  <c r="O547" i="12"/>
  <c r="Q547" i="12"/>
  <c r="V547" i="12"/>
  <c r="G549" i="12"/>
  <c r="I549" i="12"/>
  <c r="K549" i="12"/>
  <c r="O549" i="12"/>
  <c r="Q549" i="12"/>
  <c r="V549" i="12"/>
  <c r="G550" i="12"/>
  <c r="M550" i="12" s="1"/>
  <c r="I550" i="12"/>
  <c r="K550" i="12"/>
  <c r="O550" i="12"/>
  <c r="Q550" i="12"/>
  <c r="V550" i="12"/>
  <c r="G551" i="12"/>
  <c r="M551" i="12" s="1"/>
  <c r="I551" i="12"/>
  <c r="K551" i="12"/>
  <c r="O551" i="12"/>
  <c r="Q551" i="12"/>
  <c r="V551" i="12"/>
  <c r="G552" i="12"/>
  <c r="I552" i="12"/>
  <c r="K552" i="12"/>
  <c r="M552" i="12"/>
  <c r="O552" i="12"/>
  <c r="Q552" i="12"/>
  <c r="V552" i="12"/>
  <c r="G553" i="12"/>
  <c r="M553" i="12" s="1"/>
  <c r="I553" i="12"/>
  <c r="K553" i="12"/>
  <c r="O553" i="12"/>
  <c r="Q553" i="12"/>
  <c r="V553" i="12"/>
  <c r="G554" i="12"/>
  <c r="M554" i="12" s="1"/>
  <c r="I554" i="12"/>
  <c r="K554" i="12"/>
  <c r="O554" i="12"/>
  <c r="Q554" i="12"/>
  <c r="V554" i="12"/>
  <c r="G555" i="12"/>
  <c r="M555" i="12" s="1"/>
  <c r="I555" i="12"/>
  <c r="K555" i="12"/>
  <c r="O555" i="12"/>
  <c r="Q555" i="12"/>
  <c r="V555" i="12"/>
  <c r="G556" i="12"/>
  <c r="I556" i="12"/>
  <c r="K556" i="12"/>
  <c r="M556" i="12"/>
  <c r="O556" i="12"/>
  <c r="Q556" i="12"/>
  <c r="V556" i="12"/>
  <c r="G557" i="12"/>
  <c r="M557" i="12" s="1"/>
  <c r="I557" i="12"/>
  <c r="K557" i="12"/>
  <c r="O557" i="12"/>
  <c r="Q557" i="12"/>
  <c r="V557" i="12"/>
  <c r="G558" i="12"/>
  <c r="M558" i="12" s="1"/>
  <c r="I558" i="12"/>
  <c r="K558" i="12"/>
  <c r="O558" i="12"/>
  <c r="Q558" i="12"/>
  <c r="V558" i="12"/>
  <c r="G559" i="12"/>
  <c r="M559" i="12" s="1"/>
  <c r="I559" i="12"/>
  <c r="K559" i="12"/>
  <c r="O559" i="12"/>
  <c r="Q559" i="12"/>
  <c r="V559" i="12"/>
  <c r="G560" i="12"/>
  <c r="I560" i="12"/>
  <c r="K560" i="12"/>
  <c r="M560" i="12"/>
  <c r="O560" i="12"/>
  <c r="Q560" i="12"/>
  <c r="V560" i="12"/>
  <c r="G561" i="12"/>
  <c r="M561" i="12" s="1"/>
  <c r="I561" i="12"/>
  <c r="K561" i="12"/>
  <c r="O561" i="12"/>
  <c r="Q561" i="12"/>
  <c r="V561" i="12"/>
  <c r="G562" i="12"/>
  <c r="M562" i="12" s="1"/>
  <c r="I562" i="12"/>
  <c r="K562" i="12"/>
  <c r="O562" i="12"/>
  <c r="Q562" i="12"/>
  <c r="V562" i="12"/>
  <c r="G563" i="12"/>
  <c r="M563" i="12" s="1"/>
  <c r="I563" i="12"/>
  <c r="K563" i="12"/>
  <c r="O563" i="12"/>
  <c r="Q563" i="12"/>
  <c r="V563" i="12"/>
  <c r="G564" i="12"/>
  <c r="I564" i="12"/>
  <c r="K564" i="12"/>
  <c r="M564" i="12"/>
  <c r="O564" i="12"/>
  <c r="Q564" i="12"/>
  <c r="V564" i="12"/>
  <c r="G565" i="12"/>
  <c r="M565" i="12" s="1"/>
  <c r="I565" i="12"/>
  <c r="K565" i="12"/>
  <c r="O565" i="12"/>
  <c r="Q565" i="12"/>
  <c r="V565" i="12"/>
  <c r="G566" i="12"/>
  <c r="M566" i="12" s="1"/>
  <c r="I566" i="12"/>
  <c r="K566" i="12"/>
  <c r="O566" i="12"/>
  <c r="Q566" i="12"/>
  <c r="V566" i="12"/>
  <c r="G567" i="12"/>
  <c r="M567" i="12" s="1"/>
  <c r="I567" i="12"/>
  <c r="K567" i="12"/>
  <c r="O567" i="12"/>
  <c r="Q567" i="12"/>
  <c r="V567" i="12"/>
  <c r="G568" i="12"/>
  <c r="I568" i="12"/>
  <c r="K568" i="12"/>
  <c r="M568" i="12"/>
  <c r="O568" i="12"/>
  <c r="Q568" i="12"/>
  <c r="V568" i="12"/>
  <c r="G569" i="12"/>
  <c r="M569" i="12" s="1"/>
  <c r="I569" i="12"/>
  <c r="K569" i="12"/>
  <c r="O569" i="12"/>
  <c r="Q569" i="12"/>
  <c r="V569" i="12"/>
  <c r="G570" i="12"/>
  <c r="M570" i="12" s="1"/>
  <c r="I570" i="12"/>
  <c r="K570" i="12"/>
  <c r="O570" i="12"/>
  <c r="Q570" i="12"/>
  <c r="V570" i="12"/>
  <c r="G571" i="12"/>
  <c r="M571" i="12" s="1"/>
  <c r="I571" i="12"/>
  <c r="K571" i="12"/>
  <c r="O571" i="12"/>
  <c r="Q571" i="12"/>
  <c r="V571" i="12"/>
  <c r="G572" i="12"/>
  <c r="M572" i="12" s="1"/>
  <c r="I572" i="12"/>
  <c r="K572" i="12"/>
  <c r="O572" i="12"/>
  <c r="Q572" i="12"/>
  <c r="V572" i="12"/>
  <c r="G574" i="12"/>
  <c r="I574" i="12"/>
  <c r="K574" i="12"/>
  <c r="O574" i="12"/>
  <c r="Q574" i="12"/>
  <c r="V574" i="12"/>
  <c r="G578" i="12"/>
  <c r="M578" i="12" s="1"/>
  <c r="I578" i="12"/>
  <c r="I573" i="12" s="1"/>
  <c r="K578" i="12"/>
  <c r="O578" i="12"/>
  <c r="Q578" i="12"/>
  <c r="Q573" i="12" s="1"/>
  <c r="V578" i="12"/>
  <c r="G583" i="12"/>
  <c r="G582" i="12" s="1"/>
  <c r="I144" i="1" s="1"/>
  <c r="I583" i="12"/>
  <c r="I582" i="12" s="1"/>
  <c r="K583" i="12"/>
  <c r="K582" i="12" s="1"/>
  <c r="O583" i="12"/>
  <c r="O582" i="12" s="1"/>
  <c r="Q583" i="12"/>
  <c r="Q582" i="12" s="1"/>
  <c r="V583" i="12"/>
  <c r="V582" i="12" s="1"/>
  <c r="G586" i="12"/>
  <c r="I586" i="12"/>
  <c r="K586" i="12"/>
  <c r="M586" i="12"/>
  <c r="O586" i="12"/>
  <c r="Q586" i="12"/>
  <c r="V586" i="12"/>
  <c r="G596" i="12"/>
  <c r="I596" i="12"/>
  <c r="K596" i="12"/>
  <c r="O596" i="12"/>
  <c r="Q596" i="12"/>
  <c r="V596" i="12"/>
  <c r="G603" i="12"/>
  <c r="M603" i="12" s="1"/>
  <c r="I603" i="12"/>
  <c r="K603" i="12"/>
  <c r="O603" i="12"/>
  <c r="Q603" i="12"/>
  <c r="V603" i="12"/>
  <c r="G605" i="12"/>
  <c r="M605" i="12" s="1"/>
  <c r="I605" i="12"/>
  <c r="K605" i="12"/>
  <c r="O605" i="12"/>
  <c r="Q605" i="12"/>
  <c r="V605" i="12"/>
  <c r="G608" i="12"/>
  <c r="G607" i="12" s="1"/>
  <c r="I146" i="1" s="1"/>
  <c r="I608" i="12"/>
  <c r="I607" i="12" s="1"/>
  <c r="K608" i="12"/>
  <c r="K607" i="12" s="1"/>
  <c r="O608" i="12"/>
  <c r="O607" i="12" s="1"/>
  <c r="Q608" i="12"/>
  <c r="Q607" i="12" s="1"/>
  <c r="V608" i="12"/>
  <c r="V607" i="12" s="1"/>
  <c r="G628" i="12"/>
  <c r="I628" i="12"/>
  <c r="K628" i="12"/>
  <c r="O628" i="12"/>
  <c r="Q628" i="12"/>
  <c r="V628" i="12"/>
  <c r="G629" i="12"/>
  <c r="M629" i="12" s="1"/>
  <c r="I629" i="12"/>
  <c r="I627" i="12" s="1"/>
  <c r="K629" i="12"/>
  <c r="O629" i="12"/>
  <c r="Q629" i="12"/>
  <c r="V629" i="12"/>
  <c r="G635" i="12"/>
  <c r="G634" i="12" s="1"/>
  <c r="I148" i="1" s="1"/>
  <c r="I635" i="12"/>
  <c r="I634" i="12" s="1"/>
  <c r="K635" i="12"/>
  <c r="K634" i="12" s="1"/>
  <c r="M635" i="12"/>
  <c r="M634" i="12" s="1"/>
  <c r="O635" i="12"/>
  <c r="O634" i="12" s="1"/>
  <c r="Q635" i="12"/>
  <c r="Q634" i="12" s="1"/>
  <c r="V635" i="12"/>
  <c r="V634" i="12" s="1"/>
  <c r="G658" i="12"/>
  <c r="M658" i="12" s="1"/>
  <c r="I658" i="12"/>
  <c r="K658" i="12"/>
  <c r="O658" i="12"/>
  <c r="Q658" i="12"/>
  <c r="V658" i="12"/>
  <c r="G669" i="12"/>
  <c r="I669" i="12"/>
  <c r="K669" i="12"/>
  <c r="O669" i="12"/>
  <c r="Q669" i="12"/>
  <c r="V669" i="12"/>
  <c r="G681" i="12"/>
  <c r="M681" i="12" s="1"/>
  <c r="I681" i="12"/>
  <c r="K681" i="12"/>
  <c r="O681" i="12"/>
  <c r="Q681" i="12"/>
  <c r="V681" i="12"/>
  <c r="G695" i="12"/>
  <c r="M695" i="12" s="1"/>
  <c r="I695" i="12"/>
  <c r="K695" i="12"/>
  <c r="O695" i="12"/>
  <c r="Q695" i="12"/>
  <c r="V695" i="12"/>
  <c r="Q707" i="12"/>
  <c r="G708" i="12"/>
  <c r="G707" i="12" s="1"/>
  <c r="I150" i="1" s="1"/>
  <c r="I708" i="12"/>
  <c r="I707" i="12" s="1"/>
  <c r="K708" i="12"/>
  <c r="K707" i="12" s="1"/>
  <c r="O708" i="12"/>
  <c r="O707" i="12" s="1"/>
  <c r="Q708" i="12"/>
  <c r="V708" i="12"/>
  <c r="V707" i="12" s="1"/>
  <c r="G710" i="12"/>
  <c r="G709" i="12" s="1"/>
  <c r="I151" i="1" s="1"/>
  <c r="I710" i="12"/>
  <c r="I709" i="12" s="1"/>
  <c r="K710" i="12"/>
  <c r="K709" i="12" s="1"/>
  <c r="O710" i="12"/>
  <c r="O709" i="12" s="1"/>
  <c r="Q710" i="12"/>
  <c r="Q709" i="12" s="1"/>
  <c r="V710" i="12"/>
  <c r="V709" i="12" s="1"/>
  <c r="G712" i="12"/>
  <c r="I712" i="12"/>
  <c r="K712" i="12"/>
  <c r="O712" i="12"/>
  <c r="Q712" i="12"/>
  <c r="V712" i="12"/>
  <c r="G715" i="12"/>
  <c r="M715" i="12" s="1"/>
  <c r="I715" i="12"/>
  <c r="K715" i="12"/>
  <c r="O715" i="12"/>
  <c r="Q715" i="12"/>
  <c r="V715" i="12"/>
  <c r="G718" i="12"/>
  <c r="M718" i="12" s="1"/>
  <c r="I718" i="12"/>
  <c r="K718" i="12"/>
  <c r="O718" i="12"/>
  <c r="Q718" i="12"/>
  <c r="V718" i="12"/>
  <c r="G721" i="12"/>
  <c r="I721" i="12"/>
  <c r="K721" i="12"/>
  <c r="M721" i="12"/>
  <c r="O721" i="12"/>
  <c r="Q721" i="12"/>
  <c r="V721" i="12"/>
  <c r="AE723" i="12"/>
  <c r="AF723" i="12"/>
  <c r="I20" i="1"/>
  <c r="H68" i="1"/>
  <c r="I64" i="1"/>
  <c r="I57" i="1"/>
  <c r="I55" i="1"/>
  <c r="I47" i="1"/>
  <c r="I46" i="1"/>
  <c r="I45" i="1"/>
  <c r="I42" i="1"/>
  <c r="F41" i="1" l="1"/>
  <c r="F40" i="1"/>
  <c r="F39" i="1"/>
  <c r="K711" i="12"/>
  <c r="G711" i="12"/>
  <c r="I152" i="1" s="1"/>
  <c r="V657" i="12"/>
  <c r="O657" i="12"/>
  <c r="K627" i="12"/>
  <c r="G627" i="12"/>
  <c r="V585" i="12"/>
  <c r="O585" i="12"/>
  <c r="M583" i="12"/>
  <c r="M582" i="12" s="1"/>
  <c r="K573" i="12"/>
  <c r="G573" i="12"/>
  <c r="I143" i="1" s="1"/>
  <c r="Q548" i="12"/>
  <c r="I548" i="12"/>
  <c r="G504" i="12"/>
  <c r="I139" i="1" s="1"/>
  <c r="G41" i="1"/>
  <c r="G40" i="1"/>
  <c r="Q711" i="12"/>
  <c r="I711" i="12"/>
  <c r="V711" i="12"/>
  <c r="O711" i="12"/>
  <c r="K657" i="12"/>
  <c r="G657" i="12"/>
  <c r="I149" i="1" s="1"/>
  <c r="Q657" i="12"/>
  <c r="I657" i="12"/>
  <c r="Q627" i="12"/>
  <c r="V627" i="12"/>
  <c r="O627" i="12"/>
  <c r="K585" i="12"/>
  <c r="G585" i="12"/>
  <c r="I145" i="1" s="1"/>
  <c r="Q585" i="12"/>
  <c r="I585" i="12"/>
  <c r="V573" i="12"/>
  <c r="O573" i="12"/>
  <c r="Q497" i="12"/>
  <c r="I497" i="12"/>
  <c r="V497" i="12"/>
  <c r="O497" i="12"/>
  <c r="V490" i="12"/>
  <c r="O490" i="12"/>
  <c r="K483" i="12"/>
  <c r="G483" i="12"/>
  <c r="I126" i="1" s="1"/>
  <c r="K432" i="12"/>
  <c r="Q432" i="12"/>
  <c r="I432" i="12"/>
  <c r="K402" i="12"/>
  <c r="Q402" i="12"/>
  <c r="G369" i="12"/>
  <c r="I119" i="1" s="1"/>
  <c r="K358" i="12"/>
  <c r="V309" i="12"/>
  <c r="O309" i="12"/>
  <c r="K257" i="12"/>
  <c r="G257" i="12"/>
  <c r="I112" i="1" s="1"/>
  <c r="K214" i="12"/>
  <c r="G214" i="12"/>
  <c r="I109" i="1" s="1"/>
  <c r="Q214" i="12"/>
  <c r="I214" i="12"/>
  <c r="Q190" i="12"/>
  <c r="V190" i="12"/>
  <c r="O190" i="12"/>
  <c r="K138" i="12"/>
  <c r="G138" i="12"/>
  <c r="I107" i="1" s="1"/>
  <c r="Q138" i="12"/>
  <c r="I138" i="12"/>
  <c r="K51" i="12"/>
  <c r="G51" i="12"/>
  <c r="I106" i="1" s="1"/>
  <c r="Q51" i="12"/>
  <c r="I51" i="12"/>
  <c r="K8" i="12"/>
  <c r="G8" i="12"/>
  <c r="Q8" i="12"/>
  <c r="I8" i="12"/>
  <c r="Q20" i="13"/>
  <c r="I20" i="13"/>
  <c r="V20" i="13"/>
  <c r="O20" i="13"/>
  <c r="K8" i="13"/>
  <c r="G8" i="13"/>
  <c r="Q8" i="13"/>
  <c r="I8" i="13"/>
  <c r="V11" i="14"/>
  <c r="O11" i="14"/>
  <c r="V8" i="14"/>
  <c r="O8" i="14"/>
  <c r="I8" i="14"/>
  <c r="V101" i="15"/>
  <c r="O101" i="15"/>
  <c r="Q98" i="15"/>
  <c r="Q61" i="15"/>
  <c r="I61" i="15"/>
  <c r="V61" i="15"/>
  <c r="O61" i="15"/>
  <c r="Q40" i="15"/>
  <c r="I40" i="15"/>
  <c r="V40" i="15"/>
  <c r="O40" i="15"/>
  <c r="K25" i="15"/>
  <c r="G25" i="15"/>
  <c r="Q25" i="15"/>
  <c r="I25" i="15"/>
  <c r="K21" i="15"/>
  <c r="G21" i="15"/>
  <c r="G106" i="15" s="1"/>
  <c r="Q21" i="15"/>
  <c r="K11" i="15"/>
  <c r="G11" i="15"/>
  <c r="Q8" i="15"/>
  <c r="G122" i="16"/>
  <c r="Q119" i="16"/>
  <c r="I119" i="16"/>
  <c r="K71" i="16"/>
  <c r="G71" i="16"/>
  <c r="Q71" i="16"/>
  <c r="I71" i="16"/>
  <c r="Q59" i="16"/>
  <c r="K59" i="16"/>
  <c r="G59" i="16"/>
  <c r="K30" i="16"/>
  <c r="G30" i="16"/>
  <c r="I133" i="1" s="1"/>
  <c r="K27" i="16"/>
  <c r="G27" i="16"/>
  <c r="Q27" i="16"/>
  <c r="I27" i="16"/>
  <c r="Q11" i="16"/>
  <c r="I11" i="16"/>
  <c r="V11" i="16"/>
  <c r="O11" i="16"/>
  <c r="M54" i="17"/>
  <c r="M53" i="17" s="1"/>
  <c r="K44" i="17"/>
  <c r="G44" i="17"/>
  <c r="K40" i="17"/>
  <c r="Q40" i="17"/>
  <c r="I40" i="17"/>
  <c r="K35" i="17"/>
  <c r="Q35" i="17"/>
  <c r="I35" i="17"/>
  <c r="K23" i="17"/>
  <c r="G23" i="17"/>
  <c r="I114" i="1" s="1"/>
  <c r="I153" i="1"/>
  <c r="I18" i="1" s="1"/>
  <c r="V8" i="17"/>
  <c r="O8" i="17"/>
  <c r="F49" i="1"/>
  <c r="F48" i="1"/>
  <c r="K201" i="18"/>
  <c r="G201" i="18"/>
  <c r="I78" i="1" s="1"/>
  <c r="Q189" i="18"/>
  <c r="I189" i="18"/>
  <c r="K184" i="18"/>
  <c r="K497" i="12"/>
  <c r="G497" i="12"/>
  <c r="I138" i="1" s="1"/>
  <c r="K490" i="12"/>
  <c r="Q490" i="12"/>
  <c r="I490" i="12"/>
  <c r="Q483" i="12"/>
  <c r="V483" i="12"/>
  <c r="O483" i="12"/>
  <c r="V432" i="12"/>
  <c r="O432" i="12"/>
  <c r="V402" i="12"/>
  <c r="O402" i="12"/>
  <c r="G402" i="12"/>
  <c r="I123" i="1" s="1"/>
  <c r="Q358" i="12"/>
  <c r="V358" i="12"/>
  <c r="O358" i="12"/>
  <c r="V348" i="12"/>
  <c r="K348" i="12"/>
  <c r="Q348" i="12"/>
  <c r="I348" i="12"/>
  <c r="K309" i="12"/>
  <c r="G309" i="12"/>
  <c r="I113" i="1" s="1"/>
  <c r="Q309" i="12"/>
  <c r="I309" i="12"/>
  <c r="Q257" i="12"/>
  <c r="I257" i="12"/>
  <c r="V257" i="12"/>
  <c r="O257" i="12"/>
  <c r="V214" i="12"/>
  <c r="O214" i="12"/>
  <c r="K190" i="12"/>
  <c r="G190" i="12"/>
  <c r="I108" i="1" s="1"/>
  <c r="V138" i="12"/>
  <c r="O138" i="12"/>
  <c r="V51" i="12"/>
  <c r="O51" i="12"/>
  <c r="V8" i="12"/>
  <c r="O8" i="12"/>
  <c r="K20" i="13"/>
  <c r="G20" i="13"/>
  <c r="I93" i="1" s="1"/>
  <c r="V8" i="13"/>
  <c r="O8" i="13"/>
  <c r="F44" i="1"/>
  <c r="F43" i="1"/>
  <c r="K11" i="14"/>
  <c r="Q11" i="14"/>
  <c r="I11" i="14"/>
  <c r="Q8" i="14"/>
  <c r="K8" i="14"/>
  <c r="G8" i="14"/>
  <c r="Q101" i="15"/>
  <c r="M102" i="15"/>
  <c r="I101" i="15"/>
  <c r="K61" i="15"/>
  <c r="G61" i="15"/>
  <c r="I136" i="1" s="1"/>
  <c r="K40" i="15"/>
  <c r="G40" i="15"/>
  <c r="I135" i="1" s="1"/>
  <c r="V25" i="15"/>
  <c r="O25" i="15"/>
  <c r="V21" i="15"/>
  <c r="O21" i="15"/>
  <c r="Q11" i="15"/>
  <c r="I11" i="15"/>
  <c r="V11" i="15"/>
  <c r="O11" i="15"/>
  <c r="Q122" i="16"/>
  <c r="M122" i="16"/>
  <c r="I122" i="16"/>
  <c r="V71" i="16"/>
  <c r="O71" i="16"/>
  <c r="V59" i="16"/>
  <c r="O59" i="16"/>
  <c r="I59" i="16"/>
  <c r="Q30" i="16"/>
  <c r="I30" i="16"/>
  <c r="V30" i="16"/>
  <c r="O30" i="16"/>
  <c r="K11" i="16"/>
  <c r="G11" i="16"/>
  <c r="G126" i="16" s="1"/>
  <c r="Q8" i="16"/>
  <c r="Q44" i="17"/>
  <c r="V44" i="17"/>
  <c r="O44" i="17"/>
  <c r="Q23" i="17"/>
  <c r="I23" i="17"/>
  <c r="V23" i="17"/>
  <c r="O23" i="17"/>
  <c r="K8" i="17"/>
  <c r="Q8" i="17"/>
  <c r="I8" i="17"/>
  <c r="G49" i="1"/>
  <c r="G48" i="1"/>
  <c r="Q201" i="18"/>
  <c r="V201" i="18"/>
  <c r="O201" i="18"/>
  <c r="I100" i="1"/>
  <c r="Q164" i="18"/>
  <c r="K154" i="18"/>
  <c r="G154" i="18"/>
  <c r="I91" i="1" s="1"/>
  <c r="Q154" i="18"/>
  <c r="I154" i="18"/>
  <c r="K131" i="18"/>
  <c r="G131" i="18"/>
  <c r="I90" i="1" s="1"/>
  <c r="Q131" i="18"/>
  <c r="I131" i="18"/>
  <c r="Q114" i="18"/>
  <c r="I114" i="18"/>
  <c r="V114" i="18"/>
  <c r="O114" i="18"/>
  <c r="K91" i="18"/>
  <c r="G91" i="18"/>
  <c r="I88" i="1" s="1"/>
  <c r="Q91" i="18"/>
  <c r="I91" i="18"/>
  <c r="Q82" i="18"/>
  <c r="I82" i="18"/>
  <c r="V82" i="18"/>
  <c r="O82" i="18"/>
  <c r="K66" i="18"/>
  <c r="G66" i="18"/>
  <c r="I84" i="1" s="1"/>
  <c r="Q66" i="18"/>
  <c r="I66" i="18"/>
  <c r="K52" i="18"/>
  <c r="G52" i="18"/>
  <c r="I82" i="1" s="1"/>
  <c r="Q52" i="18"/>
  <c r="I52" i="18"/>
  <c r="V28" i="18"/>
  <c r="O28" i="18"/>
  <c r="V8" i="18"/>
  <c r="O8" i="18"/>
  <c r="F51" i="1"/>
  <c r="F50" i="1"/>
  <c r="V40" i="19"/>
  <c r="O40" i="19"/>
  <c r="V8" i="19"/>
  <c r="O8" i="19"/>
  <c r="M23" i="20"/>
  <c r="M22" i="20" s="1"/>
  <c r="K19" i="20"/>
  <c r="G19" i="20"/>
  <c r="V14" i="20"/>
  <c r="O14" i="20"/>
  <c r="V10" i="20"/>
  <c r="O10" i="20"/>
  <c r="M9" i="20"/>
  <c r="M8" i="20" s="1"/>
  <c r="F54" i="1"/>
  <c r="F53" i="1"/>
  <c r="V16" i="21"/>
  <c r="O16" i="21"/>
  <c r="V8" i="21"/>
  <c r="O8" i="21"/>
  <c r="K10" i="23"/>
  <c r="G10" i="23"/>
  <c r="G14" i="23" s="1"/>
  <c r="K11" i="24"/>
  <c r="G11" i="24"/>
  <c r="G15" i="24" s="1"/>
  <c r="Q8" i="24"/>
  <c r="F59" i="1"/>
  <c r="F58" i="1"/>
  <c r="Q196" i="25"/>
  <c r="I196" i="25"/>
  <c r="V196" i="25"/>
  <c r="O196" i="25"/>
  <c r="V145" i="25"/>
  <c r="O145" i="25"/>
  <c r="V137" i="25"/>
  <c r="O137" i="25"/>
  <c r="K58" i="25"/>
  <c r="G58" i="25"/>
  <c r="I127" i="1" s="1"/>
  <c r="Q58" i="25"/>
  <c r="I58" i="25"/>
  <c r="K35" i="25"/>
  <c r="G35" i="25"/>
  <c r="I125" i="1" s="1"/>
  <c r="K26" i="25"/>
  <c r="G26" i="25"/>
  <c r="I99" i="1" s="1"/>
  <c r="Q26" i="25"/>
  <c r="I26" i="25"/>
  <c r="K22" i="25"/>
  <c r="G22" i="25"/>
  <c r="I98" i="1" s="1"/>
  <c r="Q22" i="25"/>
  <c r="I22" i="25"/>
  <c r="Q17" i="25"/>
  <c r="I17" i="25"/>
  <c r="V17" i="25"/>
  <c r="O17" i="25"/>
  <c r="K8" i="25"/>
  <c r="G8" i="25"/>
  <c r="Q8" i="25"/>
  <c r="I8" i="25"/>
  <c r="F61" i="1"/>
  <c r="F60" i="1"/>
  <c r="V105" i="26"/>
  <c r="O105" i="26"/>
  <c r="Q83" i="26"/>
  <c r="K83" i="26"/>
  <c r="G83" i="26"/>
  <c r="I85" i="1" s="1"/>
  <c r="V131" i="18"/>
  <c r="O131" i="18"/>
  <c r="K114" i="18"/>
  <c r="G114" i="18"/>
  <c r="I89" i="1" s="1"/>
  <c r="V91" i="18"/>
  <c r="O91" i="18"/>
  <c r="K82" i="18"/>
  <c r="G82" i="18"/>
  <c r="I86" i="1" s="1"/>
  <c r="V66" i="18"/>
  <c r="O66" i="18"/>
  <c r="V52" i="18"/>
  <c r="O52" i="18"/>
  <c r="K28" i="18"/>
  <c r="G28" i="18"/>
  <c r="I80" i="1" s="1"/>
  <c r="Q28" i="18"/>
  <c r="I28" i="18"/>
  <c r="K8" i="18"/>
  <c r="G8" i="18"/>
  <c r="Q8" i="18"/>
  <c r="I8" i="18"/>
  <c r="K40" i="19"/>
  <c r="G40" i="19"/>
  <c r="Q40" i="19"/>
  <c r="I40" i="19"/>
  <c r="K8" i="19"/>
  <c r="G8" i="19"/>
  <c r="Q8" i="19"/>
  <c r="I8" i="19"/>
  <c r="K14" i="20"/>
  <c r="G14" i="20"/>
  <c r="Q14" i="20"/>
  <c r="I14" i="20"/>
  <c r="K10" i="20"/>
  <c r="G10" i="20"/>
  <c r="I102" i="1" s="1"/>
  <c r="Q10" i="20"/>
  <c r="G54" i="1"/>
  <c r="K16" i="21"/>
  <c r="G16" i="21"/>
  <c r="Q16" i="21"/>
  <c r="I16" i="21"/>
  <c r="K8" i="21"/>
  <c r="G8" i="21"/>
  <c r="G26" i="21" s="1"/>
  <c r="Q8" i="21"/>
  <c r="I8" i="21"/>
  <c r="K10" i="22"/>
  <c r="G10" i="22"/>
  <c r="G14" i="22" s="1"/>
  <c r="Q10" i="22"/>
  <c r="I10" i="22"/>
  <c r="Q10" i="23"/>
  <c r="V10" i="23"/>
  <c r="O10" i="23"/>
  <c r="Q11" i="24"/>
  <c r="V11" i="24"/>
  <c r="O11" i="24"/>
  <c r="G59" i="1"/>
  <c r="G58" i="1"/>
  <c r="K196" i="25"/>
  <c r="G196" i="25"/>
  <c r="I141" i="1" s="1"/>
  <c r="K145" i="25"/>
  <c r="Q145" i="25"/>
  <c r="I145" i="25"/>
  <c r="K137" i="25"/>
  <c r="Q137" i="25"/>
  <c r="I137" i="25"/>
  <c r="V58" i="25"/>
  <c r="O58" i="25"/>
  <c r="Q35" i="25"/>
  <c r="I35" i="25"/>
  <c r="V35" i="25"/>
  <c r="O35" i="25"/>
  <c r="V26" i="25"/>
  <c r="O26" i="25"/>
  <c r="V22" i="25"/>
  <c r="O22" i="25"/>
  <c r="K17" i="25"/>
  <c r="G17" i="25"/>
  <c r="I97" i="1" s="1"/>
  <c r="Q14" i="25"/>
  <c r="I14" i="25"/>
  <c r="V8" i="25"/>
  <c r="O8" i="25"/>
  <c r="G61" i="1"/>
  <c r="G60" i="1"/>
  <c r="K105" i="26"/>
  <c r="Q105" i="26"/>
  <c r="I105" i="26"/>
  <c r="V83" i="26"/>
  <c r="O83" i="26"/>
  <c r="I83" i="26"/>
  <c r="K66" i="26"/>
  <c r="G66" i="26"/>
  <c r="I83" i="1" s="1"/>
  <c r="I104" i="1"/>
  <c r="Q66" i="26"/>
  <c r="I66" i="26"/>
  <c r="V52" i="26"/>
  <c r="O52" i="26"/>
  <c r="V15" i="26"/>
  <c r="O15" i="26"/>
  <c r="K15" i="26"/>
  <c r="G15" i="26"/>
  <c r="I79" i="1" s="1"/>
  <c r="K8" i="26"/>
  <c r="G8" i="26"/>
  <c r="Q8" i="26"/>
  <c r="I8" i="26"/>
  <c r="F63" i="1"/>
  <c r="I63" i="1" s="1"/>
  <c r="F62" i="1"/>
  <c r="K51" i="27"/>
  <c r="Q51" i="27"/>
  <c r="K30" i="27"/>
  <c r="G30" i="27"/>
  <c r="Q30" i="27"/>
  <c r="I30" i="27"/>
  <c r="V8" i="27"/>
  <c r="O8" i="27"/>
  <c r="G32" i="28"/>
  <c r="G28" i="28"/>
  <c r="K18" i="28"/>
  <c r="G18" i="28"/>
  <c r="Q18" i="28"/>
  <c r="I18" i="28"/>
  <c r="V8" i="28"/>
  <c r="O8" i="28"/>
  <c r="M37" i="29"/>
  <c r="M36" i="29" s="1"/>
  <c r="M33" i="29"/>
  <c r="M32" i="29" s="1"/>
  <c r="V22" i="29"/>
  <c r="O22" i="29"/>
  <c r="K8" i="29"/>
  <c r="G8" i="29"/>
  <c r="Q8" i="29"/>
  <c r="I8" i="29"/>
  <c r="M11" i="30"/>
  <c r="M10" i="30" s="1"/>
  <c r="AF16" i="30"/>
  <c r="G10" i="30"/>
  <c r="I121" i="1" s="1"/>
  <c r="G16" i="30"/>
  <c r="V66" i="26"/>
  <c r="O66" i="26"/>
  <c r="K52" i="26"/>
  <c r="G52" i="26"/>
  <c r="I81" i="1" s="1"/>
  <c r="Q52" i="26"/>
  <c r="I52" i="26"/>
  <c r="Q15" i="26"/>
  <c r="M16" i="26"/>
  <c r="I15" i="26"/>
  <c r="V8" i="26"/>
  <c r="O8" i="26"/>
  <c r="V51" i="27"/>
  <c r="O51" i="27"/>
  <c r="M50" i="27"/>
  <c r="M49" i="27" s="1"/>
  <c r="V30" i="27"/>
  <c r="O30" i="27"/>
  <c r="K8" i="27"/>
  <c r="G8" i="27"/>
  <c r="Q8" i="27"/>
  <c r="I8" i="27"/>
  <c r="V18" i="28"/>
  <c r="O18" i="28"/>
  <c r="K8" i="28"/>
  <c r="G8" i="28"/>
  <c r="Q8" i="28"/>
  <c r="I8" i="28"/>
  <c r="K22" i="29"/>
  <c r="F67" i="1"/>
  <c r="F66" i="1"/>
  <c r="Q12" i="30"/>
  <c r="G22" i="29"/>
  <c r="Q22" i="29"/>
  <c r="I22" i="29"/>
  <c r="V8" i="29"/>
  <c r="O8" i="29"/>
  <c r="M14" i="30"/>
  <c r="M12" i="30" s="1"/>
  <c r="AF39" i="29"/>
  <c r="G65" i="1" s="1"/>
  <c r="I65" i="1" s="1"/>
  <c r="M24" i="29"/>
  <c r="M22" i="29" s="1"/>
  <c r="M10" i="29"/>
  <c r="M8" i="29" s="1"/>
  <c r="M20" i="28"/>
  <c r="M18" i="28" s="1"/>
  <c r="M10" i="28"/>
  <c r="M8" i="28" s="1"/>
  <c r="M51" i="27"/>
  <c r="G51" i="27"/>
  <c r="M48" i="27"/>
  <c r="M47" i="27" s="1"/>
  <c r="M46" i="27"/>
  <c r="M45" i="27" s="1"/>
  <c r="M32" i="27"/>
  <c r="M30" i="27" s="1"/>
  <c r="M10" i="27"/>
  <c r="M8" i="27" s="1"/>
  <c r="M105" i="26"/>
  <c r="M15" i="26"/>
  <c r="G105" i="26"/>
  <c r="I87" i="1" s="1"/>
  <c r="M84" i="26"/>
  <c r="M83" i="26" s="1"/>
  <c r="M68" i="26"/>
  <c r="M66" i="26" s="1"/>
  <c r="M54" i="26"/>
  <c r="M52" i="26" s="1"/>
  <c r="M10" i="26"/>
  <c r="M8" i="26" s="1"/>
  <c r="M145" i="25"/>
  <c r="M137" i="25"/>
  <c r="G145" i="25"/>
  <c r="I130" i="1" s="1"/>
  <c r="G137" i="25"/>
  <c r="I129" i="1" s="1"/>
  <c r="V88" i="25"/>
  <c r="O88" i="25"/>
  <c r="M197" i="25"/>
  <c r="M196" i="25" s="1"/>
  <c r="K88" i="25"/>
  <c r="G88" i="25"/>
  <c r="I128" i="1" s="1"/>
  <c r="Q88" i="25"/>
  <c r="I88" i="25"/>
  <c r="M90" i="25"/>
  <c r="M88" i="25" s="1"/>
  <c r="M60" i="25"/>
  <c r="M58" i="25" s="1"/>
  <c r="M36" i="25"/>
  <c r="M35" i="25" s="1"/>
  <c r="M34" i="25"/>
  <c r="M33" i="25" s="1"/>
  <c r="M28" i="25"/>
  <c r="M26" i="25" s="1"/>
  <c r="M24" i="25"/>
  <c r="M22" i="25" s="1"/>
  <c r="M18" i="25"/>
  <c r="M17" i="25" s="1"/>
  <c r="M16" i="25"/>
  <c r="M14" i="25" s="1"/>
  <c r="M10" i="25"/>
  <c r="M8" i="25" s="1"/>
  <c r="M12" i="24"/>
  <c r="M11" i="24" s="1"/>
  <c r="M10" i="24"/>
  <c r="M8" i="24" s="1"/>
  <c r="AF14" i="23"/>
  <c r="G56" i="1" s="1"/>
  <c r="I56" i="1" s="1"/>
  <c r="M11" i="23"/>
  <c r="M10" i="23" s="1"/>
  <c r="M9" i="23"/>
  <c r="M8" i="23" s="1"/>
  <c r="M12" i="22"/>
  <c r="M10" i="22" s="1"/>
  <c r="M18" i="21"/>
  <c r="M16" i="21" s="1"/>
  <c r="M10" i="21"/>
  <c r="M8" i="21" s="1"/>
  <c r="AF25" i="20"/>
  <c r="G52" i="1" s="1"/>
  <c r="I52" i="1" s="1"/>
  <c r="M20" i="20"/>
  <c r="M19" i="20" s="1"/>
  <c r="M16" i="20"/>
  <c r="M14" i="20" s="1"/>
  <c r="M12" i="20"/>
  <c r="M10" i="20" s="1"/>
  <c r="AF69" i="19"/>
  <c r="M42" i="19"/>
  <c r="M40" i="19" s="1"/>
  <c r="M10" i="19"/>
  <c r="M8" i="19" s="1"/>
  <c r="M202" i="18"/>
  <c r="M201" i="18" s="1"/>
  <c r="I201" i="18"/>
  <c r="K189" i="18"/>
  <c r="G189" i="18"/>
  <c r="I77" i="1" s="1"/>
  <c r="M190" i="18"/>
  <c r="M189" i="18" s="1"/>
  <c r="Q184" i="18"/>
  <c r="M184" i="18"/>
  <c r="I184" i="18"/>
  <c r="I164" i="18"/>
  <c r="V164" i="18"/>
  <c r="O164" i="18"/>
  <c r="V189" i="18"/>
  <c r="O189" i="18"/>
  <c r="G184" i="18"/>
  <c r="K164" i="18"/>
  <c r="G164" i="18"/>
  <c r="I76" i="1" s="1"/>
  <c r="M165" i="18"/>
  <c r="M164" i="18" s="1"/>
  <c r="M159" i="18"/>
  <c r="M154" i="18" s="1"/>
  <c r="M135" i="18"/>
  <c r="M131" i="18" s="1"/>
  <c r="M115" i="18"/>
  <c r="M114" i="18" s="1"/>
  <c r="M95" i="18"/>
  <c r="M91" i="18" s="1"/>
  <c r="M83" i="18"/>
  <c r="M82" i="18" s="1"/>
  <c r="M70" i="18"/>
  <c r="M66" i="18" s="1"/>
  <c r="M57" i="18"/>
  <c r="M52" i="18" s="1"/>
  <c r="M43" i="18"/>
  <c r="M28" i="18" s="1"/>
  <c r="M11" i="18"/>
  <c r="M8" i="18" s="1"/>
  <c r="M40" i="17"/>
  <c r="M35" i="17"/>
  <c r="M8" i="17"/>
  <c r="G40" i="17"/>
  <c r="G35" i="17"/>
  <c r="G8" i="17"/>
  <c r="G58" i="17" s="1"/>
  <c r="M45" i="17"/>
  <c r="M44" i="17" s="1"/>
  <c r="M24" i="17"/>
  <c r="M23" i="17" s="1"/>
  <c r="M22" i="17"/>
  <c r="M21" i="17" s="1"/>
  <c r="M119" i="16"/>
  <c r="G119" i="16"/>
  <c r="M73" i="16"/>
  <c r="M71" i="16" s="1"/>
  <c r="M60" i="16"/>
  <c r="M59" i="16" s="1"/>
  <c r="M31" i="16"/>
  <c r="M30" i="16" s="1"/>
  <c r="M29" i="16"/>
  <c r="M27" i="16" s="1"/>
  <c r="M12" i="16"/>
  <c r="M11" i="16" s="1"/>
  <c r="M10" i="16"/>
  <c r="M8" i="16" s="1"/>
  <c r="M98" i="15"/>
  <c r="M101" i="15"/>
  <c r="G98" i="15"/>
  <c r="M62" i="15"/>
  <c r="M61" i="15" s="1"/>
  <c r="M41" i="15"/>
  <c r="M40" i="15" s="1"/>
  <c r="M27" i="15"/>
  <c r="M25" i="15" s="1"/>
  <c r="M23" i="15"/>
  <c r="M21" i="15" s="1"/>
  <c r="M12" i="15"/>
  <c r="M11" i="15" s="1"/>
  <c r="M10" i="15"/>
  <c r="M8" i="15" s="1"/>
  <c r="M11" i="14"/>
  <c r="G11" i="14"/>
  <c r="I155" i="1" s="1"/>
  <c r="I19" i="1" s="1"/>
  <c r="AF19" i="14"/>
  <c r="G39" i="1" s="1"/>
  <c r="G68" i="1" s="1"/>
  <c r="G25" i="1" s="1"/>
  <c r="M9" i="14"/>
  <c r="M8" i="14" s="1"/>
  <c r="M21" i="13"/>
  <c r="M20" i="13" s="1"/>
  <c r="M11" i="13"/>
  <c r="M8" i="13" s="1"/>
  <c r="M712" i="12"/>
  <c r="M711" i="12" s="1"/>
  <c r="M710" i="12"/>
  <c r="M709" i="12" s="1"/>
  <c r="M708" i="12"/>
  <c r="M707" i="12" s="1"/>
  <c r="M669" i="12"/>
  <c r="M657" i="12" s="1"/>
  <c r="M628" i="12"/>
  <c r="M627" i="12" s="1"/>
  <c r="M608" i="12"/>
  <c r="M607" i="12" s="1"/>
  <c r="M596" i="12"/>
  <c r="M585" i="12" s="1"/>
  <c r="M574" i="12"/>
  <c r="M573" i="12" s="1"/>
  <c r="K548" i="12"/>
  <c r="G548" i="12"/>
  <c r="I142" i="1" s="1"/>
  <c r="M549" i="12"/>
  <c r="M548" i="12" s="1"/>
  <c r="K506" i="12"/>
  <c r="Q506" i="12"/>
  <c r="M506" i="12"/>
  <c r="I506" i="12"/>
  <c r="M432" i="12"/>
  <c r="M402" i="12"/>
  <c r="V548" i="12"/>
  <c r="O548" i="12"/>
  <c r="V506" i="12"/>
  <c r="O506" i="12"/>
  <c r="M490" i="12"/>
  <c r="G506" i="12"/>
  <c r="G490" i="12"/>
  <c r="I137" i="1" s="1"/>
  <c r="G432" i="12"/>
  <c r="I124" i="1" s="1"/>
  <c r="I402" i="12"/>
  <c r="G358" i="12"/>
  <c r="I116" i="1" s="1"/>
  <c r="M359" i="12"/>
  <c r="M358" i="12" s="1"/>
  <c r="G348" i="12"/>
  <c r="I115" i="1" s="1"/>
  <c r="M351" i="12"/>
  <c r="M348" i="12" s="1"/>
  <c r="M138" i="12"/>
  <c r="M498" i="12"/>
  <c r="M497" i="12" s="1"/>
  <c r="M484" i="12"/>
  <c r="M483" i="12" s="1"/>
  <c r="M315" i="12"/>
  <c r="M309" i="12" s="1"/>
  <c r="M258" i="12"/>
  <c r="M257" i="12" s="1"/>
  <c r="M253" i="12"/>
  <c r="M252" i="12" s="1"/>
  <c r="M221" i="12"/>
  <c r="M214" i="12" s="1"/>
  <c r="M191" i="12"/>
  <c r="M190" i="12" s="1"/>
  <c r="M144" i="12"/>
  <c r="M60" i="12"/>
  <c r="M51" i="12" s="1"/>
  <c r="M24" i="12"/>
  <c r="M8" i="12" s="1"/>
  <c r="J28" i="1"/>
  <c r="J26" i="1"/>
  <c r="G38" i="1"/>
  <c r="F38" i="1"/>
  <c r="H32" i="1"/>
  <c r="J23" i="1"/>
  <c r="J24" i="1"/>
  <c r="J25" i="1"/>
  <c r="J27" i="1"/>
  <c r="E24" i="1"/>
  <c r="G24" i="1"/>
  <c r="E26" i="1"/>
  <c r="G26" i="1"/>
  <c r="G51" i="1" l="1"/>
  <c r="G50" i="1"/>
  <c r="G67" i="1"/>
  <c r="G66" i="1"/>
  <c r="I66" i="1" s="1"/>
  <c r="G39" i="29"/>
  <c r="G115" i="26"/>
  <c r="G53" i="1"/>
  <c r="I103" i="1"/>
  <c r="I94" i="1"/>
  <c r="G69" i="19"/>
  <c r="I101" i="1"/>
  <c r="I75" i="1"/>
  <c r="G228" i="18"/>
  <c r="I61" i="1"/>
  <c r="I59" i="1"/>
  <c r="I53" i="1"/>
  <c r="I50" i="1"/>
  <c r="G25" i="20"/>
  <c r="I132" i="1"/>
  <c r="G19" i="14"/>
  <c r="I49" i="1"/>
  <c r="I134" i="1"/>
  <c r="I92" i="1"/>
  <c r="G59" i="13"/>
  <c r="I95" i="1"/>
  <c r="G723" i="12"/>
  <c r="I40" i="1"/>
  <c r="I140" i="1"/>
  <c r="G43" i="1"/>
  <c r="I43" i="1" s="1"/>
  <c r="G44" i="1"/>
  <c r="I67" i="1"/>
  <c r="G35" i="28"/>
  <c r="G58" i="27"/>
  <c r="G62" i="1"/>
  <c r="I62" i="1" s="1"/>
  <c r="I60" i="1"/>
  <c r="G204" i="25"/>
  <c r="I58" i="1"/>
  <c r="I54" i="1"/>
  <c r="I105" i="1"/>
  <c r="I51" i="1"/>
  <c r="I44" i="1"/>
  <c r="I17" i="1"/>
  <c r="I48" i="1"/>
  <c r="I147" i="1"/>
  <c r="I39" i="1"/>
  <c r="I68" i="1" s="1"/>
  <c r="F68" i="1"/>
  <c r="G23" i="1" s="1"/>
  <c r="A27" i="1" s="1"/>
  <c r="A28" i="1" s="1"/>
  <c r="G28" i="1" s="1"/>
  <c r="G27" i="1" s="1"/>
  <c r="G29" i="1" s="1"/>
  <c r="I41" i="1"/>
  <c r="J66" i="1" l="1"/>
  <c r="J64" i="1"/>
  <c r="J62" i="1"/>
  <c r="J60" i="1"/>
  <c r="J58" i="1"/>
  <c r="J56" i="1"/>
  <c r="J54" i="1"/>
  <c r="J52" i="1"/>
  <c r="J50" i="1"/>
  <c r="J48" i="1"/>
  <c r="J46" i="1"/>
  <c r="J43" i="1"/>
  <c r="J41" i="1"/>
  <c r="J44" i="1"/>
  <c r="J59" i="1"/>
  <c r="J51" i="1"/>
  <c r="J45" i="1"/>
  <c r="J39" i="1"/>
  <c r="J68" i="1" s="1"/>
  <c r="J40" i="1"/>
  <c r="J67" i="1"/>
  <c r="J65" i="1"/>
  <c r="J63" i="1"/>
  <c r="J61" i="1"/>
  <c r="J57" i="1"/>
  <c r="J55" i="1"/>
  <c r="J53" i="1"/>
  <c r="J49" i="1"/>
  <c r="J47" i="1"/>
  <c r="J42" i="1"/>
  <c r="I156" i="1"/>
  <c r="I16" i="1"/>
  <c r="I21" i="1" s="1"/>
  <c r="J155" i="1" l="1"/>
  <c r="J86" i="1"/>
  <c r="J94" i="1"/>
  <c r="J90" i="1"/>
  <c r="J76" i="1"/>
  <c r="J84" i="1"/>
  <c r="J92" i="1"/>
  <c r="J100" i="1"/>
  <c r="J77" i="1"/>
  <c r="J81" i="1"/>
  <c r="J85" i="1"/>
  <c r="J89" i="1"/>
  <c r="J93" i="1"/>
  <c r="J97" i="1"/>
  <c r="J101" i="1"/>
  <c r="J103" i="1"/>
  <c r="J105" i="1"/>
  <c r="J107" i="1"/>
  <c r="J109" i="1"/>
  <c r="J111" i="1"/>
  <c r="J113" i="1"/>
  <c r="J115" i="1"/>
  <c r="J117" i="1"/>
  <c r="J119" i="1"/>
  <c r="J121" i="1"/>
  <c r="J123" i="1"/>
  <c r="J125" i="1"/>
  <c r="J127" i="1"/>
  <c r="J129" i="1"/>
  <c r="J131" i="1"/>
  <c r="J133" i="1"/>
  <c r="J135" i="1"/>
  <c r="J137" i="1"/>
  <c r="J139" i="1"/>
  <c r="J141" i="1"/>
  <c r="J143" i="1"/>
  <c r="J145" i="1"/>
  <c r="J147" i="1"/>
  <c r="J149" i="1"/>
  <c r="J151" i="1"/>
  <c r="J153" i="1"/>
  <c r="J78" i="1"/>
  <c r="J82" i="1"/>
  <c r="J98" i="1"/>
  <c r="J80" i="1"/>
  <c r="J88" i="1"/>
  <c r="J96" i="1"/>
  <c r="J75" i="1"/>
  <c r="J79" i="1"/>
  <c r="J83" i="1"/>
  <c r="J87" i="1"/>
  <c r="J91" i="1"/>
  <c r="J95" i="1"/>
  <c r="J99" i="1"/>
  <c r="J102" i="1"/>
  <c r="J104" i="1"/>
  <c r="J106" i="1"/>
  <c r="J108" i="1"/>
  <c r="J110" i="1"/>
  <c r="J112" i="1"/>
  <c r="J114" i="1"/>
  <c r="J116" i="1"/>
  <c r="J118" i="1"/>
  <c r="J120" i="1"/>
  <c r="J122" i="1"/>
  <c r="J124" i="1"/>
  <c r="J126" i="1"/>
  <c r="J128" i="1"/>
  <c r="J130" i="1"/>
  <c r="J132" i="1"/>
  <c r="J134" i="1"/>
  <c r="J136" i="1"/>
  <c r="J138" i="1"/>
  <c r="J140" i="1"/>
  <c r="J142" i="1"/>
  <c r="J144" i="1"/>
  <c r="J146" i="1"/>
  <c r="J148" i="1"/>
  <c r="J150" i="1"/>
  <c r="J152" i="1"/>
  <c r="J154" i="1"/>
  <c r="J15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1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4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1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5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Pelikanova</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<sst xmlns="http://schemas.openxmlformats.org/spreadsheetml/2006/main" count="8961" uniqueCount="2444">
  <si>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</si>
  <si>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</si>
  <si>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</si>
  <si>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</si>
  <si>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</si>
  <si>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</si>
  <si>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</si>
  <si>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</si>
  <si>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</si>
  <si>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</si>
  <si>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</si>
  <si>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</si>
  <si>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</si>
  <si>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</si>
  <si>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</si>
  <si>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</si>
  <si>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</si>
  <si>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</si>
  <si>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</si>
  <si>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</si>
  <si>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</si>
  <si>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</si>
  <si>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</si>
  <si>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</si>
  <si>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</si>
  <si>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</si>
  <si>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</si>
  <si>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</si>
  <si>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</si>
  <si>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</si>
  <si>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</si>
  <si>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</si>
  <si>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</si>
  <si>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</si>
  <si>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</si>
  <si>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</si>
  <si>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</si>
  <si>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</si>
  <si>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</si>
  <si>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</si>
  <si>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</si>
  <si>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</si>
  <si>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</si>
  <si>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sdfsdf</t>
  </si>
  <si>
    <t>0002.1</t>
  </si>
  <si>
    <t>Stavba</t>
  </si>
  <si>
    <t>D.1.1.1</t>
  </si>
  <si>
    <t>D.1.1.1.01</t>
  </si>
  <si>
    <t>Stavební část</t>
  </si>
  <si>
    <t>D.1.1.1.02</t>
  </si>
  <si>
    <t>VRN</t>
  </si>
  <si>
    <t>D.1.4.1</t>
  </si>
  <si>
    <t>Topení</t>
  </si>
  <si>
    <t>D.1.4.1.01</t>
  </si>
  <si>
    <t>Vedlejší rozpočtové náklady</t>
  </si>
  <si>
    <t>D.1.4.1.02</t>
  </si>
  <si>
    <t>vytápění_2021</t>
  </si>
  <si>
    <t>D.1.4.1.03</t>
  </si>
  <si>
    <t>strojovna a  připojení VZT_2016</t>
  </si>
  <si>
    <t>D.1.4.1.04</t>
  </si>
  <si>
    <t>Teplovod-2016</t>
  </si>
  <si>
    <t>D.1.4.3</t>
  </si>
  <si>
    <t>VZT</t>
  </si>
  <si>
    <t>D.1.4.3.01</t>
  </si>
  <si>
    <t>D.1.4.4.1</t>
  </si>
  <si>
    <t>MaR</t>
  </si>
  <si>
    <t>D.1.4.4.1.01</t>
  </si>
  <si>
    <t>D.1.4.4.1.02</t>
  </si>
  <si>
    <t>D.1.4.4.2</t>
  </si>
  <si>
    <t>BMS</t>
  </si>
  <si>
    <t>D.1.4.4.2.01</t>
  </si>
  <si>
    <t>MaR - Lon+M-bus</t>
  </si>
  <si>
    <t>D.1.4.4.2.02</t>
  </si>
  <si>
    <t>MaR - Elektroměr</t>
  </si>
  <si>
    <t>D.1.4.4.2.03</t>
  </si>
  <si>
    <t>MaR - Vodoměr</t>
  </si>
  <si>
    <t>D.1.4.4.2.04</t>
  </si>
  <si>
    <t>MaR - Měřič tepla</t>
  </si>
  <si>
    <t>D.1.4.5</t>
  </si>
  <si>
    <t>ZTI</t>
  </si>
  <si>
    <t>D.1.4.5.01</t>
  </si>
  <si>
    <t>D.1.4.7</t>
  </si>
  <si>
    <t>NN</t>
  </si>
  <si>
    <t>D.1.4.8</t>
  </si>
  <si>
    <t>SLP</t>
  </si>
  <si>
    <t>D.1.4.8.01</t>
  </si>
  <si>
    <t>SLP - D.1.4.8.1</t>
  </si>
  <si>
    <t>D.1.4.8.02</t>
  </si>
  <si>
    <t>SLP - D.1.4.8.2b SO101</t>
  </si>
  <si>
    <t>D.1.4.8.03</t>
  </si>
  <si>
    <t>SLP - D.1.4.8.2a SO102</t>
  </si>
  <si>
    <t>PS01</t>
  </si>
  <si>
    <t>Technologie</t>
  </si>
  <si>
    <t>Celkem za stavbu</t>
  </si>
  <si>
    <t>CZK</t>
  </si>
  <si>
    <t>Rekapitulace dílů</t>
  </si>
  <si>
    <t>Typ dílu</t>
  </si>
  <si>
    <t>_1</t>
  </si>
  <si>
    <t>Zařízení č. 30 - Větrání myčky</t>
  </si>
  <si>
    <t>_10</t>
  </si>
  <si>
    <t>Zařízení č. 42 - Mycí stůl</t>
  </si>
  <si>
    <t>_11</t>
  </si>
  <si>
    <t>Zařízení č. 43 - Sociální zařízení</t>
  </si>
  <si>
    <t>_12</t>
  </si>
  <si>
    <t>Zařízení č. 44 - Chlazení budovy</t>
  </si>
  <si>
    <t>_2</t>
  </si>
  <si>
    <t>Materiál nosný kusový + montáž</t>
  </si>
  <si>
    <t>Zařízení č. 31 - Vytápění a větrání dílny - přívod</t>
  </si>
  <si>
    <t>_3</t>
  </si>
  <si>
    <t>Hromosvodný materiál</t>
  </si>
  <si>
    <t>Zařízení č. 33 - Odvod výfukových plynů</t>
  </si>
  <si>
    <t>_4</t>
  </si>
  <si>
    <t>Svítidla viz kniha svítidel</t>
  </si>
  <si>
    <t>Zařízení č. 34 - Sklad pneu</t>
  </si>
  <si>
    <t>_5</t>
  </si>
  <si>
    <t>Materiál nosný délkový + montáž</t>
  </si>
  <si>
    <t>Zařízení č. 36 - Sklad autodíly</t>
  </si>
  <si>
    <t>_6</t>
  </si>
  <si>
    <t>N.   Zemní práce</t>
  </si>
  <si>
    <t>Zařízení č. 38 - Směnový mistr, šatna</t>
  </si>
  <si>
    <t>_7</t>
  </si>
  <si>
    <t>Zařízení č. 39 - Sociální zařízení</t>
  </si>
  <si>
    <t>_8</t>
  </si>
  <si>
    <t>Zařízení č. 40 - Sociální zařízení</t>
  </si>
  <si>
    <t>_9</t>
  </si>
  <si>
    <t>Zařízení č. 41 - Úklid</t>
  </si>
  <si>
    <t>005</t>
  </si>
  <si>
    <t>006</t>
  </si>
  <si>
    <t>01-54</t>
  </si>
  <si>
    <t>Montážní materiál</t>
  </si>
  <si>
    <t>1</t>
  </si>
  <si>
    <t>Zemní práce</t>
  </si>
  <si>
    <t>13</t>
  </si>
  <si>
    <t>HSV HLOUBENÉ VYKOPÁVKY</t>
  </si>
  <si>
    <t>15</t>
  </si>
  <si>
    <t>HSV ROUBENÍ</t>
  </si>
  <si>
    <t>16</t>
  </si>
  <si>
    <t>HSV PŘEMÍSTĚNÍ VÝKOPKU/SUTI</t>
  </si>
  <si>
    <t>17</t>
  </si>
  <si>
    <t>HSV KONSTRUKCE ZE ZEMIN/ULOŽENÍ SUTI</t>
  </si>
  <si>
    <t>18-80</t>
  </si>
  <si>
    <t>Ostatní služby</t>
  </si>
  <si>
    <t>19-51</t>
  </si>
  <si>
    <t>Elektromontážní práce</t>
  </si>
  <si>
    <t>19-52</t>
  </si>
  <si>
    <t>Uvedení do provozu</t>
  </si>
  <si>
    <t>19-54</t>
  </si>
  <si>
    <t>Revize, zkoušky, odborné prohlídky</t>
  </si>
  <si>
    <t>19-55</t>
  </si>
  <si>
    <t>Inženýring</t>
  </si>
  <si>
    <t>19-57</t>
  </si>
  <si>
    <t>Projekční práce</t>
  </si>
  <si>
    <t>27</t>
  </si>
  <si>
    <t>Základy</t>
  </si>
  <si>
    <t>3</t>
  </si>
  <si>
    <t>Svislé a kompletní konstrukce</t>
  </si>
  <si>
    <t>342</t>
  </si>
  <si>
    <t>Sádrokartonové konstrukce</t>
  </si>
  <si>
    <t>4</t>
  </si>
  <si>
    <t>Vodorovné konstrukce</t>
  </si>
  <si>
    <t>404</t>
  </si>
  <si>
    <t>ŽB skelet prefabrikovaný</t>
  </si>
  <si>
    <t>45</t>
  </si>
  <si>
    <t>HSV PODKLADNÍ A VEDLEJŠÍ KONSTRUKCE</t>
  </si>
  <si>
    <t>612</t>
  </si>
  <si>
    <t>Úpravy povrchů</t>
  </si>
  <si>
    <t>634</t>
  </si>
  <si>
    <t>Podlahy, osazování</t>
  </si>
  <si>
    <t>8</t>
  </si>
  <si>
    <t>Trubní vedení</t>
  </si>
  <si>
    <t>94</t>
  </si>
  <si>
    <t>Lešení a stavební výtahy</t>
  </si>
  <si>
    <t>95</t>
  </si>
  <si>
    <t>Dokončovací konstrukce na pozemních stavbách</t>
  </si>
  <si>
    <t>97</t>
  </si>
  <si>
    <t>Prorážení otvorů</t>
  </si>
  <si>
    <t>99</t>
  </si>
  <si>
    <t>Staveništní přesun hmot</t>
  </si>
  <si>
    <t>999</t>
  </si>
  <si>
    <t>Výpočty ploch</t>
  </si>
  <si>
    <t>B.1.11</t>
  </si>
  <si>
    <t>Autodíly - sklad</t>
  </si>
  <si>
    <t>B.1.13</t>
  </si>
  <si>
    <t>Sklad pneu</t>
  </si>
  <si>
    <t>X011</t>
  </si>
  <si>
    <t>OSTATNÍ</t>
  </si>
  <si>
    <t>711</t>
  </si>
  <si>
    <t>Izolace proti vodě</t>
  </si>
  <si>
    <t>713</t>
  </si>
  <si>
    <t>Izolace tepelné</t>
  </si>
  <si>
    <t>PSV TEPELNÉ IZOLACE</t>
  </si>
  <si>
    <t>714</t>
  </si>
  <si>
    <t>Izolace akustické a protiotřesové</t>
  </si>
  <si>
    <t>721</t>
  </si>
  <si>
    <t>PSV KANALIZACE</t>
  </si>
  <si>
    <t>722</t>
  </si>
  <si>
    <t>PSV VODOVOD</t>
  </si>
  <si>
    <t>724</t>
  </si>
  <si>
    <t>PSV STROJNÍ VYBAVENÍ</t>
  </si>
  <si>
    <t>725</t>
  </si>
  <si>
    <t>PSV ZAŘIZOVACÍ PŘEDMĚTY</t>
  </si>
  <si>
    <t>727</t>
  </si>
  <si>
    <t>Sanitární vybavení</t>
  </si>
  <si>
    <t>730</t>
  </si>
  <si>
    <t>Ústřední vytápění</t>
  </si>
  <si>
    <t>732</t>
  </si>
  <si>
    <t>Strojovny</t>
  </si>
  <si>
    <t>733</t>
  </si>
  <si>
    <t>Rozvod potrubí</t>
  </si>
  <si>
    <t>734</t>
  </si>
  <si>
    <t>Armatury</t>
  </si>
  <si>
    <t>735</t>
  </si>
  <si>
    <t>Otopná tělesa</t>
  </si>
  <si>
    <t>764</t>
  </si>
  <si>
    <t>Konstrukce klempířské</t>
  </si>
  <si>
    <t>766</t>
  </si>
  <si>
    <t>Konstrukce truhlářské</t>
  </si>
  <si>
    <t>766.1</t>
  </si>
  <si>
    <t>Zabudovaný interiér</t>
  </si>
  <si>
    <t>767</t>
  </si>
  <si>
    <t>Konstrukce zámečnické</t>
  </si>
  <si>
    <t>PSV KOVOVÉ KONSTRUKCE</t>
  </si>
  <si>
    <t>767.1</t>
  </si>
  <si>
    <t>Hliníkové výplně otvorů</t>
  </si>
  <si>
    <t>771</t>
  </si>
  <si>
    <t>Podlahy z dlaždic a obklady</t>
  </si>
  <si>
    <t>776</t>
  </si>
  <si>
    <t>Podlahy povlakové</t>
  </si>
  <si>
    <t>777</t>
  </si>
  <si>
    <t>Podlahy ze syntetických hmot</t>
  </si>
  <si>
    <t>781</t>
  </si>
  <si>
    <t>Obklady keramické</t>
  </si>
  <si>
    <t>783</t>
  </si>
  <si>
    <t>Nátěry</t>
  </si>
  <si>
    <t>784</t>
  </si>
  <si>
    <t>Malby</t>
  </si>
  <si>
    <t>789</t>
  </si>
  <si>
    <t>Skladby střech, stěn, stropů, podlah</t>
  </si>
  <si>
    <t>797</t>
  </si>
  <si>
    <t>Orientační systém</t>
  </si>
  <si>
    <t>799</t>
  </si>
  <si>
    <t>Ostatní</t>
  </si>
  <si>
    <t>799.5</t>
  </si>
  <si>
    <t>Ochrana proti bludným proudům</t>
  </si>
  <si>
    <t>M21</t>
  </si>
  <si>
    <t>Elektromontáže</t>
  </si>
  <si>
    <t>M23</t>
  </si>
  <si>
    <t>Montáže potrubí</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</si>
  <si>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</si>
  <si>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</si>
  <si>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</si>
  <si>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</si>
  <si>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</si>
  <si>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</si>
  <si>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</si>
  <si>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</si>
  <si>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</si>
  <si>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</si>
  <si>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</si>
  <si>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</si>
  <si>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</si>
  <si>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</si>
  <si>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</si>
  <si>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</si>
  <si>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</si>
  <si>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</si>
  <si>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</si>
  <si>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</si>
  <si>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</si>
  <si>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</si>
  <si>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</si>
  <si>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</si>
  <si>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</si>
  <si>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</si>
  <si>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</si>
  <si>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Díl:</t>
  </si>
  <si>
    <t>DIL</t>
  </si>
  <si>
    <t>132201212R00</t>
  </si>
  <si>
    <t xml:space="preserve">Hloubení rýh š.do 200 cm hor.3 do 1000m3,STROJNĚ </t>
  </si>
  <si>
    <t>m3</t>
  </si>
  <si>
    <t>Vlastní</t>
  </si>
  <si>
    <t>Indiv</t>
  </si>
  <si>
    <t>POL1_1</t>
  </si>
  <si>
    <t>osa 1´, 3´ : 31,3*1,5*0,92*2+2,5*0,2*0,92*4+2,3*0,4*0,92*6</t>
  </si>
  <si>
    <t>VV</t>
  </si>
  <si>
    <t>2,3*1*0,92*4+3,3*1*0,92+0,8*0,8*0,92*4+0,8*0,2*0,92*4</t>
  </si>
  <si>
    <t>osa 2´ : 3,1*2,5*0,92*2</t>
  </si>
  <si>
    <t>osa A´ : 21,1*1,5*0,92+2,5*0,92*(0,2+0,3+0,8+0,9)</t>
  </si>
  <si>
    <t>osa E´ : 21,1*1,5*0,92+2,5*0,92*(0,2+0,3+1,15)+2,1*0,8*0,92</t>
  </si>
  <si>
    <t>osa D´-E´x 1´-2´ : 0,92*(2,4*2,5+0,8*0,4+1,55*7,6)</t>
  </si>
  <si>
    <t>0,92*(9,3*3,6+1*0,3)+(0,95+1,96)*0,82*(0,72-0,58)</t>
  </si>
  <si>
    <t>1,54*1,5*(0,72-0,58)+2,29*1,5*(1,82-0,58)</t>
  </si>
  <si>
    <t xml:space="preserve">svahování : </t>
  </si>
  <si>
    <t>obvod : (25,42+31,3)*2*0,45*0,92*0,5</t>
  </si>
  <si>
    <t>(0,2*12+0,4*12+0,3*4)*0,46*0,92*0,5</t>
  </si>
  <si>
    <t>uvnitř : (21,1+27)*2*0,46*0,92*0,5+0,8*2*0,46*0,92*0,5</t>
  </si>
  <si>
    <t>(0,9*2+1*10+2,3*2+4,02*4+2,5*4)*0,46*0,92*0,5</t>
  </si>
  <si>
    <t>myčka : (9,2*2-2,5+3,1*2+0,7*2)*0,46*0,92*0,5</t>
  </si>
  <si>
    <t>162201102R00</t>
  </si>
  <si>
    <t xml:space="preserve">Vodorovné přemístění výkopku z hor.1-4 do 50 m </t>
  </si>
  <si>
    <t>zemina pro zásyp - rozvoz po staveništi : 233,52</t>
  </si>
  <si>
    <t>162401102R00</t>
  </si>
  <si>
    <t xml:space="preserve">Vodorovné přemístění výkopku z hor.1-4 do 2000 m </t>
  </si>
  <si>
    <t>zemina na mezideponii a zpět : 303,21*2</t>
  </si>
  <si>
    <t>167101102R00</t>
  </si>
  <si>
    <t xml:space="preserve">Nakládání výkopku z hor.1-4 v množství nad 100 m3 </t>
  </si>
  <si>
    <t>171201101R00</t>
  </si>
  <si>
    <t xml:space="preserve">Uložení sypaniny do násypů nezhutněných </t>
  </si>
  <si>
    <t>uložení na meziskládce : 303,21</t>
  </si>
  <si>
    <t>174101101R00</t>
  </si>
  <si>
    <t xml:space="preserve">Zásyp jam, rýh, šachet se zhutněním </t>
  </si>
  <si>
    <t xml:space="preserve">Míra zhutnění viz poznámka na výkrese základů : </t>
  </si>
  <si>
    <t>dle výkopů : 303,21</t>
  </si>
  <si>
    <t>odpočet podkl.betonu : -13,05</t>
  </si>
  <si>
    <t>odpočet části zákl.desky v myčce : -0,04*1,3*1,54*2</t>
  </si>
  <si>
    <t>-0,04*0,62*(2,06+2,02)</t>
  </si>
  <si>
    <t>odpočet zákl.pasů : -0,4*0,82*(5,9*4+6*4+4,6*4+8,6*2)</t>
  </si>
  <si>
    <t>-0,45*0,82*(1,85+6,8+0,85+7,6+7,15)</t>
  </si>
  <si>
    <t>odpočet zákl.patek : -0,82*(1,4*1,4*6+1,8*1,2*6+2*1,4*3)</t>
  </si>
  <si>
    <t>-0,82*1,4*1,6*2</t>
  </si>
  <si>
    <t>odpočet šachty osa 1´x D´ : -1*0,95*0,82</t>
  </si>
  <si>
    <t>dtto osa D´x 1´ : -1,65*2,5*0,82</t>
  </si>
  <si>
    <t>dtto v myčce : -2,09*1,3*0,82</t>
  </si>
  <si>
    <t>přípočet pod chodníkem osa 3´a A´ : 1*0,31*(32,2+22,9)</t>
  </si>
  <si>
    <t>181101102R00</t>
  </si>
  <si>
    <t xml:space="preserve">Úprava pláně v zářezech v hor. 1-4, se zhutněním </t>
  </si>
  <si>
    <t>m2</t>
  </si>
  <si>
    <t xml:space="preserve">Včetně případného vylepšení dle poznámky na výkresu : </t>
  </si>
  <si>
    <t xml:space="preserve">základů. : </t>
  </si>
  <si>
    <t>22,2*29-0,8*0,8*4-0,8*1,4*2-0,9*1,4*2-1*1,2*6</t>
  </si>
  <si>
    <t>-2*1,4*3-0,45*(1,85+6,8+0,85+7,6+7,15)</t>
  </si>
  <si>
    <t>-1,65*2,5-2,09*1,3</t>
  </si>
  <si>
    <t>273321611R00</t>
  </si>
  <si>
    <t xml:space="preserve">Železobeton základových desek C 30/37 </t>
  </si>
  <si>
    <t>osa 1´-3´x A´-E´ : 23*29,8*0,15+1,4*0,2*0,15*6</t>
  </si>
  <si>
    <t>1,4*03*0,15*2+1,2*0,2*0,15*4+1,2*0,4*0,15*6</t>
  </si>
  <si>
    <t>-0,15*(0,8*0,8+1*1,55+1,69*0,9)</t>
  </si>
  <si>
    <t>osa 1´x B´ : 1*0,95*0,18</t>
  </si>
  <si>
    <t>řez 1 a 4 : 1,3*2,09*0,2+(2,02+2,06)*0,62*(0,27*0,15)</t>
  </si>
  <si>
    <t>1,74*1,3*0,12*2-0,07*(0,22*2,02*2+1,54*0,9*2)</t>
  </si>
  <si>
    <t>řez 2 : 1,65*2,5*0,4</t>
  </si>
  <si>
    <t>273351215R00</t>
  </si>
  <si>
    <t xml:space="preserve">Bednění stěn základových desek - zřízení </t>
  </si>
  <si>
    <t>osa 1´-3´x A´-E´ : (23,4+30,2)*2*0,15+0,15*(0,2*12+0,3*4)</t>
  </si>
  <si>
    <t>0,15*0,4*12</t>
  </si>
  <si>
    <t>osa 1´x B´ : 0,15*(0,8+0,85)+0,18*(1+0,95)</t>
  </si>
  <si>
    <t>řez 1 a 4 : (2,09+1,3)*2*0,2+(9,3+1,3)*2*0,27</t>
  </si>
  <si>
    <t>(8,8+0,9)*2*0,07</t>
  </si>
  <si>
    <t>řez 2 : (1,65+2,5)*2*0,4</t>
  </si>
  <si>
    <t>273351216R00</t>
  </si>
  <si>
    <t xml:space="preserve">Bednění stěn základových desek - odstranění </t>
  </si>
  <si>
    <t>273362021R00</t>
  </si>
  <si>
    <t xml:space="preserve">Výztuž základových desek ze svařovaných sití KARI </t>
  </si>
  <si>
    <t>t</t>
  </si>
  <si>
    <t>90 kg/m3 : 107,0948*0,09</t>
  </si>
  <si>
    <t>274313511R00</t>
  </si>
  <si>
    <t xml:space="preserve">Beton základových pasů prostý C 12/15 (B 12,5) </t>
  </si>
  <si>
    <t>osa 1´, 3´ : (5,9*4+6*4)*0,4*0,72-0,95*0,4*0,72</t>
  </si>
  <si>
    <t>osa A´, E´ : (4,6*4+8,6*2)*0,4*0,72</t>
  </si>
  <si>
    <t>osa 1´-2´x D´-E´ : (1,85+6,8+0,85+7,6+7,15)*0,45*0,72</t>
  </si>
  <si>
    <t>274321611R00</t>
  </si>
  <si>
    <t xml:space="preserve">Železobeton základových pasů C 30/37 </t>
  </si>
  <si>
    <t>osa 1´, 3´ : (5,9*4+6*4)*0,4*0,35+0,95*0,4*0,72</t>
  </si>
  <si>
    <t>osa A´, E´ : (4,6*4+8,6*2)*0,4*0,35</t>
  </si>
  <si>
    <t>osa 1´-2´x D´-E´ : (1,85+6,8+0,85+7,6+7,15)*0,45*0,35</t>
  </si>
  <si>
    <t>(1,65+1,55)*0,45*0,67+1,65*0,5*0,67</t>
  </si>
  <si>
    <t>274351215R00</t>
  </si>
  <si>
    <t xml:space="preserve">Bednění stěn základových pasů - zřízení </t>
  </si>
  <si>
    <t>osa 1´, 3´ : (5,9*4+6*4)*2*1,07</t>
  </si>
  <si>
    <t>osa A´, E´ : (4,6*4+8,6*2)*2*1,07</t>
  </si>
  <si>
    <t>osa 1´-2´x D´-E´ : (1,85+6,8+0,85+7,6+7,15)*2*1,07</t>
  </si>
  <si>
    <t>-0,45*4*1,07+(1*2+1,55)*0,82+(1,65*2+1,55)*0,67</t>
  </si>
  <si>
    <t>274351216R00</t>
  </si>
  <si>
    <t xml:space="preserve">Bednění stěn základových pasů - odstranění </t>
  </si>
  <si>
    <t>274361821R00</t>
  </si>
  <si>
    <t xml:space="preserve">Výztuž základových pasů z betonářské oceli 10 505 </t>
  </si>
  <si>
    <t>155 kg/m3 : 17,2585*0,155</t>
  </si>
  <si>
    <t>275321611R00</t>
  </si>
  <si>
    <t xml:space="preserve">Železobeton základových patek C 30/37 </t>
  </si>
  <si>
    <t>osa 1´, 3´ : 1,4*1,4*1,07*2*2+1,8*1,2*1,07*3*2</t>
  </si>
  <si>
    <t>osa 2´ : 1,4*1,4*1,07*2+2*1,4*1,07*3</t>
  </si>
  <si>
    <t>osa A´, E´ : 1,4*1,6*1,07*2</t>
  </si>
  <si>
    <t>odpočet sloupů : -0,4*0,4*0,65*17</t>
  </si>
  <si>
    <t>275351215R00</t>
  </si>
  <si>
    <t xml:space="preserve">Bednění stěn základových patek - zřízení </t>
  </si>
  <si>
    <t>osa 1´, 3´ : (1,4*4-0,4*2)*1,07*2*2+(1,8+1,2-0,4)*2*1,07*3*2</t>
  </si>
  <si>
    <t>osa 2´ : (1,4*4-0,4*2)*1,07*2+(2+1,4)*2*1,07*3-0,45*1,07</t>
  </si>
  <si>
    <t>osa A´, E´ : (1,4+1,6-0,4)*2*1,07*2</t>
  </si>
  <si>
    <t>bednění kalichů : 0,55*4*0,8*17+0,5*0,5*17</t>
  </si>
  <si>
    <t>275351216R00</t>
  </si>
  <si>
    <t xml:space="preserve">Bednění stěn základových patek - odstranění </t>
  </si>
  <si>
    <t>275361821R00</t>
  </si>
  <si>
    <t xml:space="preserve">Výztuž základových patek z betonářské ocelí 10505 </t>
  </si>
  <si>
    <t>155 kg/m3 : 38,464*0,155</t>
  </si>
  <si>
    <t>279321511R00</t>
  </si>
  <si>
    <t xml:space="preserve">Železobeton základových zdí C 30/37 </t>
  </si>
  <si>
    <t>osa 1´x B´ : (0,8+1)*0,15*0,89</t>
  </si>
  <si>
    <t>řez 2 : 1,55*0,2*0,67</t>
  </si>
  <si>
    <t>řez 1 a 4 : (1,3+1,69)*2*0,2*1,19</t>
  </si>
  <si>
    <t>279351105R00</t>
  </si>
  <si>
    <t xml:space="preserve">Bednění stěn základových zdí, oboustranné-zřízení </t>
  </si>
  <si>
    <t>osa 1´x B´ : (0,8+0,85)*1,04+(0,95+1)*0,89</t>
  </si>
  <si>
    <t>řez 2 : 1,55*(0,67+0,82)</t>
  </si>
  <si>
    <t>řez 1 a 4 : (0,9+1,69)*2*1,34+2,09*2*1,19+1,3*2*1</t>
  </si>
  <si>
    <t>279351106R00</t>
  </si>
  <si>
    <t xml:space="preserve">Bednění stěn základových zdí, oboustranné-odstran. </t>
  </si>
  <si>
    <t>279361821R00</t>
  </si>
  <si>
    <t xml:space="preserve">Výztuž základových zdí z betonářské oceli 10 505 </t>
  </si>
  <si>
    <t>155 kg/m3 : 1,871*0,155</t>
  </si>
  <si>
    <t>631313511R00</t>
  </si>
  <si>
    <t>Mazanina betonová tl. 8 - 12 cm C 12/15  (B 12,5) beton C12/15 - X0</t>
  </si>
  <si>
    <t xml:space="preserve">Podkladní pod ŽB konstrukce : </t>
  </si>
  <si>
    <t>osa 1´ : 0,1*0,6*(5,7+5,8*2+4,75)+0,1*(1,6*1,6*2+1,4*2*3)</t>
  </si>
  <si>
    <t>0,1*1,6*0,95</t>
  </si>
  <si>
    <t>osa 2´ : 0,1*(1,6*1,6+1,6*2,2*3+2,05*1,4+1,6*0,2)</t>
  </si>
  <si>
    <t>osa 3´ : 0,1*0,6*(5,7+5,8)*2+0,1*(1,6*1,6*2+1,4*2*3)</t>
  </si>
  <si>
    <t>osa A´ : 0,1*0,6*(4,4*2+8,4)+0,1*1,6*1,8</t>
  </si>
  <si>
    <t>osa E´ : 0,1*0,6*(4,4+8,4+3,95)+0,1*1,6*1,8</t>
  </si>
  <si>
    <t>osa 1´-2´x E´-D´ : 0,1*0,82*(2,95+1,95)+0,1*1,4*1,85</t>
  </si>
  <si>
    <t>0,1*0,65*(6,95+9,9+10,1)+0,1*1,5*(1,64*2+2,29)</t>
  </si>
  <si>
    <t>631351101R00</t>
  </si>
  <si>
    <t xml:space="preserve">Bednění stěn, rýh a otvorů v podlahách - zřízení </t>
  </si>
  <si>
    <t xml:space="preserve">podkladní beton pod ŽB konstrukce : </t>
  </si>
  <si>
    <t>osa 1´ : 0,1*(30,4+0,2*2+0,4*6+28,8-0,65*2+0,8*2+1*6)</t>
  </si>
  <si>
    <t>osa 2´ : 0,1*(2,2*5+1,6*5+2,35+0,4)</t>
  </si>
  <si>
    <t>osa 3´ : 0,1*(30,4+0,2*2+0,4*6+28,8+0,8*2+1*6)</t>
  </si>
  <si>
    <t>osa A´ : 0,1*(23,6+0,2*4+0,3*2+4,4*2+8,4+1,6*2+0,8*2+0,9*2)</t>
  </si>
  <si>
    <t>osa E´ : 0,1*(23,6+0,2*4+0,3*2+4,4+3,3+0,9*2+2,05+0,8+8,4)</t>
  </si>
  <si>
    <t>osa 1´-2´x E´-D´ : 0,1*(9,9+1,4*3+1,65+6,6*2+0,65+10,1)</t>
  </si>
  <si>
    <t>0,1*(2,95*2+1,95*2+1,6*4+2,29*2+1,5*2+0,35*4+1,95)</t>
  </si>
  <si>
    <t>0,1*(2,15+5,6)</t>
  </si>
  <si>
    <t>631351102R00</t>
  </si>
  <si>
    <t xml:space="preserve">Bednění stěn, rýh a otvorů v podlahách -odstranění </t>
  </si>
  <si>
    <t>631571003R00</t>
  </si>
  <si>
    <t xml:space="preserve">Násyp ze štěrkopísku 0 - 32,  zpevňující </t>
  </si>
  <si>
    <t xml:space="preserve">Míra zhutnění a frakce viz poznámka na výkrese : </t>
  </si>
  <si>
    <t>základů. Výměra dle přehutnění pláně. : 603,13*0,25</t>
  </si>
  <si>
    <t>R 27-01</t>
  </si>
  <si>
    <t xml:space="preserve">Bednění prostupů v základech vč.příp.chrániček </t>
  </si>
  <si>
    <t>ks</t>
  </si>
  <si>
    <t>R 27-02</t>
  </si>
  <si>
    <t>Příplatek za bednění kalichu v patkách hrubý povrch dle požadavku statika</t>
  </si>
  <si>
    <t>0,55*4*0,8*17+0,5*0,5*17</t>
  </si>
  <si>
    <t>311238114R00</t>
  </si>
  <si>
    <t xml:space="preserve">Zdivo ***** 24 P+D P15 na MC 10, tl. 240 mm </t>
  </si>
  <si>
    <t>B118, 115 : (10,5+11,6-2,5+1,8)*3,25-1*2,33</t>
  </si>
  <si>
    <t>B117,102 : 5,55*3,25</t>
  </si>
  <si>
    <t>B101,108 : (2,1+2,2)*3,215-1,6*2,33-0,8*2,33</t>
  </si>
  <si>
    <t>B202 : 5,45*3,25</t>
  </si>
  <si>
    <t>317168112R00</t>
  </si>
  <si>
    <t xml:space="preserve">Překlad ***** plochý 115x71x1250 mm </t>
  </si>
  <si>
    <t>kus</t>
  </si>
  <si>
    <t>317168115R00</t>
  </si>
  <si>
    <t xml:space="preserve">Překlad ***** plochý 115x71x2000 mm </t>
  </si>
  <si>
    <t>317168122R00</t>
  </si>
  <si>
    <t xml:space="preserve">Překlad ***** plochý 145x71x1250 mm </t>
  </si>
  <si>
    <t>317168125R00</t>
  </si>
  <si>
    <t xml:space="preserve">Překlad ***** plochý 145x71x2000 mm </t>
  </si>
  <si>
    <t>317941123RT2</t>
  </si>
  <si>
    <t>Osazení ocelových válcovaných nosníků  č.14-22 včetně dodávky profilu I č.14</t>
  </si>
  <si>
    <t>B104 : 2,35*0,0144</t>
  </si>
  <si>
    <t>317941123RT3</t>
  </si>
  <si>
    <t>Osazení ocelových válcovaných nosníků  č.14-22 včetně dodávky profilu I č.16</t>
  </si>
  <si>
    <t>B103 : 3,4*0,0179</t>
  </si>
  <si>
    <t>342241192R00</t>
  </si>
  <si>
    <t xml:space="preserve">Příplatek za vyzdívání do ocelové kostry </t>
  </si>
  <si>
    <t>B201 : (3,45+10,5)*0,3</t>
  </si>
  <si>
    <t>342248109R00</t>
  </si>
  <si>
    <t xml:space="preserve">Příčky ***** 8 P+D na MVC 5, tl. 80 mm </t>
  </si>
  <si>
    <t>B101 : 1,95*2,69</t>
  </si>
  <si>
    <t>B106,107 : 0,9*2,83*2+(1,9-0,7)*2,33</t>
  </si>
  <si>
    <t>B108 : (0,9*2+1,15+1,9)*2,83-0,7*2,33*2</t>
  </si>
  <si>
    <t>342248114R00</t>
  </si>
  <si>
    <t xml:space="preserve">Příčky ***** 14 P+D na MVC 5, tl. 140 mm </t>
  </si>
  <si>
    <t>B115,117,102 : (1,8+1,25)*3,37-1,6*2,33+(6,8+0,25*3)*2,69</t>
  </si>
  <si>
    <t>-0,9*2,33*2</t>
  </si>
  <si>
    <t>osa 2´-3´x D´-E´ : (7,35*3+3,1*2+1,2+1,9+2,6)*3,215</t>
  </si>
  <si>
    <t>3,1*(3,215-2,33-0,16)+2,2*(3,215-2,33-0,14)</t>
  </si>
  <si>
    <t>-0,9*2,33*3</t>
  </si>
  <si>
    <t>B111-113 : (7,9*3+7,5+14,55)*3,215-1,6*2,33*4</t>
  </si>
  <si>
    <t>B201 : (3,45+3,25)*10,5*0,5</t>
  </si>
  <si>
    <t>Mezisoučet</t>
  </si>
  <si>
    <t>B111 (zrušené dveře) : 1,6*2,15</t>
  </si>
  <si>
    <t>B111-B112 (zrušená příčka) : -7,5*3,35</t>
  </si>
  <si>
    <t>342668111R00</t>
  </si>
  <si>
    <t xml:space="preserve">Těsnění styku příčky se stáv. konstrukcí PU pěnou </t>
  </si>
  <si>
    <t>m</t>
  </si>
  <si>
    <t>zdivo 25 cm : (2,1+2,2+5,45)*2</t>
  </si>
  <si>
    <t>příčka 10 cm : 1,95</t>
  </si>
  <si>
    <t>příčka 15 cm : 1,8+1,25+6,8+0,25*3+7,35*3+3,1*2+1,2+1,9</t>
  </si>
  <si>
    <t>2,6+3,1+2,2+7,9*3+7,5+14,55+10,5</t>
  </si>
  <si>
    <t>B111-112 (zrušení příčky) : -7,5</t>
  </si>
  <si>
    <t>342948111R00</t>
  </si>
  <si>
    <t xml:space="preserve">Ukotvení příček k cihel.konstr. kotvami na hmožd. </t>
  </si>
  <si>
    <t>příčka 10 cm : 2,69*2+2,83*2+2,33*2+2,83*5</t>
  </si>
  <si>
    <t>příčka 15 cm : 3,37*3+3,215*5+3,25</t>
  </si>
  <si>
    <t>342948112R00</t>
  </si>
  <si>
    <t xml:space="preserve">Ukotvení příček k beton.kcím přistřelenými kotvami </t>
  </si>
  <si>
    <t>zdivo 25 cm : 3,25*4+3,215*2</t>
  </si>
  <si>
    <t>příčka 15 cm : 2,69*2+0,75+3,215</t>
  </si>
  <si>
    <t>B111-112 (zrušení příčky) : -3,215</t>
  </si>
  <si>
    <t>346244381R00</t>
  </si>
  <si>
    <t xml:space="preserve">Plentování ocelových nosníků výšky do 20 cm </t>
  </si>
  <si>
    <t>B103 : 3,4*0,16*2</t>
  </si>
  <si>
    <t>346481111R00</t>
  </si>
  <si>
    <t xml:space="preserve">Zaplentování rýh, nosníků rabicovým pletivem </t>
  </si>
  <si>
    <t>B103,104 : (3,4+2,35)*0,65</t>
  </si>
  <si>
    <t>R 3-01</t>
  </si>
  <si>
    <t>D+M kotevního plechu P10/150/150 + 2x chem. kotva</t>
  </si>
  <si>
    <t>B104 na sloupu (pro ocel.překlad) : 1</t>
  </si>
  <si>
    <t>342264051RT1</t>
  </si>
  <si>
    <t>Podhled sádrokartonový na zavěšenou ocel. konstr. desky standard tl. 12,5 mm, bez izolace</t>
  </si>
  <si>
    <t>B103 : 3,1*3,5</t>
  </si>
  <si>
    <t>B104 : 2,2*3,65</t>
  </si>
  <si>
    <t>B105 : 3,1*2,13</t>
  </si>
  <si>
    <t>B117 : 1,25*2,1</t>
  </si>
  <si>
    <t>342264051RT3</t>
  </si>
  <si>
    <t>Podhled sádrokartonový na zavěšenou ocel. konstr. desky standard impreg. tl. 12,5 mm, bez izolace</t>
  </si>
  <si>
    <t>B106 : 1,9*2,33+0,9*0,9*2</t>
  </si>
  <si>
    <t>B107 : 1,9*0,5</t>
  </si>
  <si>
    <t>B108 : 1,9*1,63+0,9*1,15*2</t>
  </si>
  <si>
    <t>B114 : 2,95*1,2</t>
  </si>
  <si>
    <t>342266211V02</t>
  </si>
  <si>
    <t>Obklad stěn sádrokartonem lepený na zdivo obklad šroubovaný, desky impreg.12,5 mm</t>
  </si>
  <si>
    <t>B101 : (1,95-1,6)*2,51</t>
  </si>
  <si>
    <t>B104 : 3,35*2,51-3,2*0,7</t>
  </si>
  <si>
    <t>B105 : 3,1*2,51-1,55*0,7</t>
  </si>
  <si>
    <t>B107 : 1,9*2,51-1,55*0,7</t>
  </si>
  <si>
    <t>B116 : (5,6+4,1)*6,15+4,9*6,3-3*3,15+(3,15*2+3)*0,1</t>
  </si>
  <si>
    <t>B117 : 1,25*3,2</t>
  </si>
  <si>
    <t>B118 : 1,65*3,2</t>
  </si>
  <si>
    <t>R 342-01</t>
  </si>
  <si>
    <t xml:space="preserve">D+M kombinovaného podhledu </t>
  </si>
  <si>
    <t xml:space="preserve">Předpokládá se rozebíratelný minerální podhled : </t>
  </si>
  <si>
    <t xml:space="preserve">uprostřed chodby a pevný SDRK (včetně malby) na : </t>
  </si>
  <si>
    <t xml:space="preserve">okrajích chodby. : </t>
  </si>
  <si>
    <t>B101 : 1,95*6,95</t>
  </si>
  <si>
    <t>400000001T00</t>
  </si>
  <si>
    <t xml:space="preserve">D+M ocel.konstrukce vč.svarů, prořezu+zákl.nátěr </t>
  </si>
  <si>
    <t>kg</t>
  </si>
  <si>
    <t xml:space="preserve">dle výpisu statika : </t>
  </si>
  <si>
    <t>strop : 3636</t>
  </si>
  <si>
    <t>střecha : 7839*1,08</t>
  </si>
  <si>
    <t>lávka a schodiště : 1546,2*1,1</t>
  </si>
  <si>
    <t>kování prefabrikátů : 548</t>
  </si>
  <si>
    <t>400000009T00</t>
  </si>
  <si>
    <t>D+M ocel.konstrukce - trapézové plechy TR 50/250 T</t>
  </si>
  <si>
    <t xml:space="preserve">tl. min. 0,75 mm, plechy uloženy spojitě min. přes 2 pole, : </t>
  </si>
  <si>
    <t xml:space="preserve">kotveny k podporám v každé vlně nejméně dvěma : </t>
  </si>
  <si>
    <t xml:space="preserve">kotvícími prostředky D 5,5 mm (příp.jiným ekvivalentním : </t>
  </si>
  <si>
    <t xml:space="preserve">způsobem kotvení s únosností doloženou statickým : </t>
  </si>
  <si>
    <t xml:space="preserve">výpočtem), plechy budou vzájemně překryty a spojeny : </t>
  </si>
  <si>
    <t xml:space="preserve">samovrtnými šrouby v rozteči max. 500 mm. : </t>
  </si>
  <si>
    <t>střecha dle výpisu statika : 3276*1,08</t>
  </si>
  <si>
    <t>400000010T00</t>
  </si>
  <si>
    <t xml:space="preserve">D+M pororoštů žár.zinkovaných </t>
  </si>
  <si>
    <t>dle výpisu statika : (250,3+1815+142,5)*1,1</t>
  </si>
  <si>
    <t>411361821R00</t>
  </si>
  <si>
    <t xml:space="preserve">Výztuž stropů z betonářské oceli 10505 </t>
  </si>
  <si>
    <t xml:space="preserve">kleštinová výztuž (strop +3,3) : </t>
  </si>
  <si>
    <t>12*(3,51+6,91)*0,001578</t>
  </si>
  <si>
    <t>413351215R00</t>
  </si>
  <si>
    <t xml:space="preserve">Podpěrná konstr. nosníků do 20 kPa - zřízení </t>
  </si>
  <si>
    <t>osa D´ : 2,5*0,35</t>
  </si>
  <si>
    <t>413351216R00</t>
  </si>
  <si>
    <t xml:space="preserve">Podpěrná konstr. nosníků do 20 kPa - odstranění </t>
  </si>
  <si>
    <t>417321414R00</t>
  </si>
  <si>
    <t xml:space="preserve">Ztužující pásy a věnce z betonu železového C 25/30 </t>
  </si>
  <si>
    <t>na zdivu 25 cm : (0,25*0,115+0,1*0,165)*(10,75+11,6+2,25)</t>
  </si>
  <si>
    <t>0,25*0,28*3,05+0,25*0,115*1,8</t>
  </si>
  <si>
    <t xml:space="preserve">na příčkách 15 cm : </t>
  </si>
  <si>
    <t>B115,117 : (1,8+1,25)*0,15*0,125</t>
  </si>
  <si>
    <t>osa 2´-3´x D´-E´ : (7,35*3+3,1*2+1,2+1,9+2,6)*0,15*0,125</t>
  </si>
  <si>
    <t>B111-113 : (7,9*3+7,5+14,55)*0,15*0,125</t>
  </si>
  <si>
    <t>417351115R00</t>
  </si>
  <si>
    <t xml:space="preserve">Bednění ztužujících pásů a věnců - zřízení </t>
  </si>
  <si>
    <t>na zdivu : (0,4*2+0,15)*(10,75+11,6+2,25)</t>
  </si>
  <si>
    <t>0,4*2*3,05+0,25*2*1,8+2,5*0,35</t>
  </si>
  <si>
    <t>na příčkách : 0,25*2*(1,8+1,25+7,35*3+3,1*2+1,2+1,9+2,6)</t>
  </si>
  <si>
    <t>0,25*2*(7,9*3+7,5+14,55)</t>
  </si>
  <si>
    <t>417351116R00</t>
  </si>
  <si>
    <t xml:space="preserve">Bednění ztužujících pásů a věnců - odstranění </t>
  </si>
  <si>
    <t>417361821R00</t>
  </si>
  <si>
    <t xml:space="preserve">Výztuž ztužujících pásů a věnců z oceli 10505 </t>
  </si>
  <si>
    <t>170 kg/m3 : 2,93*0,17</t>
  </si>
  <si>
    <t>R 404-01</t>
  </si>
  <si>
    <t>Kompletní D+M prefabrikovaného ŽB skeletu</t>
  </si>
  <si>
    <t>kpl</t>
  </si>
  <si>
    <t xml:space="preserve">Cenová nabídka č. C21Bn199 ze dne 3.5.2021. : </t>
  </si>
  <si>
    <t xml:space="preserve">Počet a rozměry jednotlivých ŽB prvků dle výpisu : </t>
  </si>
  <si>
    <t>prefabrikátů. : 1</t>
  </si>
  <si>
    <t>611456113R00</t>
  </si>
  <si>
    <t xml:space="preserve">Vyrovnání podhledů z prefa dílců šířky do 120 cm </t>
  </si>
  <si>
    <t>611471453R00</t>
  </si>
  <si>
    <t xml:space="preserve">Úprava stropů betonových stěrkováním s vyhlazením </t>
  </si>
  <si>
    <t>B109 : 2,2*3,33</t>
  </si>
  <si>
    <t>B110 : 9,6*(3,33+3,72)+14,55*1,95+2,5*(2,05+0,12)</t>
  </si>
  <si>
    <t>B111-113 : 7,5*(3,42+3,48+7,05)</t>
  </si>
  <si>
    <t>B115 : 1,8*5,85</t>
  </si>
  <si>
    <t>B118 : 3,25*1,8-0,15*0,4</t>
  </si>
  <si>
    <t>612403399R00</t>
  </si>
  <si>
    <t xml:space="preserve">Hrubá výplň rýh ve stěnách maltou </t>
  </si>
  <si>
    <t>B104 : 2,35*0,14*2</t>
  </si>
  <si>
    <t>612471453R00</t>
  </si>
  <si>
    <t xml:space="preserve">Úprava stěn betonových stěrkováním s vyhlazením </t>
  </si>
  <si>
    <t>B101 : 0,4*(2,51+1,95)+0,2*(1,95+6,95)</t>
  </si>
  <si>
    <t>B102 : 1,05*0,25+1*3,3</t>
  </si>
  <si>
    <t>B104 : (0,4*2-0,075)*2,51+3,65*(2,7-2,51)+3,3*0,4</t>
  </si>
  <si>
    <t>B105 : 3,1*(0,4+0,2)</t>
  </si>
  <si>
    <t>B107 : 1,9*(0,4+0,2)</t>
  </si>
  <si>
    <t>B109 : 0,4*2*2,51+0,4*(2,2+3,33)+(2,2+3,33)*0,7</t>
  </si>
  <si>
    <t>B110 : 0,4*(3,5+2,51*2)</t>
  </si>
  <si>
    <t>B115 : 0,15*1,04+0,25*0,36+1,65*(0,25+0,68)</t>
  </si>
  <si>
    <t>B117 : 1,7*(0,25+0,2)</t>
  </si>
  <si>
    <t>B118 : (0,15+0,4)*3,19</t>
  </si>
  <si>
    <t>612473181R00</t>
  </si>
  <si>
    <t xml:space="preserve">Omítka vnitřního zdiva ze suché směsi, hladká </t>
  </si>
  <si>
    <t>pod obkladačky : 175,69</t>
  </si>
  <si>
    <t>612473182R00</t>
  </si>
  <si>
    <t xml:space="preserve">Omítka vnitřního zdiva ze suché směsi, štuková </t>
  </si>
  <si>
    <t>B101 : 2,51*(0,4+6,95+0,3*2)+2,7*(6,95+1,95)</t>
  </si>
  <si>
    <t>-1,5*2,1-0,8*2,1*4</t>
  </si>
  <si>
    <t>B102 : (3,3+1,25)*3,5+(3,3+0,25*2)*2,51-0,8*2,1</t>
  </si>
  <si>
    <t>B103 : (3,5*2+3,1)*2,7+3,1*(2,7-2,15)+3,1*0,08</t>
  </si>
  <si>
    <t>B104 : 0,4*2,51+(2,2+3,65)*2,7+2,2*(2,7-2,15)</t>
  </si>
  <si>
    <t>2,2*0,08-0,55*(0,6+2,6)</t>
  </si>
  <si>
    <t>B105 : 0,4*2,51*2+(2,13*2+3,1)*2,7-0,8*2,1*2</t>
  </si>
  <si>
    <t>B109 : 0,4*2,51*2+(3,33+2,2)*3,03</t>
  </si>
  <si>
    <t>B110 : (3,1+6)*3,5+(2,05*2+2,5)*3,19+(9,6+7,65*2+14,55)*3,03</t>
  </si>
  <si>
    <t>-2,1*(0,9+1,5*6+0,7)-2,15*(3,1+2,2)+0,4*2,51*2</t>
  </si>
  <si>
    <t>B111-113 : 0,4*2,51*4+(7,5*6+3,42+3,48+7,05)*3,03</t>
  </si>
  <si>
    <t>-1,5*2,1*4</t>
  </si>
  <si>
    <t>B115 : (5,85+1,8+4,6)*1,04+(0,25+1,65)*0,36</t>
  </si>
  <si>
    <t>B116 : (5,3+10,5)*3,25</t>
  </si>
  <si>
    <t>B118 : (3,25+2,85+1,8)*3,19</t>
  </si>
  <si>
    <t>B201,202 : (4,6+5,95+5,4)*3,2</t>
  </si>
  <si>
    <t>612473187T00</t>
  </si>
  <si>
    <t xml:space="preserve">Příplatek za zabudované rohovníky průměr v m2 </t>
  </si>
  <si>
    <t>592,67+29,76</t>
  </si>
  <si>
    <t>622481211RT2</t>
  </si>
  <si>
    <t>Montáž výztužné sítě do stěrkového tmelu včetně výztužné sítě a stěrkového tmelu</t>
  </si>
  <si>
    <t xml:space="preserve">Na přechodech mezi různými povrchy (cihla X beton) atd. : </t>
  </si>
  <si>
    <t>B101 : 0,3*(2,51+6,95)+0,5*2,7</t>
  </si>
  <si>
    <t>B102 : 0,3*(3,3*2+1,25)</t>
  </si>
  <si>
    <t>B104 : 0,3*0,55</t>
  </si>
  <si>
    <t>B107 : 0,3*2,51*2</t>
  </si>
  <si>
    <t>B109 : 0,3*(3,73+2,6+0,7*2)</t>
  </si>
  <si>
    <t>B110 : 0,55*(3,1+6+7,65)+0,3*3,5+0,7*2,51+0,2*(7,65*2+14,55)</t>
  </si>
  <si>
    <t>B116 : 0,65*(10,5+5,3)</t>
  </si>
  <si>
    <t>ostatní - odhad : 20</t>
  </si>
  <si>
    <t>631312621R00</t>
  </si>
  <si>
    <t xml:space="preserve">Mazanina betonová tl. 5 - 8 cm C 20/25  (B 25) </t>
  </si>
  <si>
    <t>P04 : 50,7*0,07</t>
  </si>
  <si>
    <t>P05 : 11*0,07</t>
  </si>
  <si>
    <t>P06 : 17*0,06</t>
  </si>
  <si>
    <t>P07 : 61,3*0,08</t>
  </si>
  <si>
    <t>631313621R00</t>
  </si>
  <si>
    <t xml:space="preserve">Mazanina betonová tl. 8 - 12 cm C 20/25  (B 25) </t>
  </si>
  <si>
    <t>P04.1 : 486,07*0,09</t>
  </si>
  <si>
    <t>P16 : 26,6*0,085</t>
  </si>
  <si>
    <t>631315621R00</t>
  </si>
  <si>
    <t xml:space="preserve">Mazanina betonová tl. 12 - 24 cm C 20/25  (B 25) </t>
  </si>
  <si>
    <t xml:space="preserve">osa 2´ve 2NP podél lávky viz řez A : </t>
  </si>
  <si>
    <t>0,4*0,2*6,8*4</t>
  </si>
  <si>
    <t>631319151R00</t>
  </si>
  <si>
    <t xml:space="preserve">Příplatek za přehlaz. mazanin pod povlaky tl. 8 cm </t>
  </si>
  <si>
    <t>631319153R00</t>
  </si>
  <si>
    <t xml:space="preserve">Příplatek za přehlaz. mazanin pod povlaky tl. 12cm </t>
  </si>
  <si>
    <t>631319165R00</t>
  </si>
  <si>
    <t xml:space="preserve">Příplatek za konečnou úpravu mazanin tl. 24 cm </t>
  </si>
  <si>
    <t>631319171R00</t>
  </si>
  <si>
    <t xml:space="preserve">Příplatek za stržení povrchu mazaniny tl. 8 cm </t>
  </si>
  <si>
    <t>631319173R00</t>
  </si>
  <si>
    <t xml:space="preserve">Příplatek za stržení povrchu mazaniny tl. 12 cm </t>
  </si>
  <si>
    <t>1NP-obvod : (29,72+22,92)*2*0,2</t>
  </si>
  <si>
    <t>B116 : (0,1+9)*2*0,05*2+(8,9+1,02)*2*0,2</t>
  </si>
  <si>
    <t>B115 : 0,3*4*0,2</t>
  </si>
  <si>
    <t>B111-113 : (0,15*6+3,32+3,38+6,95)*2*0,2*3</t>
  </si>
  <si>
    <t>B110 : (0,4+0,3)*2*0,2*2+(0,1*3+2*2+18,5+3,1+8,5)*2*0,2</t>
  </si>
  <si>
    <t>2NP : (11,6+1,25*2+6,8*4*2)*0,25</t>
  </si>
  <si>
    <t>ostatní - odhad : 35</t>
  </si>
  <si>
    <t>631362021R00</t>
  </si>
  <si>
    <t xml:space="preserve">Výztuž mazanin svařovanou sítí z drátů Kari </t>
  </si>
  <si>
    <t xml:space="preserve">P04, P04.1, P05-07, P16 : </t>
  </si>
  <si>
    <t>(50,7+486,07+11+17+61,3+26,6)*0,00303*1,2</t>
  </si>
  <si>
    <t>631571005R00</t>
  </si>
  <si>
    <t xml:space="preserve">Násyp z kameniva těž. praného fr. 22-32 (kačírku) </t>
  </si>
  <si>
    <t>S03 : 28,7*9,49*0,05</t>
  </si>
  <si>
    <t>R 634-01</t>
  </si>
  <si>
    <t>Příplatek za rovinatost betonové plochy v mč B110 dle popisu na výkrese</t>
  </si>
  <si>
    <t>8,5*3,1</t>
  </si>
  <si>
    <t>R 634-02</t>
  </si>
  <si>
    <t>Příplatek za vynechání a zabetonování drážky v podlaze 1000/100 mm -pouze práce !</t>
  </si>
  <si>
    <t xml:space="preserve">mč B110 pro regloskop - oceňte pouze práci bez : </t>
  </si>
  <si>
    <t>materiálu (beton je obsažen v podlaze P04.1). : 1</t>
  </si>
  <si>
    <t>R 634-03</t>
  </si>
  <si>
    <t>D+M přechodových lišt v podlahách mezi různými nášlapy</t>
  </si>
  <si>
    <t>B105,106,108,114,117 : 0,8*4+0,7</t>
  </si>
  <si>
    <t>B110,115 : 1,5+0,9+1,25</t>
  </si>
  <si>
    <t>941941041R00</t>
  </si>
  <si>
    <t xml:space="preserve">Montáž lešení leh.řad.s podlahami,š.1,2 m, H 10 m </t>
  </si>
  <si>
    <t>1´-2´x A´-E´ : (14,2*2+32,4)*7,2</t>
  </si>
  <si>
    <t>941941291R00</t>
  </si>
  <si>
    <t xml:space="preserve">Příplatek za každý měsíc použití lešení k pol.1041 </t>
  </si>
  <si>
    <t>437,76*2</t>
  </si>
  <si>
    <t>941941841R00</t>
  </si>
  <si>
    <t xml:space="preserve">Demontáž lešení leh.řad.s podlahami,š.1,2 m,H 10 m </t>
  </si>
  <si>
    <t>941955003R00</t>
  </si>
  <si>
    <t xml:space="preserve">Lešení lehké pomocné, výška podlahy do 2,5 m </t>
  </si>
  <si>
    <t xml:space="preserve">fasáda : </t>
  </si>
  <si>
    <t>2´-3´x A´-E´ : (10*2+33)*1,5</t>
  </si>
  <si>
    <t>2NP osa 2´(na střeše) : 30*1,5</t>
  </si>
  <si>
    <t>952901111R00</t>
  </si>
  <si>
    <t xml:space="preserve">Vyčištění budov o výšce podlaží do 4 m </t>
  </si>
  <si>
    <t>1´-3´x D´-E´ : 22,92*7,9</t>
  </si>
  <si>
    <t>odpočet myčky : -11*5,55</t>
  </si>
  <si>
    <t>2NP : 12,92*2,3+5,55*2,15</t>
  </si>
  <si>
    <t>952901221R00</t>
  </si>
  <si>
    <t xml:space="preserve">Vyčištění průmyslových budov a objektů výrobních </t>
  </si>
  <si>
    <t>2´-3´x A´-D´ : 10,65*21,82</t>
  </si>
  <si>
    <t>1´-2´x A´-D´ : 12,27*21,82</t>
  </si>
  <si>
    <t>myčka : 11*5,55</t>
  </si>
  <si>
    <t>998014021R00</t>
  </si>
  <si>
    <t xml:space="preserve">Přesun hmot, budovy mont. vícepodl. s pláštěm, 18m </t>
  </si>
  <si>
    <t>R 999-01</t>
  </si>
  <si>
    <t xml:space="preserve">Výpočet ploch podlah - neoceňovat !!! </t>
  </si>
  <si>
    <t>POL3_0</t>
  </si>
  <si>
    <t xml:space="preserve">Podlaha P04 : </t>
  </si>
  <si>
    <t>B101 : 1,95*(7,35+0,3)+1,6*(0,26+0,25)+0,8*0,15</t>
  </si>
  <si>
    <t>B102 : 1,5*1,05+2,25*1,25+0,8*0,15</t>
  </si>
  <si>
    <t>B103 : 3,1*3,5+0,8*0,1</t>
  </si>
  <si>
    <t>B104 : 2,6*3,33+2,2*0,33+0,8*0,1</t>
  </si>
  <si>
    <t>B109 : 2,6*3,33+2,2*0,4+1,6*0,26</t>
  </si>
  <si>
    <t xml:space="preserve">Podlaha P04.1 : </t>
  </si>
  <si>
    <t>B110 : 8,05*(3,33+3,72)+14,35*21,6-0,4*0,4*8+2,5*2,05</t>
  </si>
  <si>
    <t>3*0,26*4+1,6*0,26</t>
  </si>
  <si>
    <t>B111-113 : 7,5*(3,42+3,48+7,05)+0,4*3,33*4+1,5*0,15*4</t>
  </si>
  <si>
    <t>B111-112 (zrušená příčka) : 7,5*0,15</t>
  </si>
  <si>
    <t xml:space="preserve">Podlaha P05 : </t>
  </si>
  <si>
    <t>B105 : 3,1*2,53</t>
  </si>
  <si>
    <t>B117 : 1,5*1,7+1,25*0,4+0,8*0,15</t>
  </si>
  <si>
    <t xml:space="preserve">Podlaha P06 : </t>
  </si>
  <si>
    <t>B106 : 1,9*2,33+0,9*0,9*2+0,8*0,15</t>
  </si>
  <si>
    <t>B107 : 1,9*0,9+0,7*0,1</t>
  </si>
  <si>
    <t>B108 : 1,9*1,63+0,9*1,15*2+0,7*(0,1+0,25)</t>
  </si>
  <si>
    <t>B114 : 2,95*1,2+0,8*0,15</t>
  </si>
  <si>
    <t xml:space="preserve">Podlaha P07 : </t>
  </si>
  <si>
    <t>B115 : 6,1*1,8+1,5*0,15-0,25*0,15</t>
  </si>
  <si>
    <t>B116 : 10,5*5,3+1*0,25+3*0,26-0,4*0,4*2-2*0,3*2-1,02*4,89</t>
  </si>
  <si>
    <t>Podlaha P15 - viz přímo díl 711 (mč B118) : 0</t>
  </si>
  <si>
    <t xml:space="preserve">Podlaha P16 : </t>
  </si>
  <si>
    <t>B201,202 : 1,75*0,4+2,05*(4,2+5,95)+0,9*0,1*2+1,25*(2,05+1,85)</t>
  </si>
  <si>
    <t>Podlaha P18 je součástí IO 251.2 Chodníky : 0</t>
  </si>
  <si>
    <t>711491171RZ1</t>
  </si>
  <si>
    <t>Izolace tlaková, podkladní textilie, vodorovná včetně dodávky textilie ***** 300 g/m2</t>
  </si>
  <si>
    <t>POL1_7</t>
  </si>
  <si>
    <t>S02 : 11,9*28,7+(11,9+28,7)*2*0,25+(12,92+28,7)*2*0,51</t>
  </si>
  <si>
    <t>S03 : 9,49*28,7+(9,49+28,7)*2*0,35+(10*2+28,7)*0,51</t>
  </si>
  <si>
    <t>711491172RZ1</t>
  </si>
  <si>
    <t>Izolace tlaková, ochranná textilie, vodorovná včetně dodávky textilie ***** 300g/m2</t>
  </si>
  <si>
    <t>998711102R00</t>
  </si>
  <si>
    <t xml:space="preserve">Přesun hmot pro izolace proti vodě, výšky do 12 m </t>
  </si>
  <si>
    <t>R 711-01</t>
  </si>
  <si>
    <t>D+M stěrkového bitumenového hydroizolačního a protiradon. systému 1.kategorie vč.systém.detailů</t>
  </si>
  <si>
    <t xml:space="preserve">Dle popisu v tech.zprávě a v poznámce na výkrese : </t>
  </si>
  <si>
    <t xml:space="preserve">základů - penetrace 0,1 kg/m2, minerální stěrka : </t>
  </si>
  <si>
    <t xml:space="preserve">1,6 kg/m2, silnovrstvá stěrka 5,5 kg/m2, výztužná : </t>
  </si>
  <si>
    <t xml:space="preserve">elastická vložka, systémové řešení kolem prostupů atd. : </t>
  </si>
  <si>
    <t>osa 1´-3´x A´-E´ : 23,4*30,2+1,8*0,2*6+1,8*0,3*2</t>
  </si>
  <si>
    <t>1,6*0,2*4+1,6*0,4*6</t>
  </si>
  <si>
    <t>svislá-osa 1´x B´ : (0,8+0,85)*2*1,44</t>
  </si>
  <si>
    <t>-osa D´x 1´ : (1,55+1)*2*1,22</t>
  </si>
  <si>
    <t>-myčka : (1,69+0,9)*2*1,6+(8,8+0,9)*2*0,47</t>
  </si>
  <si>
    <t>R 711-02</t>
  </si>
  <si>
    <t>D+M pojistné H.I. stěrky pod dlažbu a obklady vč.systémových doplňků</t>
  </si>
  <si>
    <t>Podlahy P06, P07 : 17+61,3</t>
  </si>
  <si>
    <t xml:space="preserve">vytažení na stěny : </t>
  </si>
  <si>
    <t>B106 : (3,23*2+1,9*2+0,9*2-0,8-0,7)*0,2+(0,6+1,8)*1,3</t>
  </si>
  <si>
    <t>0,9*3*1,95*2</t>
  </si>
  <si>
    <t>B107 : (1,9*2+0,9*2-0,7)*0,2</t>
  </si>
  <si>
    <t>B108 : (1,9*2+1,63*2+0,9*4+1,15*4-0,7*5)*0,2</t>
  </si>
  <si>
    <t>(1+0,9)*1,3+(0,6*2+0,9)*1,3</t>
  </si>
  <si>
    <t>B114 : (2,95*2+1,2*2-0,8)*0,2+(0,6+1,2+1,7)*1,3</t>
  </si>
  <si>
    <t>B115 : (6,1*2+1,8*2-1,5-1,25)*0,2</t>
  </si>
  <si>
    <t>B116 dle obkladaček : 46,57+41,4</t>
  </si>
  <si>
    <t>R 711-03</t>
  </si>
  <si>
    <t>D+M foliové hydroizolace na bázi PVC tl.1,8 mm vč. syst.doplňků (lišty, tmel, u vpustí atd.), prořezu</t>
  </si>
  <si>
    <t>dle geotextilie : 728,22</t>
  </si>
  <si>
    <t>R 711-04</t>
  </si>
  <si>
    <t>D+M hydroizolace soklu fasády z asfalt.pásu š. 500 mm</t>
  </si>
  <si>
    <t>283754803</t>
  </si>
  <si>
    <t>Deska polystyrenová XPS ****** SF 50mm</t>
  </si>
  <si>
    <t>základy : 153,76*1,02</t>
  </si>
  <si>
    <t>631509492</t>
  </si>
  <si>
    <t>Deska izolační *********** 1200x600 tl. 80mm minerální plsť</t>
  </si>
  <si>
    <t>ST09 : 5,25*1,02</t>
  </si>
  <si>
    <t>713121111R00</t>
  </si>
  <si>
    <t xml:space="preserve">Izolace tepelná podlah na sucho, jednovrstvá </t>
  </si>
  <si>
    <t>XPS 80 mm - P04.1. P07 : 486,07+61,3</t>
  </si>
  <si>
    <t>XPS 100 mm - P04, 05, 06 : 50,7+11+17</t>
  </si>
  <si>
    <t>EPS 150 S 40 mm - P16 : 26,6</t>
  </si>
  <si>
    <t>713131131R00</t>
  </si>
  <si>
    <t xml:space="preserve">Izolace tepelná stěn lepením </t>
  </si>
  <si>
    <t xml:space="preserve">XPS 50 mm dle poznámky na výkr.základů : </t>
  </si>
  <si>
    <t>(30,2*2+23,4*2+0,2*12+0,4*12+0,3*4)*1</t>
  </si>
  <si>
    <t>(30,2+22,8)*2*0,3+1,4*0,2*6+1,2*0,2*4+1,4*0,3*2</t>
  </si>
  <si>
    <t>1,2*0,4*6</t>
  </si>
  <si>
    <t>713131131V02</t>
  </si>
  <si>
    <t>Izolace tepelná stěn lepením lepení na tmel + mech.kotvení</t>
  </si>
  <si>
    <t>atika S02 : (11,9+28,8)*2*0,2+(12,92+28,7)*2*0,51</t>
  </si>
  <si>
    <t>atika S03 : (9,49*2+28,8)*0,3+(10*2+28,7)*0,51</t>
  </si>
  <si>
    <t xml:space="preserve">ST09 západ+sever : </t>
  </si>
  <si>
    <t>1,35*0,7+0,4*0,7*7+0,6*1,3*3</t>
  </si>
  <si>
    <t>713141121V01</t>
  </si>
  <si>
    <t>Izolace tepelná střech bodově lep.asfaltem,1vrstvá bodově lepená + mechanicky kotvená</t>
  </si>
  <si>
    <t>S03 - spádová vrstva : 9,54*28,8</t>
  </si>
  <si>
    <t>713141121V02</t>
  </si>
  <si>
    <t>Izolace tepelná střech bodově lep.asfaltem,1vrstvá bod.lepená + mech.kotvená, dvouvrstvá</t>
  </si>
  <si>
    <t>S02 : 12*28,8</t>
  </si>
  <si>
    <t>S03 : 9,54*28,8</t>
  </si>
  <si>
    <t>713141220T00</t>
  </si>
  <si>
    <t xml:space="preserve">Montáž atikového klínu lepením </t>
  </si>
  <si>
    <t>28,8*4+12*2+9,54*2</t>
  </si>
  <si>
    <t>713141221R00</t>
  </si>
  <si>
    <t xml:space="preserve">Montáž parozábrany, ploché střechy, přelep. spojů </t>
  </si>
  <si>
    <t>atika : (12+28,8)*2*0,5+(12,92+28,8)*2*0,46</t>
  </si>
  <si>
    <t>atika : (9,54*2+28,8)*0,55+(10*2+28,8)*0,46</t>
  </si>
  <si>
    <t>stěna ST06 : 28,8*0,55</t>
  </si>
  <si>
    <t>713191100RT9</t>
  </si>
  <si>
    <t>Položení izolační fólie včetně dodávky fólie PE</t>
  </si>
  <si>
    <t>998713102R00</t>
  </si>
  <si>
    <t xml:space="preserve">Přesun hmot pro izolace tepelné, výšky do 12 m </t>
  </si>
  <si>
    <t>28375706</t>
  </si>
  <si>
    <t>Deska izolační stabilizov. EPS 200S  1000 x 500 mm</t>
  </si>
  <si>
    <t>atiky : 97,9*0,05*1,02</t>
  </si>
  <si>
    <t>S02 : 345,6*0,2*1,02</t>
  </si>
  <si>
    <t>S03 : 274,75*0,16*1,02</t>
  </si>
  <si>
    <t>28375768.A</t>
  </si>
  <si>
    <t>Deska izolační polystyrén samozhášivý EPS 150</t>
  </si>
  <si>
    <t>P16 : 26,6*0,04*1,02</t>
  </si>
  <si>
    <t>28375973</t>
  </si>
  <si>
    <t>Deska - klín spádový EPS 200 S Stabil</t>
  </si>
  <si>
    <t>Spád S03 : 274,75*(0,02+0,12)*0,5*1,02</t>
  </si>
  <si>
    <t>28376371</t>
  </si>
  <si>
    <t>Deska polystyrenová ***** XPS N-III-L  tl. 80 mm</t>
  </si>
  <si>
    <t>P04.1. P07 : (486,07+61,3)*1,02</t>
  </si>
  <si>
    <t>28376372</t>
  </si>
  <si>
    <t>Deska polystyrenová ***** XPS N-III-L  tl. 100 mm</t>
  </si>
  <si>
    <t>P04, 05, 06 : (50,7+11+17)*1,02</t>
  </si>
  <si>
    <t>62855214</t>
  </si>
  <si>
    <t>Pás modifikovaný samolepicí ***** extra AL</t>
  </si>
  <si>
    <t>střecha-parozábrana : 764,16*1,15</t>
  </si>
  <si>
    <t>63152904</t>
  </si>
  <si>
    <t>Klín atikový přechodový ***** AK 60x60x1000 mm</t>
  </si>
  <si>
    <t>158,28*1,02</t>
  </si>
  <si>
    <t>R 714-01</t>
  </si>
  <si>
    <t>D+M dilatace z pryžové antivibr. rohože tl.15 mm vč.zapravení spar PUR tmelem</t>
  </si>
  <si>
    <t>B110-rovná podlaha : (8,5+3,1)*2*0,18</t>
  </si>
  <si>
    <t>R 714-02</t>
  </si>
  <si>
    <t xml:space="preserve">D+M pryžové antivibrační rohože tl.24 mm </t>
  </si>
  <si>
    <t>P16 : 26,6</t>
  </si>
  <si>
    <t>R 727-01</t>
  </si>
  <si>
    <t>Zabudovaný interiér sanity dle samostatné přílohy D.1.1.2.3.6</t>
  </si>
  <si>
    <t>764530450V02</t>
  </si>
  <si>
    <t>Oplechování zdí z Ti Zn plechu, rš 600 mm rš 650 mm - 1/K102</t>
  </si>
  <si>
    <t>998764102R00</t>
  </si>
  <si>
    <t xml:space="preserve">Přesun hmot pro klempířské konstr., výšky do 12 m </t>
  </si>
  <si>
    <t>R 764-01</t>
  </si>
  <si>
    <t>D+M vodovzdorné OSB desky tl.22 mm š.500 mm pod oplech.atiky vč.roštu z latí</t>
  </si>
  <si>
    <t>R 764-02</t>
  </si>
  <si>
    <t>2/K102 - D+M oplechování prostupu atikou dle popisu</t>
  </si>
  <si>
    <t>R 764-03</t>
  </si>
  <si>
    <t xml:space="preserve">3/K102 - D+M syst.lemovací průchodky D160 mm </t>
  </si>
  <si>
    <t>R 764-04</t>
  </si>
  <si>
    <t xml:space="preserve">4/K102 - D+M syst.lemovací průchodky D100 mm </t>
  </si>
  <si>
    <t>R 766-01</t>
  </si>
  <si>
    <t xml:space="preserve">1/T102 - dveře 700/2100 + ocel.zár. </t>
  </si>
  <si>
    <t>R 766-02</t>
  </si>
  <si>
    <t xml:space="preserve">2/T102 - dveře 700/2100 + ocel.zár. </t>
  </si>
  <si>
    <t>R 766-03</t>
  </si>
  <si>
    <t xml:space="preserve">3/T102 - dveře 800/2100 + ocel.zár. </t>
  </si>
  <si>
    <t>R 766-04</t>
  </si>
  <si>
    <t xml:space="preserve">4/T102 - dveře 800/2100 + ocel.zár. </t>
  </si>
  <si>
    <t>R 766-05</t>
  </si>
  <si>
    <t xml:space="preserve">5a/T102 - opláštění niky pro rozvaděč dle popisu </t>
  </si>
  <si>
    <t>R 766-06</t>
  </si>
  <si>
    <t>5b/T102 - opláštění niky pro rozvaděč dle popisu pož.odolnost EW 30-C2 DP3</t>
  </si>
  <si>
    <t>R 766.1-01</t>
  </si>
  <si>
    <t>Zabudovaný interiér dle samostatné přílohy D.1.1.2.3.6</t>
  </si>
  <si>
    <t>R 767-01</t>
  </si>
  <si>
    <t xml:space="preserve">1/Z102 - Al proskl.stěna, otvor 1600/2150 </t>
  </si>
  <si>
    <t>R 767-02</t>
  </si>
  <si>
    <t>2/Z102 - Al proskl.stěna, otvor 3100/2150 Rw=37 dB</t>
  </si>
  <si>
    <t>R 767-03</t>
  </si>
  <si>
    <t>3/Z102 - Al proskl.stěna, otvor 2200/2150 Rw=37 dB</t>
  </si>
  <si>
    <t>R 767-04</t>
  </si>
  <si>
    <t xml:space="preserve">4/Z102 - ocel.dveře 900+600/2150 + ocel.zár. </t>
  </si>
  <si>
    <t>R 767-05</t>
  </si>
  <si>
    <t>5/Z102 - ocel.dveře 900+600/2100 + ocel.zár. EW 15-C2 DP3</t>
  </si>
  <si>
    <t>R 767-06</t>
  </si>
  <si>
    <t xml:space="preserve">6/Z102 - ocel.dveře 900+600/2100 + ocel.zár. </t>
  </si>
  <si>
    <t>R 767-07</t>
  </si>
  <si>
    <t>7/Z102 - Al proskl.dveře otvor 1000/2150 samozavírač</t>
  </si>
  <si>
    <t>R 767-08</t>
  </si>
  <si>
    <t xml:space="preserve">8/Z102 - ocel.dveře 900/2100 + ocel.zár. </t>
  </si>
  <si>
    <t>R 767-09</t>
  </si>
  <si>
    <t xml:space="preserve">9/Z102 - větrací požární mřížka 250/100 EW 30 </t>
  </si>
  <si>
    <t>R 767-10</t>
  </si>
  <si>
    <t xml:space="preserve">10/Z102 - ocel.nadsvětlík 1700/450 </t>
  </si>
  <si>
    <t>R 767-11</t>
  </si>
  <si>
    <t xml:space="preserve">11a/Z102 - schod.madlo dl. 4300 </t>
  </si>
  <si>
    <t>R 767-12</t>
  </si>
  <si>
    <t>11b/Z102 - opláštění schodiště plechem tl.5 mm vč.povrch.úpravy, rozměr 1150/3800</t>
  </si>
  <si>
    <t>R 767-13</t>
  </si>
  <si>
    <t>12/Z102 - demontovatelná PUR příčka tl. 100 mm</t>
  </si>
  <si>
    <t>B201 : (3,45+3,25)*10,35*0,5+2,05*(3,15+3,1)-0,9*2,1*2</t>
  </si>
  <si>
    <t>R 767-14</t>
  </si>
  <si>
    <t>13/Z102 - pororoštový zákryt 4750/1000 nerez, vč.stupadel</t>
  </si>
  <si>
    <t>R 767-15</t>
  </si>
  <si>
    <t>14/Z102 - pororoštový zákryt 2000/300 nerez</t>
  </si>
  <si>
    <t>R 767-16</t>
  </si>
  <si>
    <t xml:space="preserve">15/Z102 - vodící profily pro pojezd myčky dl.9m </t>
  </si>
  <si>
    <t>R 767-17</t>
  </si>
  <si>
    <t xml:space="preserve">16/Z102 - konstrukční pomocná ocel </t>
  </si>
  <si>
    <t>R 767-18</t>
  </si>
  <si>
    <t xml:space="preserve">17/Z102 - kotevní prvky pro zavěšení nářadí </t>
  </si>
  <si>
    <t>R 767-19a</t>
  </si>
  <si>
    <t xml:space="preserve">18a/Z102 - lemovací úhelník L50/50/5 dl. 3 m </t>
  </si>
  <si>
    <t>R 767-19b</t>
  </si>
  <si>
    <t xml:space="preserve">18b/Z102 - lemovací úhelník L50/50/5 dl. 3,6 m </t>
  </si>
  <si>
    <t>R 767-20</t>
  </si>
  <si>
    <t xml:space="preserve">19/Z102 - ocel.žebřík dl. 4500 </t>
  </si>
  <si>
    <t>R 767-21</t>
  </si>
  <si>
    <t xml:space="preserve">20/Z102 - ocel.zábradlí 900/1100 </t>
  </si>
  <si>
    <t>R 767-22</t>
  </si>
  <si>
    <t xml:space="preserve">21/Z102 - ocel.žebřík dl. 4540 </t>
  </si>
  <si>
    <t>R 767-23</t>
  </si>
  <si>
    <t xml:space="preserve">22/Z102 - liniový odpadní žlábek 19500/100/100 </t>
  </si>
  <si>
    <t>R 767-24</t>
  </si>
  <si>
    <t xml:space="preserve">23/Z102 - liniový odpadní žlábek 2000/100/100 </t>
  </si>
  <si>
    <t>R 767-27</t>
  </si>
  <si>
    <t xml:space="preserve">24c/Z102 - vodící kolejnice dl. 6,9 m </t>
  </si>
  <si>
    <t>R 767-28</t>
  </si>
  <si>
    <t xml:space="preserve">24d/Z102 - vodící kolejnice dl. 6,9 m </t>
  </si>
  <si>
    <t>R 767-29</t>
  </si>
  <si>
    <t>25/Z102 - čistící rohož 1600/1000 vč.rámu a vč.izol.stěrky</t>
  </si>
  <si>
    <t>R 767-30</t>
  </si>
  <si>
    <t xml:space="preserve">26/Z102 - nosník pro zavěšení otočného ramene </t>
  </si>
  <si>
    <t>R 767-31</t>
  </si>
  <si>
    <t xml:space="preserve">27/Z102 - nosník pro kotvení SDRK konstrukce </t>
  </si>
  <si>
    <t>R 767-32</t>
  </si>
  <si>
    <t>28a/Z102 - záchytný systém dle popisu kotvený k trapézovému plechu</t>
  </si>
  <si>
    <t>R 767-33</t>
  </si>
  <si>
    <t>28b/Z102 - záchytný systém dle popisu kotvený k betonu</t>
  </si>
  <si>
    <t>R 767-34</t>
  </si>
  <si>
    <t>29a/Z102 - posuvná brána 6500/1700 (V3) dle popisu</t>
  </si>
  <si>
    <t>R 767-35</t>
  </si>
  <si>
    <t>29b/Z102 - branka 1000/1700 dle popisu</t>
  </si>
  <si>
    <t>R 767-36</t>
  </si>
  <si>
    <t>29c/Z102 - oplocení 10300/1700 vč.sloupků vč-základ.patek, dle popisu</t>
  </si>
  <si>
    <t>R 767-37</t>
  </si>
  <si>
    <t xml:space="preserve">30/Z102 - sytém generálního klíče dle popisu </t>
  </si>
  <si>
    <t>R 767-38</t>
  </si>
  <si>
    <t>31/Z102 - Ocelová konstrukce pro kotvení garážových vrat</t>
  </si>
  <si>
    <t>R 767-39</t>
  </si>
  <si>
    <t>32/Z102 - Šachtový poklop multikanálu ocelový rám 915x915 mm</t>
  </si>
  <si>
    <t>R 767-40</t>
  </si>
  <si>
    <t>33/Z102 - posuvná brána 2800/1700+2800/1700, el.pohon, dle popisu</t>
  </si>
  <si>
    <t>R 767-41</t>
  </si>
  <si>
    <t>34/Z102 - úprava stávajícího oplocení dle popisu vč.betonových patek</t>
  </si>
  <si>
    <t>R 767.1-01</t>
  </si>
  <si>
    <t>1/O102 - Al. plné dveře s nadsv. otvor 1600/2510 samozavírač, dle popisu</t>
  </si>
  <si>
    <t>R 767.1-02</t>
  </si>
  <si>
    <t>1b/O102 - Al. plné dveře s nadsv. otvor 1600/2510 samozavírač, dle popisu</t>
  </si>
  <si>
    <t>R 767.1-03</t>
  </si>
  <si>
    <t>2/O102 - Al. proskl.dveře s nadsv., otv. 1600/2510 samozavírač, s větrací mřížkou, dle popisu</t>
  </si>
  <si>
    <t>R 767.1-04</t>
  </si>
  <si>
    <t>3/O102 - Al. plné dveře s nadsv., otvor 1600/2510 dle popisu</t>
  </si>
  <si>
    <t>R 767.1-05</t>
  </si>
  <si>
    <t>4/O102 - Al plné se žaluzií, otvor 1650/2350, samozavírač, EI 15-C2 DP1, dle popisu</t>
  </si>
  <si>
    <t>R 767.1-06</t>
  </si>
  <si>
    <t>5/O102 - Al plné dveře s nadsv., otvor 1000/3100, samozavírač, dle popisu</t>
  </si>
  <si>
    <t>R 767.1-07</t>
  </si>
  <si>
    <t>6a/O102 - syst. Al okno 1550/700 vč.parapetů dle popisu</t>
  </si>
  <si>
    <t>R 767.1-08</t>
  </si>
  <si>
    <t>6b/O102 - meziokenní vložka 1350/700 vč.parapetů a tepelné izolace, dle popisu</t>
  </si>
  <si>
    <t>R 767.1-09</t>
  </si>
  <si>
    <t>7a/O102 - syst. Al okno 5125/700 vč.parapetů, dle popisu</t>
  </si>
  <si>
    <t>R 767.1-10</t>
  </si>
  <si>
    <t>7b/O102 - meziokenní vložka 400/700 vč.parapetů a tepelné izolace, dle popisu</t>
  </si>
  <si>
    <t>R 767.1-11</t>
  </si>
  <si>
    <t>8/O102 - syst. Al okno 6800/700 vč.parapetů, dle popisu</t>
  </si>
  <si>
    <t>R 767.1-12</t>
  </si>
  <si>
    <t>9a/O102 - syst. Al okno 3000/700 vč.parapetů dle popisu</t>
  </si>
  <si>
    <t>R 767.1-13</t>
  </si>
  <si>
    <t>9b/O102 - meziokenní vložka 600/700 vč.parapetů a tepelné izolace, dle popisu</t>
  </si>
  <si>
    <t>R 767.1-14</t>
  </si>
  <si>
    <t>9c/O102 - syst. Al okno 3000/700 vč.parapetů s větracím dílem, dle popisu</t>
  </si>
  <si>
    <t>R 767.1-15</t>
  </si>
  <si>
    <t>9d/O102 - syst. Al okno 1400/700 vč.parapetů dle popisu</t>
  </si>
  <si>
    <t>R 767.1-16</t>
  </si>
  <si>
    <t>10/O102 - protipož.ventilační mřížka 3x200/715 EI 15-DP1</t>
  </si>
  <si>
    <t>R 767.1-17</t>
  </si>
  <si>
    <t>11a/O102 - syst. Al okno 6600/1300 vč.parapetů dle popisu</t>
  </si>
  <si>
    <t>R 767.1-18</t>
  </si>
  <si>
    <t>11b/O102 - meziokenní vložka 600/1300 vč.parapetů a tepelné izolace, dle popisu</t>
  </si>
  <si>
    <t>R 767.1-19</t>
  </si>
  <si>
    <t>11c/O102 - syst. Al okno 6600/1300 vč.parapetů dle popisu</t>
  </si>
  <si>
    <t>R 767.1-20</t>
  </si>
  <si>
    <t>11d/O102 - syst. Al okno 6600/1300 vč.parapetů dle popisu</t>
  </si>
  <si>
    <t>R 767.1-21</t>
  </si>
  <si>
    <t>11e/O102 - syst. Al okno 6600/1300 vč.parapetů dle popisu</t>
  </si>
  <si>
    <t>R 767.1-22</t>
  </si>
  <si>
    <t xml:space="preserve">12/O102 - sekční prům.vrata 3600/4000 dle popisu </t>
  </si>
  <si>
    <t>R 767.1-23</t>
  </si>
  <si>
    <t xml:space="preserve">13a/O102 - sekční prům.vrata 3000/4000 dle popisu </t>
  </si>
  <si>
    <t>R 767.1-24</t>
  </si>
  <si>
    <t xml:space="preserve">13b/O102 - sekční prům.vrata 3600/4000 dle popisu </t>
  </si>
  <si>
    <t>R 771-01</t>
  </si>
  <si>
    <t xml:space="preserve">D+M keram.slinuté dlažby, materiál standard </t>
  </si>
  <si>
    <t xml:space="preserve">Kompletní provedení vč.spárování, příplatků, : </t>
  </si>
  <si>
    <t xml:space="preserve">silikonu atd. : </t>
  </si>
  <si>
    <t>P06 : 17</t>
  </si>
  <si>
    <t>R 771-02</t>
  </si>
  <si>
    <t>D+M keram.slinuté dlažby s vysokou mechanickou odolností</t>
  </si>
  <si>
    <t>P07 : 61,3</t>
  </si>
  <si>
    <t>R 776-01</t>
  </si>
  <si>
    <t>D+M homogení kaučukové podlahoviny tl. 2 mm včetně olištování (soklíku)</t>
  </si>
  <si>
    <t>P05 : 11</t>
  </si>
  <si>
    <t>R 777-01</t>
  </si>
  <si>
    <t xml:space="preserve">D+M systémového fabionu pro stěrkové podlahy </t>
  </si>
  <si>
    <t>B101 : 1,95*2+7,35*2-0,8*4-1,5*2</t>
  </si>
  <si>
    <t>B102 : 3,3*2+0,25+1,5-0,8</t>
  </si>
  <si>
    <t>B103 : 3,1*2+3,5*2-0,8</t>
  </si>
  <si>
    <t>B104 : 3,65*2+2,6*2-0,8</t>
  </si>
  <si>
    <t>B109 : 3,73*2+2,6*2-1,5</t>
  </si>
  <si>
    <t>B110 : 22,4*2+21,6*2+8,05*2+2,05*2+0,4*16-3*4-1,5*7</t>
  </si>
  <si>
    <t>-0,9-0,7+0,1*4</t>
  </si>
  <si>
    <t>B111-113 : 7,9*6+2*(3,42+3,48+7,05+0,4)-1,5*4+0,15*2</t>
  </si>
  <si>
    <t>B201,202 : 2,05*5+4,6*2+5,95*2+1,65+1,85*2+1,6+0,4*2-0,9*4</t>
  </si>
  <si>
    <t>R 777-02</t>
  </si>
  <si>
    <t>D+M vícevrstvé epox.stěrky protiskluzné včetně vytažení stěrky na fabion (soklík)</t>
  </si>
  <si>
    <t xml:space="preserve">Kompletní provedení - penetrace, stěrka min. 4-5 mm, : </t>
  </si>
  <si>
    <t xml:space="preserve">protiskluzná úprava, systémové detaily atd. Bez D+M : </t>
  </si>
  <si>
    <t xml:space="preserve">fabionu (viz předchozí položka). : </t>
  </si>
  <si>
    <t>P04 : 50,7</t>
  </si>
  <si>
    <t>P04.1 : 486,07</t>
  </si>
  <si>
    <t>R 777-03</t>
  </si>
  <si>
    <t>D+M samonivelační stěrky tl.2 mm vyztužené miner.vlákny, vč.penetrace</t>
  </si>
  <si>
    <t>dle epox.stěrky : 563,37</t>
  </si>
  <si>
    <t>R 777-04</t>
  </si>
  <si>
    <t>D+M samonivelační stěrky tl.3 mm vyztužené miner.vlákny, vč.penetrace</t>
  </si>
  <si>
    <t>R 781-01</t>
  </si>
  <si>
    <t>D+M keram.obkladu 200/200 - kompletní provedení, materiál standard</t>
  </si>
  <si>
    <t xml:space="preserve">Barvy pastelové dle výběru architekta, včetně : </t>
  </si>
  <si>
    <t xml:space="preserve">spárování, silikonu kolem zárubní, olištování, : </t>
  </si>
  <si>
    <t xml:space="preserve">příplatků atd. : </t>
  </si>
  <si>
    <t xml:space="preserve">na zdivu : </t>
  </si>
  <si>
    <t>B104 : 0,55*(0,6+2,6)</t>
  </si>
  <si>
    <t>B106 : (3,23+1,9+0,9)*2*2,6-0,8*2,1-0,7*2,1-1,7*0,45</t>
  </si>
  <si>
    <t>B107 : 0,4*2*2,51+(0,5*2+1,9)*2,6-1,7*0,45</t>
  </si>
  <si>
    <t>B108 : (1,9+1,63)*2*2,6+(0,9+1,15)*2*2,6*2-0,7*2,1*5</t>
  </si>
  <si>
    <t>B114 : (2,95+1,2)*2*2,6-0,8*2,1</t>
  </si>
  <si>
    <t>B115 : (5,85+1,8+4,6+0,25+1,65-1,6)*2,15</t>
  </si>
  <si>
    <t>B116 : (5,3+10,5)*3-0,9*2,1+(2,15*2+1)*0,2</t>
  </si>
  <si>
    <t>B117 : (2,1+1,25)*2,6+(0,25+1,7)*2,51-0,8*2,1</t>
  </si>
  <si>
    <t xml:space="preserve">na betonu nebo sádrokartonu : </t>
  </si>
  <si>
    <t>B115 : (0,15+0,25)*2,15</t>
  </si>
  <si>
    <t>B116 : (5,3+10,5+0,4*2+0,1*2-3)*3</t>
  </si>
  <si>
    <t>B117 : (1,25+0,4)*2,6+0,25*2,51</t>
  </si>
  <si>
    <t>783125530V02</t>
  </si>
  <si>
    <t>Nátěr syntetický OK "C" nebo "CC" 2x email</t>
  </si>
  <si>
    <t>783125730R00</t>
  </si>
  <si>
    <t xml:space="preserve">Nátěr syntetický OK "C" nebo "CC" základní </t>
  </si>
  <si>
    <t>strop : 3,636*32</t>
  </si>
  <si>
    <t>střecha : 229,43</t>
  </si>
  <si>
    <t>lávka a schodiště dle výpisu : 68,25</t>
  </si>
  <si>
    <t>kování prefabrikátů : 0,548*32</t>
  </si>
  <si>
    <t>R 784-01</t>
  </si>
  <si>
    <t>Výmalba prodyšná, čistitelná na bázi vinylakrylát. pryskyřic včetně penetrace</t>
  </si>
  <si>
    <t>B101 : (1,95+7,35)*2*2,6+0,4*1,95</t>
  </si>
  <si>
    <t>B102 : (3,3*2+1,25)*3,5+(2,51*2+1,05)*0,25</t>
  </si>
  <si>
    <t>B103 : (3,5*2+3,1)*2,6+3,1*0,45+3,1*3,5</t>
  </si>
  <si>
    <t>B104 : (3,65+2,2)*2*2,6-2,2*2,15+(0,4*2+3,33)*0,4</t>
  </si>
  <si>
    <t>2,2*3,65-0,55*(0,6+2,6)</t>
  </si>
  <si>
    <t>B105 : (2,13*2+3,1)*2,6+(2,51*2+3,1)*0,4+2,13*3,1</t>
  </si>
  <si>
    <t>B107 : 1,9*(0,5+0,09+0,4)</t>
  </si>
  <si>
    <t>B109 dle omítek : 7,33+18,76+8,09</t>
  </si>
  <si>
    <t>B110 dle omítek : 101,48+172,44-31,65+3,41</t>
  </si>
  <si>
    <t>B111-113 dle omítek : 104,63+182,63</t>
  </si>
  <si>
    <t>B115 dle omítek : 10,53+1,78+13,42</t>
  </si>
  <si>
    <t>B116 : (5,3+10,5)*2*3,25+0,4*(3,25*2+10,1+4,9)</t>
  </si>
  <si>
    <t>B117 dle podhledu a omítky : 2,63+0,77</t>
  </si>
  <si>
    <t>B118 dle omítek : 5,79+25,2+1,75+1,65*3,19-1,4*3,15+4</t>
  </si>
  <si>
    <t>B111 (zrušené dveře) : 1,6*2,15*2</t>
  </si>
  <si>
    <t>B111-112(zrušená příčka) : -7,5*3,35*2</t>
  </si>
  <si>
    <t>R 789-03</t>
  </si>
  <si>
    <t>D+M vnitřního opláštění z ocel."C" profilů včetně povrchové úpravy</t>
  </si>
  <si>
    <t xml:space="preserve">Přesný popis viz skladby stěn ST06a,b a ST07a,b. : </t>
  </si>
  <si>
    <t>S : 6,8*(2,85-1,3)*4+(6,8*4-0,15*4)*(2,51-0,7)</t>
  </si>
  <si>
    <t>V : 9,6*2,51-1,6*2,51-6,8*0,7+5,6*6,15*2-5,1*0,7*2</t>
  </si>
  <si>
    <t>J : 6,8*6,33*4-1,65*0,31-0,25*3,5-0,15*2,86</t>
  </si>
  <si>
    <t>-3*3,15*5-1*3,15-1,4*3,15</t>
  </si>
  <si>
    <t>Z : (5,6*2-0,25)*6,15-1,25*0,31+(9,6-0,15*3-0,1)*2,51</t>
  </si>
  <si>
    <t>-1,6*2,15*2-1,55*0,7*2</t>
  </si>
  <si>
    <t xml:space="preserve">změna plochy opláštění (jiné rozměry vrat) : </t>
  </si>
  <si>
    <t>spočítáno v autocadu : -20,7-5,79</t>
  </si>
  <si>
    <t>R 789-04</t>
  </si>
  <si>
    <t>D+M ostění oken, dveří a vrat v lehkém obvodovém plášti</t>
  </si>
  <si>
    <t xml:space="preserve">Hladký plech s totožnou povrchovou úpravou jako : </t>
  </si>
  <si>
    <t xml:space="preserve">ST06. Včetně systémových detailů, tepelné izolace, : </t>
  </si>
  <si>
    <t xml:space="preserve">pomocného roštu atd. : </t>
  </si>
  <si>
    <t>S : (1,3+28,2)*2*0,26+(0,7+28,4)*2*0,26</t>
  </si>
  <si>
    <t>V : (0,7+6,8)*2*0,26+(2,51*2+1,6)*0,26+(0,7+10,65)*2*0,26</t>
  </si>
  <si>
    <t>J : (3,15*2+3)*0,38*5+(3,15*4+1+1,4)*0,26</t>
  </si>
  <si>
    <t>Z : (2,51*2+1,6)*0,26*2+(0,7+1,55)*2*0,26*2</t>
  </si>
  <si>
    <t xml:space="preserve">změna rozměrů vrat : </t>
  </si>
  <si>
    <t>osa A,B,C : 0,9*4*0,38</t>
  </si>
  <si>
    <t>osa C,D,E : (0,9*2+0,6)*0,38*2</t>
  </si>
  <si>
    <t>R 789-01</t>
  </si>
  <si>
    <t xml:space="preserve">ST06a,b - D+M lehkého fasádního pláště - plech </t>
  </si>
  <si>
    <t xml:space="preserve">Položka obsahuje vnější opláštění z vlnitého plechu : </t>
  </si>
  <si>
    <t xml:space="preserve">včetně povrchové úpravy, nosnou konstrukci a rošt, : </t>
  </si>
  <si>
    <t xml:space="preserve">difuzní folii, minerální tepelnou izolaci tl. 140 mm, : </t>
  </si>
  <si>
    <t xml:space="preserve">lemování nároží a styku s fasádou z jiného materiálu : </t>
  </si>
  <si>
    <t xml:space="preserve">plechem s totožnou povrchovou úpravou, systémové : </t>
  </si>
  <si>
    <t xml:space="preserve">detaily atd. Přesný popis viz skladba stěny ST06a+b. : </t>
  </si>
  <si>
    <t>S : 28,7*3,9+0,51*3,3*2-28,2*1,3</t>
  </si>
  <si>
    <t>V : 12,92*7,4-10,65*0,7</t>
  </si>
  <si>
    <t>J : 29,72*7,4-3*3,33*5-1*3,33-1,4*3,33</t>
  </si>
  <si>
    <t>Z : 12,92*7,4</t>
  </si>
  <si>
    <t>spočítáno v autocadu : -20,7</t>
  </si>
  <si>
    <t>R 789-02</t>
  </si>
  <si>
    <t xml:space="preserve">ST07a,b - D+M lehkého fasádního pláště - laminát </t>
  </si>
  <si>
    <t xml:space="preserve">Položka obsahuje vnější opláštění z vysokotlakého : </t>
  </si>
  <si>
    <t xml:space="preserve">laminátu, nosnou konstrukci a rošt, : </t>
  </si>
  <si>
    <t xml:space="preserve">systémové detaily atd. : </t>
  </si>
  <si>
    <t xml:space="preserve">Přesný popis viz skladba stěny ST07a+b. : </t>
  </si>
  <si>
    <t>S : 29,72*4,1-28,4*0,7</t>
  </si>
  <si>
    <t>V : 10*4,1-1,6*2,69-6,8*0,7</t>
  </si>
  <si>
    <t>Z : 10*4,1-1,6*2,69*2-4,45*0,7</t>
  </si>
  <si>
    <t>spočítáno v autocadu : -5,79</t>
  </si>
  <si>
    <t>R 797-01</t>
  </si>
  <si>
    <t>Orientační systém dle samostatné přílohy D.1.1.2.3.8</t>
  </si>
  <si>
    <t>R 799-01</t>
  </si>
  <si>
    <t xml:space="preserve">D+M přenosných hasících přístrojů dle pož.zprávy </t>
  </si>
  <si>
    <t>R 799.5-01</t>
  </si>
  <si>
    <t xml:space="preserve">Provedení základního korozního průzkumu </t>
  </si>
  <si>
    <t xml:space="preserve">Dle popisu v části PD B.7 Ochrana stavby před : </t>
  </si>
  <si>
    <t>korozními vlivy bludných proudů. : 1</t>
  </si>
  <si>
    <t>R 799.5-03</t>
  </si>
  <si>
    <t>Měření vlivu BP v průběhu stavby-el.pole a zemní odpor (MP-DEM-2009)</t>
  </si>
  <si>
    <t>R 799.5-02</t>
  </si>
  <si>
    <t xml:space="preserve">Provaření výztuže základů </t>
  </si>
  <si>
    <t>R 799.5-04</t>
  </si>
  <si>
    <t>Vývody z výztuže pro uzemnění a měření BP typ Crm dle TP124</t>
  </si>
  <si>
    <t>SUM</t>
  </si>
  <si>
    <t>END</t>
  </si>
  <si>
    <t>R 005-05</t>
  </si>
  <si>
    <t xml:space="preserve">Provoz objednatele </t>
  </si>
  <si>
    <t>Soubor</t>
  </si>
  <si>
    <t>Náklady na ztížené provádění stavebních prací v důsledku nepřerušeného provozu na staveništi nebo v případech nepřerušeného provozu v objektech v nichž se stavební práce provádí.</t>
  </si>
  <si>
    <t>POP</t>
  </si>
  <si>
    <t>R 005-07</t>
  </si>
  <si>
    <t xml:space="preserve">Zařízení staveniště </t>
  </si>
  <si>
    <t>Veškeré náklady spojené s vybudováním, provozem a odstraněním zařízení staveniště.</t>
  </si>
  <si>
    <t>R 005-02</t>
  </si>
  <si>
    <t xml:space="preserve">Zaměření stavby před výstavbou (sítí ...) </t>
  </si>
  <si>
    <t>R 005-03</t>
  </si>
  <si>
    <t xml:space="preserve">Vytyčení stavby </t>
  </si>
  <si>
    <t>R 005-04</t>
  </si>
  <si>
    <t xml:space="preserve">Zaměření skutečného stavu </t>
  </si>
  <si>
    <t>R 005-06</t>
  </si>
  <si>
    <t xml:space="preserve">Koordinační činnost </t>
  </si>
  <si>
    <t>R 005-08</t>
  </si>
  <si>
    <t xml:space="preserve">Provozní vlivy </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</si>
  <si>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</si>
  <si>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R 005-01</t>
  </si>
  <si>
    <t xml:space="preserve">Geodetické práce </t>
  </si>
  <si>
    <t>POL13_0</t>
  </si>
  <si>
    <t>R 006-03</t>
  </si>
  <si>
    <t xml:space="preserve">Ochrana stávajících inženýrských sítí na staveništ </t>
  </si>
  <si>
    <t>Náklady na přezkoumání podkladů objednatele o stavu inženýrských sítí probíhajících staveništěm nebo dotčenými stavbou i mimo území staveniště, kontrola a vytýčení jejich skutečné trasy a provedení ochranných opatření pro zabezpečení stávajících inženýrských sítí.</t>
  </si>
  <si>
    <t>R 006-05</t>
  </si>
  <si>
    <t xml:space="preserve">Zkoušky a revize </t>
  </si>
  <si>
    <t>náklady spojené s provedením všech technickými normami předepsaných zkoušek a revizí stavebních konstrukcí nebo stavebních prací.</t>
  </si>
  <si>
    <t>R 006-13</t>
  </si>
  <si>
    <t>Kontrola a autorizace realizační a dílenské dokumentace</t>
  </si>
  <si>
    <t>hod</t>
  </si>
  <si>
    <t>Náklady na  projekční a inženýrské činnosti souvísející z kontrolou dílenské a realizační dokumentace a její ověření autorizovanou osobou zpracovatele dokumentace pro provedení stavby a stavební povolení.</t>
  </si>
  <si>
    <t>R 006-14</t>
  </si>
  <si>
    <t xml:space="preserve">Ohlášení změny před dokončením stavby </t>
  </si>
  <si>
    <t>Náklady na  inženýrské činnosti související s případným ohlášením změny stavby před dokončením včetně všech správních poplatků.</t>
  </si>
  <si>
    <t>R 006-16</t>
  </si>
  <si>
    <t xml:space="preserve">Zahájení stavby </t>
  </si>
  <si>
    <t>Náklady na  inženýrské činnosti související s oznámením zahájení stavby Stavebnímu úřadu, včetně kontroly vyjádření a stanovisek DOSS včetně všech správních poplatků.</t>
  </si>
  <si>
    <t>R 006-20</t>
  </si>
  <si>
    <t>Zajištění vydání kolaudačního souhlasu s užíváním stavby</t>
  </si>
  <si>
    <t>R 006-01</t>
  </si>
  <si>
    <t xml:space="preserve">Staveniště </t>
  </si>
  <si>
    <t>Náklady spojené s provozem staveniště, které vzniknou dodavateli podle podmínek smlouvy.</t>
  </si>
  <si>
    <t>R 006-02</t>
  </si>
  <si>
    <t xml:space="preserve">Předání a převzetí staveniště </t>
  </si>
  <si>
    <t>Náklady spojené s účastí zhotovitele na předání a převzetí staveniště.</t>
  </si>
  <si>
    <t>R 006-04</t>
  </si>
  <si>
    <t xml:space="preserve">Bezpečnostní a hygienická opatření na staveništi </t>
  </si>
  <si>
    <t>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t>
  </si>
  <si>
    <t>R 006-06</t>
  </si>
  <si>
    <t xml:space="preserve">Individuální a komplexní vyzkoušení </t>
  </si>
  <si>
    <t>Náklady na individuální zkoušky dodaných a smontovaných technologických zařízení včetně komplexního vyzkoušení.</t>
  </si>
  <si>
    <t>R 006-07</t>
  </si>
  <si>
    <t xml:space="preserve">Zkušební provoz </t>
  </si>
  <si>
    <t>Náklady zhotovitele na účast na zkušebním provozu včetně všech rizik vyplývajících z nutnosti zásahu či úprav zkoušeného zařízení.</t>
  </si>
  <si>
    <t>R 006-08</t>
  </si>
  <si>
    <t xml:space="preserve">Provozní řády </t>
  </si>
  <si>
    <t>Náklady zhotovitele na vypracování provozních řádů pro zkušební či trvalý provoz včetně nákladů na předání všech návodů k obsluze a údržbě pro technologická zařízení a včetně zaškolení obsluhy objednatele.</t>
  </si>
  <si>
    <t>R 006-09</t>
  </si>
  <si>
    <t xml:space="preserve">Předání a převzetí díla </t>
  </si>
  <si>
    <t>Náklady zhotovitele, které vzniknou v souvislosti s povinnostmi zhotovitele při předání a převzetí díla.</t>
  </si>
  <si>
    <t>R 006-12</t>
  </si>
  <si>
    <t xml:space="preserve">Dílenská dokumentace </t>
  </si>
  <si>
    <t>Náklady na vyhotovení dílenské dokumentace dle požadavků DPS, včetně její projednání a odsouhlasení a její předání objednateli v požadované formě a požadovaném počtu.</t>
  </si>
  <si>
    <t>R 006-17</t>
  </si>
  <si>
    <t xml:space="preserve">Základní kámen </t>
  </si>
  <si>
    <t>soubor</t>
  </si>
  <si>
    <t>Náklady na zhotovení a umístění základního kamene  - žulový kvádr v kamenickým provedení ze zlaceným nápisem.</t>
  </si>
  <si>
    <t>R 006-18</t>
  </si>
  <si>
    <t xml:space="preserve">Pamětní deska </t>
  </si>
  <si>
    <t>Náklady na zhotovení a umístění pamětní desky na venkovním opláštění budovy -  Stavba z operačního programu IROP -  litý bronz  - rozměr, prezentovaný text a loga budou v souladu spodmínkami  IROP.</t>
  </si>
  <si>
    <t>R 006-19</t>
  </si>
  <si>
    <t xml:space="preserve">Informační panel označení stavby </t>
  </si>
  <si>
    <t>Náklady na zhotovení a umístění velkoplošného informačního panelu (plachty) označení stavby po dobu výstavby     (nin. rozměr 2x3m)  rozměry, prezentovaný text a loga budou v souladu s pravidely publicity IROP.</t>
  </si>
  <si>
    <t>R 006-10</t>
  </si>
  <si>
    <t xml:space="preserve">Dokumentace skutečného provedení </t>
  </si>
  <si>
    <t>Náklady na vyhotovení dokumentace skutečného provedení stavby a její předání objednateli v požadované formě a požadovaném počtu.</t>
  </si>
  <si>
    <t>R 006-11</t>
  </si>
  <si>
    <t xml:space="preserve">Geodetické zaměření skutečného provedení </t>
  </si>
  <si>
    <t>Náklady na provedení skutečného zaměření stavby včetně tabulky parcel v rozsahu nezbytném pro zápis změny do Katastru nemovitostí.</t>
  </si>
  <si>
    <t>911T00</t>
  </si>
  <si>
    <t>Hzs-napojení na stávající zařízení</t>
  </si>
  <si>
    <t xml:space="preserve">hod   </t>
  </si>
  <si>
    <t>904      R01</t>
  </si>
  <si>
    <t>Hzs-zkousky v ramci montaz.praci, Komplexni vyzkouseni</t>
  </si>
  <si>
    <t>POL10_</t>
  </si>
  <si>
    <t>915T00</t>
  </si>
  <si>
    <t>Hzs-přesun materiálu v místě stavby</t>
  </si>
  <si>
    <t>POL1_9</t>
  </si>
  <si>
    <t>960aT00</t>
  </si>
  <si>
    <t>Hzs - Inženýrská činnost - autorský dozor</t>
  </si>
  <si>
    <t>930T00</t>
  </si>
  <si>
    <t>Hzs-doprava osob</t>
  </si>
  <si>
    <t>kpl.</t>
  </si>
  <si>
    <t>M641</t>
  </si>
  <si>
    <t>Hzs-projekt skutečný stav UT</t>
  </si>
  <si>
    <t>005121 R</t>
  </si>
  <si>
    <t>Zařízení staveniště</t>
  </si>
  <si>
    <t>POL99_8</t>
  </si>
  <si>
    <t>02</t>
  </si>
  <si>
    <t>prostupy pro potrubí stěnami do DN 50,  36 ks</t>
  </si>
  <si>
    <t>334791111U00.S</t>
  </si>
  <si>
    <t>Prostup  stropem do DN -50 4 ks</t>
  </si>
  <si>
    <t>713410001T00</t>
  </si>
  <si>
    <t>Izolace tepelná potrubí do dn 50</t>
  </si>
  <si>
    <t>283771021R</t>
  </si>
  <si>
    <t>pouzdro potrubní tvarovatelné; pěnový polyetylén; vnitřní průměr 18,0 mm; tl. izolace 20,0 mm; provozní teplota  -65 až 90 °C; tepelná vodivost (10°C) 0,0380 W/mK</t>
  </si>
  <si>
    <t>283771032R</t>
  </si>
  <si>
    <t>pouzdro potrubní tvarovatelné; pěnový polyetylén; vnitřní průměr 22,0 mm; tl. izolace 20,0 mm; provozní teplota  -65 až 90 °C; tepelná vodivost (10°C) 0,0380 W/mK</t>
  </si>
  <si>
    <t>631547114R</t>
  </si>
  <si>
    <t>pouzdro potrubní řezané; minerální vlákno; povrchová úprava Al fólie se skelnou mřížkou; vnitřní průměr 28,0 mm; tl. izolace 30,0 mm; provozní teplota  do 250 °C; tepelná vodivost (10°C) 0,0330 W/mK; tepelná vodivost (50°C) 0,037 W/mK</t>
  </si>
  <si>
    <t>W/mK; tepelná vodivost (50°C) 0,037 W/mK</t>
  </si>
  <si>
    <t>631547115R</t>
  </si>
  <si>
    <t>pouzdro potrubní řezané; minerální vlákno; povrchová úprava Al fólie se skelnou mřížkou; vnitřní průměr 35,0 mm; tl. izolace 30,0 mm; provozní teplota  do 250 °C; tepelná vodivost (10°C) 0,0330 W/mK; tepelná vodivost (50°C) 0,037 W/mK</t>
  </si>
  <si>
    <t>998713201R00</t>
  </si>
  <si>
    <t>v objektech výšky do 6 m</t>
  </si>
  <si>
    <t>Počítáno ze sumy ceny oddílu 713</t>
  </si>
  <si>
    <t>325227T10</t>
  </si>
  <si>
    <t>Doregulování hydrodynam. tlaků vyvážení topného, systému</t>
  </si>
  <si>
    <t>hodina</t>
  </si>
  <si>
    <t>904      R02</t>
  </si>
  <si>
    <t>Hzs-zkousky v ramci montaz.praci, Topná zkouška</t>
  </si>
  <si>
    <t>01</t>
  </si>
  <si>
    <t>Protipož. ochrana -prostup stropem  do DN 50</t>
  </si>
  <si>
    <t>KUS</t>
  </si>
  <si>
    <t>Protipož. ochrana - prostup stěnami  do DN 50</t>
  </si>
  <si>
    <t>733111302R00</t>
  </si>
  <si>
    <t>ocelových svařovaných, běžných, nízkotlaké, DN 10</t>
  </si>
  <si>
    <t>RTS 18/ II</t>
  </si>
  <si>
    <t>Potrubí včetně tvarovek a zednických výpomocí.</t>
  </si>
  <si>
    <t>733111303R00</t>
  </si>
  <si>
    <t>ocelových svařovaných, běžných, nízkotlaké, DN 15</t>
  </si>
  <si>
    <t>733111304R00</t>
  </si>
  <si>
    <t>ocelových svařovaných, běžných, nízkotlaké, DN 20</t>
  </si>
  <si>
    <t>733111305R00</t>
  </si>
  <si>
    <t>ocelových svařovaných, běžných, nízkotlaké, DN 25</t>
  </si>
  <si>
    <t>733190107R00</t>
  </si>
  <si>
    <t>Tlakové zkoušky potrubí ocelových závitových, plastových, měděných přes DN 32 do DN 40</t>
  </si>
  <si>
    <t>Včetně dodávky vody, uzavření a zabezpečení konců potrubí.</t>
  </si>
  <si>
    <t>998733201R00</t>
  </si>
  <si>
    <t>Přesun hmot pro rozvody potrubí v objektech výšky do 6 m</t>
  </si>
  <si>
    <t>Počítáno ze sumy ceny oddílu 733</t>
  </si>
  <si>
    <t>734209103R00</t>
  </si>
  <si>
    <t>Montáž závitové armatury s jedním závitem, G 1/2", bez dodávky materiálu</t>
  </si>
  <si>
    <t>325237T10</t>
  </si>
  <si>
    <t>Ventily regulační závitové - montáž G 3/4</t>
  </si>
  <si>
    <t>734221601R00</t>
  </si>
  <si>
    <t>Ventil termostatický, dvouregulační, přímý, mosazný, DN 10, bez termostatické hlavice, PN 10, vnitřní závit, včetně dodávky materiálu</t>
  </si>
  <si>
    <t>734221602R00</t>
  </si>
  <si>
    <t>Ventil termostatický, dvouregulační, přímý, mosazný, DN 15, bez termostatické hlavice, PN 10, vnitřní závit, včetně dodávky materiálu</t>
  </si>
  <si>
    <t>734221672R00</t>
  </si>
  <si>
    <t xml:space="preserve">Hlavice termostatická hlavice,  ,  ,  ,  ,  ,  ,  </t>
  </si>
  <si>
    <t>325230T10</t>
  </si>
  <si>
    <t>Šroubení  přímé, G 3/8 - montáž</t>
  </si>
  <si>
    <t>325242T10</t>
  </si>
  <si>
    <t>Šroubení  přímé, G 1/2 - montáž</t>
  </si>
  <si>
    <t>020</t>
  </si>
  <si>
    <t>vyvažovací ventil , uzavírací s vypoušť. dn 20, včetně měřících koncovek, vč. montáže</t>
  </si>
  <si>
    <t>4226060615S</t>
  </si>
  <si>
    <t>Ventil odvzd.aut.1/2"</t>
  </si>
  <si>
    <t>55127224.S</t>
  </si>
  <si>
    <t>Šroubení radiátorové přímé  3/8", regulační,</t>
  </si>
  <si>
    <t>55127226.S</t>
  </si>
  <si>
    <t>Šroubení radiátorové  přímé 1/2" regulačné,</t>
  </si>
  <si>
    <t>55127420OVE</t>
  </si>
  <si>
    <t>Šroubení  V  DN 15, rohové, pro tělesa s integrovaným termostatickým ventilem , regulační, uzavírací, , vypouštěcí</t>
  </si>
  <si>
    <t>42260680475</t>
  </si>
  <si>
    <t>Montáž závitových armatur armatury ve specifikaci vyvažovací ventil , uzavírací s vypoušť. dn 20, včetně měřících koncovek</t>
  </si>
  <si>
    <t>55121100133R</t>
  </si>
  <si>
    <t>ventil radiátorový pro topné a chladicí systémy; s přednastavením omezení průtoku, s odečítatelnými hodnotami přednastavení; přímý; DN 10 mm; 3/8"; PN 1,00 MPa; ovládání manuální; pracovní teplota -10 až 120 ° C; k VS = 0,73 m3/h</t>
  </si>
  <si>
    <t>POL3_</t>
  </si>
  <si>
    <t>-10 až 120 ° C; k VS = 0,73 m3/h</t>
  </si>
  <si>
    <t>55121100134R</t>
  </si>
  <si>
    <t>ventil radiátorový pro topné a chladicí systémy; s přednastavením omezení průtoku, s odečítatelnými hodnotami přednastavení; přímý; DN 15 mm; 1/2"; PN 1,00 MPa; ovládání manuální; pracovní teplota -10 až 120 ° C; k VS = 0,73 m3/h</t>
  </si>
  <si>
    <t>5513730670R</t>
  </si>
  <si>
    <t>hlavice termostatická vysoce odolná zabezpečená s vestavěným čidlem; regulační rozsah 8,0 až 26,0 °C; ovládání ruční; provedení kapalinová</t>
  </si>
  <si>
    <t>998734201R00</t>
  </si>
  <si>
    <t>Přesun hmot pro armatury v objektech výšky do 6 m</t>
  </si>
  <si>
    <t>Počítáno ze sumy ceny oddílu 734</t>
  </si>
  <si>
    <t>735156910R00</t>
  </si>
  <si>
    <t>Otopná tělesa panelová doplňkové práce tlakové zkoušky , těles jednořadých</t>
  </si>
  <si>
    <t>735156920R00</t>
  </si>
  <si>
    <t>Otopná tělesa panelová doplňkové práce tlakové zkoušky , těles dvouřadých</t>
  </si>
  <si>
    <t>735159111R00</t>
  </si>
  <si>
    <t>Otopná tělesa panelová montáž bez ohledu na počet desek, délky do 1600 mm, bez dodávky materiálu</t>
  </si>
  <si>
    <t>735159121R00</t>
  </si>
  <si>
    <t>Otopná tělesa panelová montáž bez ohledu na počet desek, délky nad 1600 mm, bez dodávky materiálu</t>
  </si>
  <si>
    <t>deskové otopné těleso 20S/6140-K, do hygienických prostor s bočním připojením</t>
  </si>
  <si>
    <t>POL12_1</t>
  </si>
  <si>
    <t>48441522R</t>
  </si>
  <si>
    <t>příslušenství k radiátorům konzola stojánková vnitřní universal</t>
  </si>
  <si>
    <t>sada</t>
  </si>
  <si>
    <t>48452930R</t>
  </si>
  <si>
    <t>těleso otopné deskové ocelové; čelní deska profilovaná; v = 600 mm; l = 400 mm; hloubka tělesa 47 mm; způsob připojení boční levé nebo pravé; počet desek 1; počet přídavných přestupných ploch 0; připojovací rozteč 546 mm; tepel.výkon 242 W</t>
  </si>
  <si>
    <t>připojovací rozteč 546 mm; tepel.výkon 242 W</t>
  </si>
  <si>
    <t>48452931R</t>
  </si>
  <si>
    <t>těleso otopné deskové ocelové; čelní deska profilovaná; v = 600 mm; l = 500 mm; hloubka tělesa 47 mm; způsob připojení boční levé nebo pravé; počet desek 1; počet přídavných přestupných ploch 0; připojovací rozteč 546 mm; tepel.výkon 302 W</t>
  </si>
  <si>
    <t>připojovací rozteč 546 mm; tepel.výkon 302 W</t>
  </si>
  <si>
    <t>48454360R</t>
  </si>
  <si>
    <t>těleso otopné deskové ocelové; čelní deska profilovaná; v = 600 mm; l = 400 mm; hloubka tělesa 66 mm; způsob připojení boční levé nebo pravé; počet desek 2; počet přídavných přestupných ploch 0; připojovací rozteč 546 mm; tepel.výkon 391 W</t>
  </si>
  <si>
    <t>připojovací rozteč 546 mm; tepel.výkon 391 W</t>
  </si>
  <si>
    <t>48454363R</t>
  </si>
  <si>
    <t>těleso otopné deskové ocelové; čelní deska profilovaná; v = 600 mm; l = 700 mm; hloubka tělesa 66 mm; způsob připojení boční levé nebo pravé; počet desek 2; počet přídavných přestupných ploch 0; připojovací rozteč 546 mm; tepel.výkon 685 W</t>
  </si>
  <si>
    <t>připojovací rozteč 546 mm; tepel.výkon 685 W</t>
  </si>
  <si>
    <t>48454364R</t>
  </si>
  <si>
    <t>těleso otopné deskové ocelové; čelní deska profilovaná; v = 600 mm; l = 800 mm; hloubka tělesa 66 mm; způsob připojení boční levé nebo pravé; počet desek 2; počet přídavných přestupných ploch 0; připojovací rozteč 546 mm; tepel.výkon 782 W</t>
  </si>
  <si>
    <t>připojovací rozteč 546 mm; tepel.výkon 782 W</t>
  </si>
  <si>
    <t>48454366R</t>
  </si>
  <si>
    <t>těleso otopné deskové ocelové; čelní deska profilovaná; v = 600 mm; l = 1 000 mm; hloubka tělesa 66 mm; způsob připojení boční levé nebo pravé; počet desek 2; počet přídavných přestupných ploch 0; připojovací rozteč 546 mm; tepel.výkon 978 W</t>
  </si>
  <si>
    <t>připojovací rozteč 546 mm; tepel.výkon 978 W</t>
  </si>
  <si>
    <t>48457220R</t>
  </si>
  <si>
    <t>těleso otopné deskové ocelové; čelní deska profilovaná; v = 600 mm; l = 900 mm; hloubka tělesa 100 mm; způsob připojení boční levé nebo pravé; počet desek 2; počet přídavných přestupných ploch 2; připojovací rozteč 546 mm; tepel.výkon 1 511 W</t>
  </si>
  <si>
    <t>připojovací rozteč 546 mm; tepel.výkon 1 511 W</t>
  </si>
  <si>
    <t>48457221R</t>
  </si>
  <si>
    <t>těleso otopné deskové ocelové; čelní deska profilovaná; v = 600 mm; l = 1 000 mm; hloubka tělesa 100 mm; způsob připojení boční levé nebo pravé; počet desek 2; počet přídavných přestupných ploch 2; připojovací rozteč 546 mm; tepel.výkon 1 679 W</t>
  </si>
  <si>
    <t>připojovací rozteč 546 mm; tepel.výkon 1 679 W</t>
  </si>
  <si>
    <t>48454372R</t>
  </si>
  <si>
    <t>těleso otopné deskové ocelové; čelní deska profilovaná; v = 600 mm; l = 1 600 mm; hloubka tělesa 66 mm; způsob připojení boční levé nebo pravé; počet desek 2; počet přídavných přestupných ploch 0; připojovací rozteč 546 mm; tepel.výkon 1 565 W</t>
  </si>
  <si>
    <t>připojovací rozteč 546 mm; tepel.výkon 1 565 W</t>
  </si>
  <si>
    <t>48454374R</t>
  </si>
  <si>
    <t>těleso otopné deskové ocelové; čelní deska profilovaná; v = 600 mm; l = 1 800 mm; hloubka tělesa 66 mm; způsob připojení boční levé nebo pravé; počet desek 2; počet přídavných přestupných ploch 0; připojovací rozteč 546 mm; tepel.výkon 1 760 W</t>
  </si>
  <si>
    <t>připojovací rozteč 546 mm; tepel.výkon 1 760 W</t>
  </si>
  <si>
    <t>48457193R</t>
  </si>
  <si>
    <t>těleso otopné deskové ocelové; čelní deska profilovaná; v = 900 mm; l = 600 mm; hloubka tělesa 66 mm; způsob připojení boční levé nebo pravé; počet desek 2; počet přídavných přestupných ploch 1; připojovací rozteč 846 mm; tepel.výkon 1 052 W</t>
  </si>
  <si>
    <t>připojovací rozteč 846 mm; tepel.výkon 1 052 W</t>
  </si>
  <si>
    <t>48457406.AR</t>
  </si>
  <si>
    <t>těleso otopné deskové ocelové; čelní deska profilovaná; v = 500 mm; l = 700 mm; hloubka tělesa 63 mm; způsob připojení pravé spodní; ventil kompakt; počet desek 1; počet přídavných přestupných ploch 1; připojovací rozteč 50 mm; tepel.výkon 601 W</t>
  </si>
  <si>
    <t>1; připojovací rozteč 50 mm; tepel.výkon 601 W</t>
  </si>
  <si>
    <t>735156581R00</t>
  </si>
  <si>
    <t>Otopná tělesa panelová počet desek 2, počet přídavných přestupných ploch 1, výška 900 mm, délka 500 mm, levé nebo pravé boční připojení,s nuceným nebo samotížným oběhem, čelní deska profilovaná, včetně dodávky materiálu</t>
  </si>
  <si>
    <t>včetně dodávky materiálu</t>
  </si>
  <si>
    <t>48457227R</t>
  </si>
  <si>
    <t>těleso otopné deskové ocelové; čelní deska profilovaná; v = 600 mm; l = 1 600 mm; hloubka tělesa 100 mm; způsob připojení boční levé nebo pravé; počet desek 2; počet přídavných přestupných ploch 2; připojovací rozteč 546 mm; tepel.výkon 2 686 W</t>
  </si>
  <si>
    <t>připojovací rozteč 546 mm; tepel.výkon 2 686 W</t>
  </si>
  <si>
    <t>998735201R00</t>
  </si>
  <si>
    <t>Přesun hmot pro otopná tělesa v objektech výšky do 6 m</t>
  </si>
  <si>
    <t>Počítáno ze sumy ceny oddílu 735</t>
  </si>
  <si>
    <t>767995101R00</t>
  </si>
  <si>
    <t>Výroba a montáž atypických kovovových doplňků staveb hmotnosti do 5 kg</t>
  </si>
  <si>
    <t>48485215.S</t>
  </si>
  <si>
    <t>Montáž ostatních atypických kovov. doplňků staveb dopňkové kovové konstrukce, uchycení potrubízávěsy, , objímky</t>
  </si>
  <si>
    <t>783122510R00</t>
  </si>
  <si>
    <t>Nátěry ocelových konstrukcí syntetické A - ocelová konstrukce těžká, dvojnásobné + 1x email</t>
  </si>
  <si>
    <t>783425350R00</t>
  </si>
  <si>
    <t>Nátěry potrubí a armatur syntetické potrubí, do DN 100 mm, dvojnásobné s 1x emailováním a základním nátěrem</t>
  </si>
  <si>
    <t>783425750R00</t>
  </si>
  <si>
    <t>Nátěry potrubí a armatur syntetické potrubí, do DN 100 mm, základní</t>
  </si>
  <si>
    <t>prostupy pro potrubí stěnami do DN 50,  10 ks</t>
  </si>
  <si>
    <t>Prostup  stropem do DN -50 2 ks</t>
  </si>
  <si>
    <t>713311112R00</t>
  </si>
  <si>
    <t>Montáž tepelné izolace těles pásy nebo rohožemi rohožemi připevněnými ocelovým drátem nebo na trny z tyčové oceli kruhové (bez přivaření trnů) pomocí příchytek nebo ohnutím trnů _x000D_
 ploch rovných, dvouvrstvá</t>
  </si>
  <si>
    <t xml:space="preserve">m     </t>
  </si>
  <si>
    <t>dvouvrstvá</t>
  </si>
  <si>
    <t>Přesun hmot pro izolace tepelné v objektech výšky do 6 m</t>
  </si>
  <si>
    <t>631547013R</t>
  </si>
  <si>
    <t>pouzdro potrubní řezané; minerální vlákno; povrchová úprava Al fólie se skelnou mřížkou; vnitřní průměr 22,0 mm; tl. izolace 20,0 mm; provozní teplota  do 250 °C; tepelná vodivost (10°C) 0,0330 W/mK; tepelná vodivost (50°C) 0,037 W/mK</t>
  </si>
  <si>
    <t>631547116R</t>
  </si>
  <si>
    <t>pouzdro potrubní řezané; minerální vlákno; povrchová úprava Al fólie se skelnou mřížkou; vnitřní průměr 42,0 mm; tl. izolace 30,0 mm; provozní teplota  do 250 °C; tepelná vodivost (10°C) 0,0330 W/mK; tepelná vodivost (50°C) 0,037 W/mK</t>
  </si>
  <si>
    <t>631547117R</t>
  </si>
  <si>
    <t>pouzdro potrubní řezané; minerální vlákno; povrchová úprava Al fólie se skelnou mřížkou; vnitřní průměr 48,0 mm; tl. izolace 30,0 mm; provozní teplota  do 250 °C; tepelná vodivost (10°C) 0,0330 W/mK; tepelná vodivost (50°C) 0,037 W/mK</t>
  </si>
  <si>
    <t>923T00</t>
  </si>
  <si>
    <t>Hzs - zaučení obsluhy</t>
  </si>
  <si>
    <t>732219301R00</t>
  </si>
  <si>
    <t>Montáž ohříváků vody zásobníkových stojatých, kombinovaných, do 200 l</t>
  </si>
  <si>
    <t>732111128R00</t>
  </si>
  <si>
    <t>Rozdělovače a sběrače včetně dodávky (výroby) těles_x000D_
 tělesa rozdělovačů a sběračů o délce 1 m, DN 100</t>
  </si>
  <si>
    <t>732339103R00</t>
  </si>
  <si>
    <t>Nádoby expanzní tlakové Montáž nádob expanzních tlakových o obsahu 35 l</t>
  </si>
  <si>
    <t>732429111R00</t>
  </si>
  <si>
    <t>Čerpadla teplovodní Montáž čerpadel teplovodních oběhových spirálních DN 25</t>
  </si>
  <si>
    <t>732429112R00</t>
  </si>
  <si>
    <t>Čerpadla teplovodní Montáž čerpadel teplovodních oběhových spirálních DN 40</t>
  </si>
  <si>
    <t>998732201R00</t>
  </si>
  <si>
    <t>Přesun hmot pro strojovny v objektech výšky do 6 m</t>
  </si>
  <si>
    <t>Počítáno ze sumy ceny oddílu 732</t>
  </si>
  <si>
    <t>48466204R</t>
  </si>
  <si>
    <t>nádrž tlaková expanzní membránová; pro topné a chladící soustavy; objem 35 l; d nádrže 354 mm; uložení: stojatý; max. přetlak do 6 bar; přetlak plynu 1,5 bar; prac. látka plyn; membrána vyměnitelná; prac. teplota do 70 °C; připojení R 3/4"; barva bílá, červená, šedá</t>
  </si>
  <si>
    <t>vyměnitelná; prac. teplota do 70 °C; připojení R 3/4"; barva bílá, červená, šedá</t>
  </si>
  <si>
    <t>4843920565</t>
  </si>
  <si>
    <t>Kombinovaný ohřívač vody  el. topná vložka 6 kW, tank in tank, topná vody 77 l, teplá vody 126 l,</t>
  </si>
  <si>
    <t xml:space="preserve"> Součástí elektrické topné tyče je regulační a havarijní termostat.</t>
  </si>
  <si>
    <t>Vysoce kvalitní izolace: polyuretanová pěna.</t>
  </si>
  <si>
    <t>Elegantní opláštění ze silného polypropylenu odolného proti nárazům.</t>
  </si>
  <si>
    <t/>
  </si>
  <si>
    <t>Regulační termostat (možno nahradit NTC čidlem pro řízení chodu elektronickou regulací).</t>
  </si>
  <si>
    <t>Bezpečnostní termostat.</t>
  </si>
  <si>
    <t>Anti-legionella: teplota zásobníku &gt; 60°C.</t>
  </si>
  <si>
    <t>Doporučená instalace termostatického směšovacího ventilu.</t>
  </si>
  <si>
    <t>Systém "Tank-in-Tank"</t>
  </si>
  <si>
    <t>484911000041</t>
  </si>
  <si>
    <t>Podpěra k rozdelovači</t>
  </si>
  <si>
    <t>48491100005</t>
  </si>
  <si>
    <t>sdružený rozdelovac M 100 L=2,2m</t>
  </si>
  <si>
    <t xml:space="preserve">ks    </t>
  </si>
  <si>
    <t>Č  38</t>
  </si>
  <si>
    <t>č38, 0,18m3/hod   H= 1m</t>
  </si>
  <si>
    <t>Č1</t>
  </si>
  <si>
    <t>č1, 0,86m3/hod   H= 2m</t>
  </si>
  <si>
    <t>Č2</t>
  </si>
  <si>
    <t>č2, 0,93m3/hod   H= 2m</t>
  </si>
  <si>
    <t>Č3</t>
  </si>
  <si>
    <t>č3, 2,06m3/hod   H= 2m</t>
  </si>
  <si>
    <t>Č3 -SO101</t>
  </si>
  <si>
    <t>(instalace v  SO101), 4,5m3/hod   H= 4,5m</t>
  </si>
  <si>
    <t>Č30</t>
  </si>
  <si>
    <t>č30, 0,75m3/hod   H= 2,5m</t>
  </si>
  <si>
    <t>Č4</t>
  </si>
  <si>
    <t>č4, 3,5m3/hod   H= 4m</t>
  </si>
  <si>
    <t>733111102R00</t>
  </si>
  <si>
    <t>Potrubí z trubek závitových ocelových bezešvých, běžných, nízkotlaké, DN 10</t>
  </si>
  <si>
    <t>733111103R00</t>
  </si>
  <si>
    <t>Potrubí z trubek závitových ocelových bezešvých, běžných, nízkotlaké, DN 15</t>
  </si>
  <si>
    <t>733111104R00</t>
  </si>
  <si>
    <t>Potrubí z trubek závitových ocelových bezešvých, běžných, nízkotlaké, DN 20</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</si>
  <si>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</si>
  <si>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</si>
  <si>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</si>
  <si>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</si>
  <si>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</si>
  <si>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</si>
  <si>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360430051T00</t>
  </si>
  <si>
    <t>Mtz servopohonu pro ventil - el.připojení</t>
  </si>
  <si>
    <t>360750101T00</t>
  </si>
  <si>
    <t>Mtz směšovače vč.servopohonu</t>
  </si>
  <si>
    <t>734172112R00</t>
  </si>
  <si>
    <t>Mezikus z ocelových trubek hladkých - jednoznačné DN 25, včetně dodávky materiálu</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</si>
  <si>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</si>
  <si>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</si>
  <si>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</si>
  <si>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</si>
  <si>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</si>
  <si>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</si>
  <si>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</si>
  <si>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</si>
  <si>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734209117R00</t>
  </si>
  <si>
    <t>Montáž závitové armatury se dvěma závity, G 6/4", bez dodávky materiálu</t>
  </si>
  <si>
    <t>734209118R00</t>
  </si>
  <si>
    <t>Montáž závitové armatury se dvěma závity, G 2", bez dodávky materiálu</t>
  </si>
  <si>
    <t>734221413R00</t>
  </si>
  <si>
    <t>Ventil radiátorový, jednoregulační, přímý, mosazný, DN 15, ruční hlavice součástí ventilu, PN 10, vnitřní závit, včetně dodávky materiálu</t>
  </si>
  <si>
    <t>734221414R00</t>
  </si>
  <si>
    <t>Ventil radiátorový, jednoregulační, přímý, mosazný, DN 20, ruční hlavice součástí ventilu, PN 10, vnitřní závit, včetně dodávky materiálu</t>
  </si>
  <si>
    <t>734221415T00</t>
  </si>
  <si>
    <t>Ventily regulační závitové - montáž G 1"</t>
  </si>
  <si>
    <t>734221416T00</t>
  </si>
  <si>
    <t>Ventily regulační závitové - montáž G 32</t>
  </si>
  <si>
    <t>734411111R00</t>
  </si>
  <si>
    <t>Teploměr s ochranným pouzdrem přímý, typ 160, včetně dodávky materiálu</t>
  </si>
  <si>
    <t>734411143R00</t>
  </si>
  <si>
    <t>Teploměr dvoukovový s pevným stonkem a jímkou rozsah do 200° C DTR, pevný stonek 160 mm, včetně dodávky materiálu</t>
  </si>
  <si>
    <t>734419133R00</t>
  </si>
  <si>
    <t>Montáž kompaktního měřiče tepla závitového_x000D_
 G 1", bez dodávky materiálu</t>
  </si>
  <si>
    <t>734421130R00</t>
  </si>
  <si>
    <t>Tlakoměr deformační 0-10 MPa č. 03313, D 160, včetně dodávky materiálu</t>
  </si>
  <si>
    <t>Ventil vyvažovací DN32, vypouštěcí, uzavírací, včetně měřicích koncovek</t>
  </si>
  <si>
    <t>POL12_0</t>
  </si>
  <si>
    <t>03</t>
  </si>
  <si>
    <t>Ventil vyvažovací DN25, vypouštěcí, uzavírací, včetně měřicích koncovek</t>
  </si>
  <si>
    <t>04</t>
  </si>
  <si>
    <t>Ventil vyvažovací DN20, vypouštěcí, uzavírací, včetně měřicích koncovek</t>
  </si>
  <si>
    <t>05</t>
  </si>
  <si>
    <t>Ventil vyvažovací DN15, vypouštěcí, uzavírací, včetně měřicích koncovek</t>
  </si>
  <si>
    <t>06</t>
  </si>
  <si>
    <t>Ventil vyvažovací DN10, vypouštěcí, uzavírací, včetně měřicích koncovek</t>
  </si>
  <si>
    <t>42260770R</t>
  </si>
  <si>
    <t>filtr do potrubí jednosměrný,s vypouštěcí přírubou; DN 15; PN 16; médium voda, plyn, pára, neagresivní kapalina; pracovní teplota 120 až 200 ° C; těleso šedá litina</t>
  </si>
  <si>
    <t>42260776R</t>
  </si>
  <si>
    <t>filtr do potrubí jednosměrný,s vypouštěcí přírubou; DN 25; PN 16; médium voda, plyn, pára, neagresivní kapalina; pracovní teplota 120 až 200 ° C; těleso šedá litina</t>
  </si>
  <si>
    <t>42260779R</t>
  </si>
  <si>
    <t>filtr do potrubí jednosměrný,s vypouštěcí přírubou; DN 32; PN 16; médium voda, plyn, pára, neagresivní kapalina; pracovní teplota 120 až 200 ° C; těleso šedá litina</t>
  </si>
  <si>
    <t>42260782R</t>
  </si>
  <si>
    <t>filtr do potrubí jednosměrný,s vypouštěcí přírubou; DN 40; PN 16; médium voda, plyn, pára, neagresivní kapalina; pracovní teplota 120 až 200 ° C; těleso šedá litina</t>
  </si>
  <si>
    <t>42265770R</t>
  </si>
  <si>
    <t>filtr do potrubí jednosměrný,s vypouštěcí přírubou; DN 50; PN 16; médium voda, plyn, pára, neagresivní kapalina; pracovní teplota 120 až 200 ° C; těleso šedá litina</t>
  </si>
  <si>
    <t>55113540.AR</t>
  </si>
  <si>
    <t>kohout kulový 2x vnější závit; PN 42; 1/2 "; ovládání vrtulka</t>
  </si>
  <si>
    <t>55113542.AR</t>
  </si>
  <si>
    <t>kohout kulový 2x vnější závit; PN 35; 1 "; ovládání vrtulka</t>
  </si>
  <si>
    <t>551135420R</t>
  </si>
  <si>
    <t>kohout kulový 2x vnější závit; PN 35; 1 1/4 "; ovládání vrtulka</t>
  </si>
  <si>
    <t>551135445R</t>
  </si>
  <si>
    <t>kohout kulový vnější x vnitřní závit; PN 35; 1 1/4 "; ovládání páčka</t>
  </si>
  <si>
    <t>551135446R</t>
  </si>
  <si>
    <t>kohout kulový vnější x vnitřní závit; PN 35; 1 1/2 "; ovládání páčka</t>
  </si>
  <si>
    <t>551135447R</t>
  </si>
  <si>
    <t>kohout kulový vnější x vnitřní závit; PN 35; 2 "; ovládání páčka</t>
  </si>
  <si>
    <t>5511356971R</t>
  </si>
  <si>
    <t>kohout kulový vypouštěcí s hadicovou vývodkou a zátkou; PN 10; 1/2 "</t>
  </si>
  <si>
    <t>551135731R</t>
  </si>
  <si>
    <t>klapka zpětná PN 16; 1/2"; pracovní teplota do 110 ° C</t>
  </si>
  <si>
    <t>551135732R</t>
  </si>
  <si>
    <t>klapka zpětná PN 16; 3/4"; pracovní teplota do 110 ° C</t>
  </si>
  <si>
    <t>551135733R</t>
  </si>
  <si>
    <t>klapka zpětná PN 16; 1"; pracovní teplota do 110 ° C</t>
  </si>
  <si>
    <t>551135734R</t>
  </si>
  <si>
    <t>klapka zpětná PN 12; 1 1/4"; pracovní teplota do 110 ° C</t>
  </si>
  <si>
    <t>551135735R</t>
  </si>
  <si>
    <t>klapka zpětná PN 12; 1 1/2"; pracovní teplota do 110 ° C</t>
  </si>
  <si>
    <t>551135736R</t>
  </si>
  <si>
    <t>klapka zpětná PN 12; 2"; pracovní teplota do 110 ° C</t>
  </si>
  <si>
    <t>551200011R</t>
  </si>
  <si>
    <t>ventil odvzdušňovací pro topení; automatický; 1/2" mm; PN 10; pracovní teplota do 120 ° C; těleso mosaz</t>
  </si>
  <si>
    <t>5513803023S</t>
  </si>
  <si>
    <t>Regulátor tlakové diference, vnitřní závit, DN 32, dp5-30kPa, PN25,měřicí vsuvka</t>
  </si>
  <si>
    <t>měřič</t>
  </si>
  <si>
    <t>ultrazvukový, kompaktní měřič tepla  Qn=6,m3/hod DN25, vč. šroubení, jímky 85 mm, M-bus</t>
  </si>
  <si>
    <t>Montáž ostatních atypických kovov. doplňků staveb konstrukce pomocné zámečnické ( závěsy, podpěry,, objímky)</t>
  </si>
  <si>
    <t>783222100R00</t>
  </si>
  <si>
    <t xml:space="preserve">Nátěry kov.stavebních doplňk.konstrukcí syntetické dvojnásobné,  </t>
  </si>
  <si>
    <t>132201211R00</t>
  </si>
  <si>
    <t xml:space="preserve">Hloubení rýh šířky přes 60 do 200 cm do 100 m3, v hornině 3, hloubení strojně </t>
  </si>
  <si>
    <t>151101101R00</t>
  </si>
  <si>
    <t>Zřízení pažení a rozepření stěn rýh příložné  pro jakoukoliv mezerovitost, hloubky do 2 m</t>
  </si>
  <si>
    <t>151101111R00</t>
  </si>
  <si>
    <t>Odstranění pažení a rozepření rýh příložné , hloubky do 2 m</t>
  </si>
  <si>
    <t>161101101R00</t>
  </si>
  <si>
    <t>Svislé přemístění výkopku z horniny 1 až 4, při hloubce výkopu přes 1 do 2,5 m</t>
  </si>
  <si>
    <t>bez naložení do dopravní nádoby, ale s vyprázdněním dopravní nádoby na hromadu nebo na dopravní prostředek,</t>
  </si>
  <si>
    <t>174105111R00</t>
  </si>
  <si>
    <t>Zásyp sypaninou se zhutněním</t>
  </si>
  <si>
    <t>175101201R00</t>
  </si>
  <si>
    <t>Obsyp objektů bez prohození sypaniny</t>
  </si>
  <si>
    <t>sypaninou z vhodných hornin tř. 1 - 4 nebo materiálem, uloženým ve vzdálenosti do 30 m od vnějšího kraje objektu, pro jakoukoliv míru zhutnění,</t>
  </si>
  <si>
    <t>451572111RK1</t>
  </si>
  <si>
    <t>Lože pod potrubí, stoky a drobné objekty z kameniva drobného těženého 0÷4 mm</t>
  </si>
  <si>
    <t>v otevřeném výkopu,</t>
  </si>
  <si>
    <t>58337306R</t>
  </si>
  <si>
    <t>Lože pod potrubí, stoky a drobné objekty štěrkopísek frakce 0,0 až 8,0 mm; třída B</t>
  </si>
  <si>
    <t>T</t>
  </si>
  <si>
    <t>210100521R00</t>
  </si>
  <si>
    <t>MK,  , do průřezu 1 x 0,75 mm2</t>
  </si>
  <si>
    <t>POL1_</t>
  </si>
  <si>
    <t>210900541RT1</t>
  </si>
  <si>
    <t>Vodič AY  2,5 mm2  uložený pevně, včetně dodávky vodiče AY 2.5</t>
  </si>
  <si>
    <t>460490012R00</t>
  </si>
  <si>
    <t>Fólie výstražná z PVC, šířka 33 cm</t>
  </si>
  <si>
    <t>Vyrovnání povrchu kabelové rýhy, rozvinutí a uložení výstražné fólie z PVC do rýhy.</t>
  </si>
  <si>
    <t>733184105RT1</t>
  </si>
  <si>
    <t>Montáž potrubí předizolovaného DN 50 mm, vnější průměr předizolovaného potrubí D 125 mm</t>
  </si>
  <si>
    <t>Položka jednoduchého vedení obsahuje: 1 svar a 1 spoj na 6 m potrubí, uložení potrubí, alarmovací systém a zkoušky potrubí.</t>
  </si>
  <si>
    <t>14710018.S</t>
  </si>
  <si>
    <t>Potrubí předizolované PIP 130 DN 50/125 , 7,3m, teplovod  - podle  specifikace, včetně dopravy</t>
  </si>
  <si>
    <t>34141302.S</t>
  </si>
  <si>
    <t>Montáž potrubí předizolovaného indikační fólie</t>
  </si>
  <si>
    <t>998272201R00</t>
  </si>
  <si>
    <t>Přesun hmot pro trubní vedení z ocelových trub v otevřeném výkopu</t>
  </si>
  <si>
    <t>svařovaných (vodovody, plynovody, teplovody, shybky, produktovody - 827 1.2, 827 2.2, 827 4.2, 827 5.2, 827 6.2) včetně drobných objektů,</t>
  </si>
  <si>
    <t>713411119</t>
  </si>
  <si>
    <t>úprava izolace v místě propoje</t>
  </si>
  <si>
    <t>631547419R</t>
  </si>
  <si>
    <t>pouzdro potrubní řezané; minerální vlákno; povrchová úprava Al fólie se skelnou mřížkou; vnitřní průměr 60,0 mm; tl. izolace 60,0 mm; provozní teplota  do 250 °C; tepelná vodivost (10°C) 0,0330 W/mK; tepelná vodivost (50°C) 0,037 W/mK</t>
  </si>
  <si>
    <t>733121218R00</t>
  </si>
  <si>
    <t>Potrubí z trubek hladkých ocelových bezešvých tvářených za tepla_x000D_
 v kotelnách a strojovnách, D 57 mm, tloušťka stěny 2,9 mm</t>
  </si>
  <si>
    <t>733190219R00</t>
  </si>
  <si>
    <t>Tlakové zkoušky potrubí ocelových hladkých přes D 51/2,6 do D 60,3/2,9</t>
  </si>
  <si>
    <t>55113530.AR</t>
  </si>
  <si>
    <t>kohout kulový s vypouštěním; PN 42; 1/2 "; ovládání páčka</t>
  </si>
  <si>
    <t>210100101R00</t>
  </si>
  <si>
    <t>a lan včetně úpravy konce vodičů, odpomntování krytu svorkovnice, znovumontáže krytu svorkovnice, Al a Cu, průřez do 16 mm2</t>
  </si>
  <si>
    <t>230170002R00</t>
  </si>
  <si>
    <t>Příprava pro zkoušku těsnosti, DN 50 - 80</t>
  </si>
  <si>
    <t>nabídka I</t>
  </si>
  <si>
    <t>Tlakové zkoušky těsnosti potrubí geodetické zaměření</t>
  </si>
  <si>
    <t>3015</t>
  </si>
  <si>
    <t>Tlumič hluku buňkový</t>
  </si>
  <si>
    <t>200x500x1500</t>
  </si>
  <si>
    <t>3016</t>
  </si>
  <si>
    <t>200x500x1000</t>
  </si>
  <si>
    <t>3040</t>
  </si>
  <si>
    <t>Obdélníková vyúsť dvouřadá s regulací R1</t>
  </si>
  <si>
    <t>425x225</t>
  </si>
  <si>
    <t>3041</t>
  </si>
  <si>
    <t>325x125</t>
  </si>
  <si>
    <t>3042</t>
  </si>
  <si>
    <t>Obdélníková vyúsť jednořadá s regulací R1</t>
  </si>
  <si>
    <t>3043</t>
  </si>
  <si>
    <t>3060</t>
  </si>
  <si>
    <t>Potrubí čtyřhranné sk.I - pozinkované</t>
  </si>
  <si>
    <t>vč. tvarovek a příslušenství</t>
  </si>
  <si>
    <t>3070</t>
  </si>
  <si>
    <t>Kruhové SPIRO potrubí DN160</t>
  </si>
  <si>
    <t>bm</t>
  </si>
  <si>
    <t>3080</t>
  </si>
  <si>
    <t>Tepelná a protihluková izolace tl. 60mm s alupolepem</t>
  </si>
  <si>
    <t>3081</t>
  </si>
  <si>
    <t>Tepelná a protihluková izolace tl. 40mm s alupolepem</t>
  </si>
  <si>
    <t>3090</t>
  </si>
  <si>
    <t>Montážní, spojovací, těsnící a závěsný materiál</t>
  </si>
  <si>
    <t>3101</t>
  </si>
  <si>
    <t>Vzduchotechnická jednotka vytápěcí se směšovací komorou pro přívod čerstvého vzduchu</t>
  </si>
  <si>
    <t>Qv(čerstvého vzduchu)=1000m3/h</t>
  </si>
  <si>
    <t>P=0,14kW/400V</t>
  </si>
  <si>
    <t>Vodní ohřívač 80/60°C, Q=20kW, dp=2,1kPa</t>
  </si>
  <si>
    <t>Dvouotáčkové provedení</t>
  </si>
  <si>
    <t>včetně sekundární žaluzie BASIC</t>
  </si>
  <si>
    <t>včetně čidla protimrazové ochrany</t>
  </si>
  <si>
    <t>- nástavec pružný</t>
  </si>
  <si>
    <t>- směšovací komora přímá</t>
  </si>
  <si>
    <t>- servopohon 24 V ( on / of )</t>
  </si>
  <si>
    <t>- kapsový filtr (třída filtrace G3)</t>
  </si>
  <si>
    <t>- včetně diferenciálního tlakového spínače</t>
  </si>
  <si>
    <t>- protidešťová žaluzie</t>
  </si>
  <si>
    <t>konzoly</t>
  </si>
  <si>
    <t>3102</t>
  </si>
  <si>
    <t>Vzduchotechnická jednotka vytápěcí</t>
  </si>
  <si>
    <t>Vodní ohřívač 80/60°C, Q=8kW, dp=2,8kPa</t>
  </si>
  <si>
    <t>3160</t>
  </si>
  <si>
    <t>3180</t>
  </si>
  <si>
    <t>3190</t>
  </si>
  <si>
    <t>3301</t>
  </si>
  <si>
    <t>Odvodní ventilátor radiální pro odvod výfukových plynů</t>
  </si>
  <si>
    <t>Qv=1000m3/h, pe=1000Pa</t>
  </si>
  <si>
    <t>P=0,9kW/400V</t>
  </si>
  <si>
    <t>včetně konzole pro montáž na hadicový naviják</t>
  </si>
  <si>
    <t>3302</t>
  </si>
  <si>
    <t>Odsávací hadicový naviják, pružinová západka, pro hadici D=100mm, široký</t>
  </si>
  <si>
    <t>3303</t>
  </si>
  <si>
    <t>Odsávací hadice černá s modrým opletem</t>
  </si>
  <si>
    <t>Max 150°C, délka 10m</t>
  </si>
  <si>
    <t>3304</t>
  </si>
  <si>
    <t>Odsávací koncovka pro nasazení na výfuk</t>
  </si>
  <si>
    <t>3315</t>
  </si>
  <si>
    <t>Tlumič hluku kruhový</t>
  </si>
  <si>
    <t>DN160, l=900mm</t>
  </si>
  <si>
    <t>3370</t>
  </si>
  <si>
    <t>3390</t>
  </si>
  <si>
    <t>3401</t>
  </si>
  <si>
    <t>Odvodní ventilátor axiální potrubní DN200</t>
  </si>
  <si>
    <t>Qv=400m3/h, pe=90Pa</t>
  </si>
  <si>
    <t>P=0,053kW/230V</t>
  </si>
  <si>
    <t>3410</t>
  </si>
  <si>
    <t>Protidešťová žaluzie se sítem</t>
  </si>
  <si>
    <t>250x250</t>
  </si>
  <si>
    <t>3420</t>
  </si>
  <si>
    <t>Samočinná zpětná klapka těsná vsuvná</t>
  </si>
  <si>
    <t>DN200</t>
  </si>
  <si>
    <t>3421</t>
  </si>
  <si>
    <t>Uzavírací kalpka pro servopohon</t>
  </si>
  <si>
    <t>3440</t>
  </si>
  <si>
    <t>Síto</t>
  </si>
  <si>
    <t>3470</t>
  </si>
  <si>
    <t>Potrubí kruhové sk.I - pozinkované</t>
  </si>
  <si>
    <t>3480</t>
  </si>
  <si>
    <t>3490</t>
  </si>
  <si>
    <t>3601</t>
  </si>
  <si>
    <t>3620</t>
  </si>
  <si>
    <t>3670</t>
  </si>
  <si>
    <t>3690</t>
  </si>
  <si>
    <t>3801</t>
  </si>
  <si>
    <t>Přívodní ventilátor diagonální potrubní DN200</t>
  </si>
  <si>
    <t>Qv=200m3/h, pe=270Pa</t>
  </si>
  <si>
    <t>P=0,132kW/230V</t>
  </si>
  <si>
    <t>3801a</t>
  </si>
  <si>
    <t>Filtrační kazeta do potrubí DN200 + filtr F5</t>
  </si>
  <si>
    <t>3801b</t>
  </si>
  <si>
    <t>Vodní ohřívač do potrubí DN 200</t>
  </si>
  <si>
    <t>80/60°C, Q=4,2kW, dp=7kPa</t>
  </si>
  <si>
    <t>3815</t>
  </si>
  <si>
    <t>DN160, l=600mm</t>
  </si>
  <si>
    <t>3820</t>
  </si>
  <si>
    <t>160x160</t>
  </si>
  <si>
    <t>3840</t>
  </si>
  <si>
    <t>Vířivá vyúsť s regulací</t>
  </si>
  <si>
    <t>300/C/P/8/R</t>
  </si>
  <si>
    <t>3841</t>
  </si>
  <si>
    <t>Talířový ventil kovový odvodní se zděří</t>
  </si>
  <si>
    <t>DN160</t>
  </si>
  <si>
    <t>3850</t>
  </si>
  <si>
    <t>Ohebná hadice izolovaná protihlukovou izolací tl.25mm</t>
  </si>
  <si>
    <t>3860</t>
  </si>
  <si>
    <t>3870</t>
  </si>
  <si>
    <t>3880</t>
  </si>
  <si>
    <t>3890</t>
  </si>
  <si>
    <t>3901</t>
  </si>
  <si>
    <t>Odvodní ventilátor diagonální potrubní DN160</t>
  </si>
  <si>
    <t>Qv=105m3/h, pe=170Pa</t>
  </si>
  <si>
    <t>3915</t>
  </si>
  <si>
    <t>3920</t>
  </si>
  <si>
    <t>3940</t>
  </si>
  <si>
    <t>DN100</t>
  </si>
  <si>
    <t>3950</t>
  </si>
  <si>
    <t>3970</t>
  </si>
  <si>
    <t>Kruhové SPIRO potrubí DN100</t>
  </si>
  <si>
    <t>3971</t>
  </si>
  <si>
    <t>3990</t>
  </si>
  <si>
    <t>4001</t>
  </si>
  <si>
    <t>Odvodní ventilátor diagonální potrubní DN200</t>
  </si>
  <si>
    <t>Qv=410m3/h, pe=200Pa</t>
  </si>
  <si>
    <t>P=0,131kW/230V</t>
  </si>
  <si>
    <t>4015</t>
  </si>
  <si>
    <t>DN200, l=600mm</t>
  </si>
  <si>
    <t>4016</t>
  </si>
  <si>
    <t>DN200, l=900mm</t>
  </si>
  <si>
    <t>4020</t>
  </si>
  <si>
    <t>4040</t>
  </si>
  <si>
    <t>4041</t>
  </si>
  <si>
    <t>4050</t>
  </si>
  <si>
    <t>4051</t>
  </si>
  <si>
    <t>4070</t>
  </si>
  <si>
    <t>4071</t>
  </si>
  <si>
    <t>Kruhové SPIRO potrubí DN200</t>
  </si>
  <si>
    <t>4090</t>
  </si>
  <si>
    <t>4101</t>
  </si>
  <si>
    <t>Malý radiální ventilátor</t>
  </si>
  <si>
    <t>Qv=50m3/h, pe=80Pa</t>
  </si>
  <si>
    <t>P=0,048kW/230V</t>
  </si>
  <si>
    <t>včetně zpětné klapky, filtru a doběhového relé</t>
  </si>
  <si>
    <t>4150</t>
  </si>
  <si>
    <t>4170</t>
  </si>
  <si>
    <t>4190</t>
  </si>
  <si>
    <t>4201</t>
  </si>
  <si>
    <t>Odvodní ventilátor diagonální potrubní DN200 - nevýbušné provedení</t>
  </si>
  <si>
    <t>Qv=600m3/h, pe=180Pa</t>
  </si>
  <si>
    <t>P=0,13kW/230V</t>
  </si>
  <si>
    <t>4202</t>
  </si>
  <si>
    <t>Odsávací zákryt - atyp</t>
  </si>
  <si>
    <t>pozinkovaný plech</t>
  </si>
  <si>
    <t>1200x1000x500mm</t>
  </si>
  <si>
    <t>připojovací hrdlo DN200</t>
  </si>
  <si>
    <t>Zámečnický výrobek</t>
  </si>
  <si>
    <t>4220</t>
  </si>
  <si>
    <t>4260</t>
  </si>
  <si>
    <t>4270</t>
  </si>
  <si>
    <t>4290</t>
  </si>
  <si>
    <t>4301</t>
  </si>
  <si>
    <t>Qv=300m3/h, pe=180Pa</t>
  </si>
  <si>
    <t>V001</t>
  </si>
  <si>
    <t>Doprava</t>
  </si>
  <si>
    <t>kompl</t>
  </si>
  <si>
    <t>V002</t>
  </si>
  <si>
    <t>Komplexní vyzkoušení</t>
  </si>
  <si>
    <t>V003</t>
  </si>
  <si>
    <t>Zaregulování zařízení</t>
  </si>
  <si>
    <t>V004</t>
  </si>
  <si>
    <t>Zaškolení obsluhy</t>
  </si>
  <si>
    <t>4320</t>
  </si>
  <si>
    <t>4340</t>
  </si>
  <si>
    <t>Krycí mřížka, RAL 9010</t>
  </si>
  <si>
    <t>4341</t>
  </si>
  <si>
    <t>4360</t>
  </si>
  <si>
    <t>4370</t>
  </si>
  <si>
    <t>4390</t>
  </si>
  <si>
    <t>4403a</t>
  </si>
  <si>
    <t>čerpadlo kondezátu</t>
  </si>
  <si>
    <t>4404</t>
  </si>
  <si>
    <t>Nástěnný ovladač</t>
  </si>
  <si>
    <t>DAIKIN BRC1H519W</t>
  </si>
  <si>
    <t>4405</t>
  </si>
  <si>
    <t>Refnet -výkonový index - do200</t>
  </si>
  <si>
    <t>DAIKIN KHRQ22M20T</t>
  </si>
  <si>
    <t>4406</t>
  </si>
  <si>
    <t>Refnet -výkonový index - 200-290</t>
  </si>
  <si>
    <t>DAIKIN KHRQ22M29T9</t>
  </si>
  <si>
    <t>4407</t>
  </si>
  <si>
    <t>Refnet -výkonový index - 290-640</t>
  </si>
  <si>
    <t>DAIKIN KHRQ22M64T</t>
  </si>
  <si>
    <t>4420</t>
  </si>
  <si>
    <t>Propojovací izolované měděné potrubí</t>
  </si>
  <si>
    <t>6,4mm</t>
  </si>
  <si>
    <t>4421</t>
  </si>
  <si>
    <t>9,5mm</t>
  </si>
  <si>
    <t>4422</t>
  </si>
  <si>
    <t>12,7mm</t>
  </si>
  <si>
    <t>4423</t>
  </si>
  <si>
    <t>15,9mm</t>
  </si>
  <si>
    <t>4424</t>
  </si>
  <si>
    <t>19,1mm</t>
  </si>
  <si>
    <t>4425</t>
  </si>
  <si>
    <t>22,2mm</t>
  </si>
  <si>
    <t>4426</t>
  </si>
  <si>
    <t>28,6mm</t>
  </si>
  <si>
    <t>4490</t>
  </si>
  <si>
    <t>Montážní, spojovací, těsnící a závěsný materiál, plastové žlaby 25m</t>
  </si>
  <si>
    <t>chladivo R410A - 3,2kg , propojovací kabeláž</t>
  </si>
  <si>
    <t>1220HFPP</t>
  </si>
  <si>
    <t>Trubka ohebná - pr.20mm, 750N</t>
  </si>
  <si>
    <t>1232HFPP</t>
  </si>
  <si>
    <t>Trubka ohebná - pr.32mm, 750N</t>
  </si>
  <si>
    <t>4020LA</t>
  </si>
  <si>
    <t>Trubka tuhá PVC 750N délka 3 m barva tmavě šedá 20</t>
  </si>
  <si>
    <t>4025LA</t>
  </si>
  <si>
    <t>Trubka tuhá PVC 750N délka 3 m barva tmavě šedá 23</t>
  </si>
  <si>
    <t>4032LA</t>
  </si>
  <si>
    <t>Trubka tuhá PVC 750N délka 3 m barva tmavě šedá 32</t>
  </si>
  <si>
    <t>KAB_34111000T</t>
  </si>
  <si>
    <t>Kabel silový s Cu jádrem 750 V CYKY 2 x 1,5 mm2</t>
  </si>
  <si>
    <t>KAB_34111030T</t>
  </si>
  <si>
    <t>Kabel silový s Cu jádrem 750 V CYKY 3 x 1,5 mm2</t>
  </si>
  <si>
    <t>KAB_34111036T</t>
  </si>
  <si>
    <t>Kabel silový s Cu jádrem 750 V CYKY 3 x 2,5 mm2</t>
  </si>
  <si>
    <t>KAB_34111090T</t>
  </si>
  <si>
    <t>Kabel silový s Cu jádrem 750 V CYKY 5 x 1,5 mm2</t>
  </si>
  <si>
    <t>KAB_34111094T</t>
  </si>
  <si>
    <t>Kabel silový s Cu jádrem 750 V CYKY 5 x 2,5 mm2</t>
  </si>
  <si>
    <t>KAB_34121550T</t>
  </si>
  <si>
    <t>Kabel sdělovací s Cu jádrem JYTY 2 x 1 mm</t>
  </si>
  <si>
    <t>KAB_34121554T</t>
  </si>
  <si>
    <t>Kabel sdělovací s Cu jádrem JYTY 4 x 1 mm</t>
  </si>
  <si>
    <t>KAB_34121556T</t>
  </si>
  <si>
    <t>Kabel sdělovací s Cu jádrem JYTY 7 x 1 mm</t>
  </si>
  <si>
    <t>34121570A</t>
  </si>
  <si>
    <t>Kabel sdělovací  J-Y(ST)Y 10x2x0,8</t>
  </si>
  <si>
    <t>34121570C</t>
  </si>
  <si>
    <t>Kabel sdělovací  J-Y(ST)Y 1x2x0,8</t>
  </si>
  <si>
    <t>34143189R</t>
  </si>
  <si>
    <t>Šňůra s Cu jádrem CMFM  4 x 1,50 mm2</t>
  </si>
  <si>
    <t>SPCM</t>
  </si>
  <si>
    <t>3457114724R</t>
  </si>
  <si>
    <t>Trubka kabelová chránička pr.110mm</t>
  </si>
  <si>
    <t>35441121R</t>
  </si>
  <si>
    <t>Pásek uzemňovací pozinkovaný 20 x 3 mm</t>
  </si>
  <si>
    <t>55347491</t>
  </si>
  <si>
    <t>žlab kabelový plech; pozink; 50X62, l=2 m 0,7 mm S</t>
  </si>
  <si>
    <t>55347493R</t>
  </si>
  <si>
    <t>žlab kabelový plech; pozink; 100X125, l=2 m 0,8 mm S</t>
  </si>
  <si>
    <t>55347495R</t>
  </si>
  <si>
    <t>žlab kabelový plech; pozink; 100X250, l=2 m 0,8 mm S</t>
  </si>
  <si>
    <t>KECK47016</t>
  </si>
  <si>
    <t>Krabice přístrojová pod omítku, hl. 45mm</t>
  </si>
  <si>
    <t>KECK5134</t>
  </si>
  <si>
    <t>Přepážka žlabu 50mm</t>
  </si>
  <si>
    <t>KECS42839</t>
  </si>
  <si>
    <t>Svorka zemnící</t>
  </si>
  <si>
    <t>KECT4953</t>
  </si>
  <si>
    <t>Štítek kabelový malý 30x0.8mm</t>
  </si>
  <si>
    <t>KECV0269</t>
  </si>
  <si>
    <t>Vodič CY 6 zel/žl</t>
  </si>
  <si>
    <t>KECV0270</t>
  </si>
  <si>
    <t>Vodič CY 10 zel/žl</t>
  </si>
  <si>
    <t>KECH1709</t>
  </si>
  <si>
    <t>Svorka spojovací</t>
  </si>
  <si>
    <t>KECHK1705</t>
  </si>
  <si>
    <t>Svorka připojovací</t>
  </si>
  <si>
    <t>PPU</t>
  </si>
  <si>
    <t>Protipožární ucpávka do 5 kabelů</t>
  </si>
  <si>
    <t>S9991</t>
  </si>
  <si>
    <t>Podružný materiál</t>
  </si>
  <si>
    <t>Drobné montážní práce</t>
  </si>
  <si>
    <t>210010022R00</t>
  </si>
  <si>
    <t>Trubka tuhá z PVC uložená pevně, 23 mm</t>
  </si>
  <si>
    <t>210010043R00</t>
  </si>
  <si>
    <t>Trubka ohebná kovová, uložená pevně, 23 mm</t>
  </si>
  <si>
    <t>210020303R00</t>
  </si>
  <si>
    <t>Žlab kabelový s příslušenstvím, 62/50 mm s víkem</t>
  </si>
  <si>
    <t>210020304R00</t>
  </si>
  <si>
    <t>Žlab kabelový s příslušenstvím, 125/50 mm bez víka</t>
  </si>
  <si>
    <t>210100301R00</t>
  </si>
  <si>
    <t>Příplatek za ukončení stínění kabelů+zapojení</t>
  </si>
  <si>
    <t>210271003R00</t>
  </si>
  <si>
    <t>Ucpávka kab. průchodky,protipožární,D do 80 mm</t>
  </si>
  <si>
    <t>210800527R00</t>
  </si>
  <si>
    <t>Vodič H07V-U (CY) 6 mm2 uložený volně</t>
  </si>
  <si>
    <t>210800528R00</t>
  </si>
  <si>
    <t>Vodič H07V-U (CY) 10 mm2 uložený volně</t>
  </si>
  <si>
    <t>210810001R00</t>
  </si>
  <si>
    <t>Kabel CYKY-m 750 V 2 x 1,5 mm2 volně uložený</t>
  </si>
  <si>
    <t>210810005R00</t>
  </si>
  <si>
    <t>Kabel CYKY-m 750 V 3 x 1,5 mm2 volně uložený</t>
  </si>
  <si>
    <t>210810006R00</t>
  </si>
  <si>
    <t>Kabel CYKY-m 750 V 3 x 2,5 mm2 volně uložený</t>
  </si>
  <si>
    <t>210810015R00</t>
  </si>
  <si>
    <t>Kabel CYKY-m 750 V 5 x 1,5 mm2 volně uložený</t>
  </si>
  <si>
    <t>210810016R00</t>
  </si>
  <si>
    <t>Kabel CYKY-m 750 V 5 x 2,5 mm2 volně uložený</t>
  </si>
  <si>
    <t>210860201R00</t>
  </si>
  <si>
    <t>Kabel speciální JYTY s Al 2 x 1 mm volně uložený</t>
  </si>
  <si>
    <t>210860202R00</t>
  </si>
  <si>
    <t>Kabel speciální JYTY s Al 4 x 1 mm volně uložený</t>
  </si>
  <si>
    <t>210860203R00</t>
  </si>
  <si>
    <t>Kabel speciální JYTY s Al 7 x 1 mm volně uložený</t>
  </si>
  <si>
    <t>230191018R00</t>
  </si>
  <si>
    <t>Uložení chráničky ve výkopu PE 110x10,0 mm</t>
  </si>
  <si>
    <t>460680041RT2</t>
  </si>
  <si>
    <t>Průraz zdivem v betonové zdi tloušťky 15 cm plochy do 0,025 m2</t>
  </si>
  <si>
    <t>460680042RT2</t>
  </si>
  <si>
    <t>Průraz zdivem v betonové zdi tloušťky 30 cm plochy do 0,25 m2</t>
  </si>
  <si>
    <t>210010021R00</t>
  </si>
  <si>
    <t>Trubka tuhá z PVC uložená pevně, 16 mm</t>
  </si>
  <si>
    <t>210010023R00</t>
  </si>
  <si>
    <t>Trubka tuhá z PVC uložená pevně, 29 mm</t>
  </si>
  <si>
    <t>210010045R00</t>
  </si>
  <si>
    <t>Trubka ohebná kovová, uložená pevně, 36 mm</t>
  </si>
  <si>
    <t>210860231T00</t>
  </si>
  <si>
    <t>Kabel speciální J-Y-(ST)Y 1x2 x 0,8 mm</t>
  </si>
  <si>
    <t>210860232T00</t>
  </si>
  <si>
    <t>Kabel speciální J-Y-(ST)Y 10x2 x 0,8 mm</t>
  </si>
  <si>
    <t>210870661R00</t>
  </si>
  <si>
    <t>Kabel CMFM  4 x 1,5 mm2, důlní velkostroje</t>
  </si>
  <si>
    <t>746211110R00</t>
  </si>
  <si>
    <t>Ukonceni vodicu v rozvadeci-2,5 mm2</t>
  </si>
  <si>
    <t>km</t>
  </si>
  <si>
    <t>900RT1</t>
  </si>
  <si>
    <t>HZS Práce v tarifní třídě 4 (např. tesař)</t>
  </si>
  <si>
    <t>950T00</t>
  </si>
  <si>
    <t>Hzs - Koordinace s ostatními profesemi</t>
  </si>
  <si>
    <t>901R00</t>
  </si>
  <si>
    <t>Hzs-předběžná obhlídka     čl.17-1a</t>
  </si>
  <si>
    <t>904R00</t>
  </si>
  <si>
    <t>Hzs-zkousky v ramci montaz.praci</t>
  </si>
  <si>
    <t>905R01</t>
  </si>
  <si>
    <t>Hzs-revize provoz.souboru a st.obj. Revize</t>
  </si>
  <si>
    <t>925R00</t>
  </si>
  <si>
    <t>HZS, tarifní třída 5</t>
  </si>
  <si>
    <t>920T00</t>
  </si>
  <si>
    <t>Hzs-projekt komplet - výr.dokumentace</t>
  </si>
  <si>
    <t>921T00</t>
  </si>
  <si>
    <t>Hzs-projekt skutečný stav</t>
  </si>
  <si>
    <t>005121R</t>
  </si>
  <si>
    <t>Pol__1</t>
  </si>
  <si>
    <t>Protipož. ucpávka, do D 125 mm, stěna</t>
  </si>
  <si>
    <t>Pol__2</t>
  </si>
  <si>
    <t>Montážní materiál - podružný</t>
  </si>
  <si>
    <t>Pol__3</t>
  </si>
  <si>
    <t>Kabel sdělovací  J-Y(ST)-Y 4x2x0,8</t>
  </si>
  <si>
    <t>Pol__4</t>
  </si>
  <si>
    <t>Trubka elektroinstalační tuhá z PVC pr. 20</t>
  </si>
  <si>
    <t>Pol__5</t>
  </si>
  <si>
    <t>Trubka elektroinst. ohebná pr. 20mm</t>
  </si>
  <si>
    <t>Pol__6</t>
  </si>
  <si>
    <t>Lišta vkládací z PVC délka 3 m  24x22</t>
  </si>
  <si>
    <t>Pol__7</t>
  </si>
  <si>
    <t>Krabice rozbočovací 15x11x7cm</t>
  </si>
  <si>
    <t>Pol__9</t>
  </si>
  <si>
    <t>Trubka ohebná pod omítku, typ 23.. 23 mm</t>
  </si>
  <si>
    <t>Pol__10</t>
  </si>
  <si>
    <t>Pol__11</t>
  </si>
  <si>
    <t>Ucpávka protipožární</t>
  </si>
  <si>
    <t>Pol__12</t>
  </si>
  <si>
    <t>Kabel speciální J-Y-(ST)Y 4x2 x 0,8 mm</t>
  </si>
  <si>
    <t>Pol__13</t>
  </si>
  <si>
    <t>Krabice upevněná na povrchu - montáž</t>
  </si>
  <si>
    <t>Pol__14</t>
  </si>
  <si>
    <t>Lišta elektroinstalační - montáž</t>
  </si>
  <si>
    <t>Pol__15</t>
  </si>
  <si>
    <t>Průraz zdivem v betonové zdi tloušťky 15 cm, plochy do 0,025 m2</t>
  </si>
  <si>
    <t>Pol__16</t>
  </si>
  <si>
    <t>Hzs - nezmeřitelné práce   čl.17-1a, Práce v tarifní třídě 4</t>
  </si>
  <si>
    <t>Připojení elektroměru s LonWorks</t>
  </si>
  <si>
    <t>Hzs - nezmeřitelné práce   čl.17-1a, Práce v tarifní třídě 7</t>
  </si>
  <si>
    <t>Připojení M-Bus vodoměru</t>
  </si>
  <si>
    <t>Krabice montážní</t>
  </si>
  <si>
    <t>PŘEDÁNÍ STAVBY</t>
  </si>
  <si>
    <t>HODINA</t>
  </si>
  <si>
    <t>ROZBOR VODY</t>
  </si>
  <si>
    <t>DOKUMENTACE SKUTEČNÉHO PROVEDENÍ</t>
  </si>
  <si>
    <t>MIMOSTAVENIŠTNÍ DOPRAVA A DOPRAVA ZAMĚSTNANCŮ</t>
  </si>
  <si>
    <t>ZAŘÍZENÍ STAVENIŠTĚ</t>
  </si>
  <si>
    <t>452521243</t>
  </si>
  <si>
    <t>HLOUB RÝH A ŠACHET V HOR 1-4 DO 100 M3</t>
  </si>
  <si>
    <t>M3</t>
  </si>
  <si>
    <t>PŘÍPLATEK ZA LEPIVOST</t>
  </si>
  <si>
    <t>ZŘÍZENÍ PŘÍLOŽNÉHO PAŽENÍ</t>
  </si>
  <si>
    <t>M2</t>
  </si>
  <si>
    <t>ODSTRANĚNÍ PŘÍLOŽNÉHO PAŽENÍ</t>
  </si>
  <si>
    <t>ZŘÍZENÍ ROZEPŘENÍ</t>
  </si>
  <si>
    <t>ODSTRANĚNÍ ROZEPŘENÍ</t>
  </si>
  <si>
    <t>SVISLÉ PŘEMÍSTĚNÍ VÝKOPKU DO 2 M</t>
  </si>
  <si>
    <t>VODOROVNÉ PŘEMÍSTĚNÍ VÝKOPKU</t>
  </si>
  <si>
    <t>NAKLÁDÁNÍ VÝKOPKU HOR 1-4</t>
  </si>
  <si>
    <t>ZÁSYP A ZHUTNĚNÍ JAM RÝH ŠACHET</t>
  </si>
  <si>
    <t>OBSYP A ZÁSYP POTRUBÍ  BEZ PROHOZENÍ</t>
  </si>
  <si>
    <t>142100006</t>
  </si>
  <si>
    <t>ZÁSYP PÍSEK FRAKCE 0-8</t>
  </si>
  <si>
    <t>ZÁSYP ŠTĚRKOPÍSEK DO 32 mm</t>
  </si>
  <si>
    <t>ULOŽENÍ ZEMINY NA SKLÁDKU</t>
  </si>
  <si>
    <t>TUNA</t>
  </si>
  <si>
    <t>POPLATEK ZA ULOŽENÍ ZEMINY NA SKLÁDKU</t>
  </si>
  <si>
    <t>LOŽE POD POTRUBÍ A OBJEKTY Z PÍSKU 0-8</t>
  </si>
  <si>
    <t>762111006</t>
  </si>
  <si>
    <t>MONTÁŽ IZOLACE Z LEHČENÝCH HMOT DO D 25 MM</t>
  </si>
  <si>
    <t>METR</t>
  </si>
  <si>
    <t>MONTÁŽ IZOLACE Z LEHČENÝCH HMOT DO D 63 MM</t>
  </si>
  <si>
    <t>MONTÁŽ IZOLACE KANALIZACE Z LEHČENÝCH HMOT DO D 160 MM</t>
  </si>
  <si>
    <t>288152103</t>
  </si>
  <si>
    <t>SILIKONOVÁNÍ SPAR ZAŘIZOVACÍCH PŘEDMĚTŮ</t>
  </si>
  <si>
    <t>SILIKONOVÝ TMEL S PROTIPLÍSŇOVOU ÚPRAVOU, BARVA DLE ZP</t>
  </si>
  <si>
    <t>453210003</t>
  </si>
  <si>
    <t>IZOLACE TRUBEK DN/T 18/9 Z PĚNĚNÉHO PE</t>
  </si>
  <si>
    <t>IZOLACE TRUBEK DN/T 22/9 Z PĚNĚNÉHO PE</t>
  </si>
  <si>
    <t>IZOLACE TRUBEK DN/T 25/9 Z PĚNĚNÉHO PE</t>
  </si>
  <si>
    <t>IZOLACE TRUBEK DN/T 32/9 Z PĚNĚNÉHO PE</t>
  </si>
  <si>
    <t>IZOLACE TRUBEK DN/T 40/9 Z PĚNĚNÉHO PE</t>
  </si>
  <si>
    <t>IZOLACE TRUBEK DN/T 54/9 Z PĚNĚNÉHO PE</t>
  </si>
  <si>
    <t>NÁVLEKOVÁ HADICE, ZVUKOVĚ A TEPELNĚ IZOLAČNÍ Z PĚNOVÉHO PET, CHEM,ODOLNÁ, NENASÁKAVÁ 35×3</t>
  </si>
  <si>
    <t>NÁVLEKOVÁ HADICE, ZVUKOVĚ A TEPELNĚ IZOLAČNÍ Z PĚNOVÉHO PET, CHEM,ODOLNÁ, NENASÁKAVÁ 42×3</t>
  </si>
  <si>
    <t>NÁVLEKOVÁ HADICE, ZVUKOVĚ A TEPELNĚ IZOLAČNÍ Z PĚNOVÉHO PET, CHEM,ODOLNÁ, NENASÁKAVÁ 50×3</t>
  </si>
  <si>
    <t>NÁVLEKOVÁ HADICE, ZVUKOVĚ A TEPELNĚ IZOLAČNÍ Z PĚNOVÉHO PET, CHEM,ODOLNÁ, NENASÁKAVÁ 75×5</t>
  </si>
  <si>
    <t>NÁVLEKOVÁ HADICE, ZVUKOVĚ A TEPELNĚ IZOLAČNÍ Z PĚNOVÉHO PET, CHEM,ODOLNÁ, NENASÁKAVÁ 110×5</t>
  </si>
  <si>
    <t>NÁVLEKOVÁ HADICE, ZVUKOVĚ A TEPELNĚ IZOLAČNÍ Z PĚNOVÉHO PET, CHEM,ODOLNÁ, NENASÁKAVÁ 125×5</t>
  </si>
  <si>
    <t>LEPIDLO 1 L</t>
  </si>
  <si>
    <t>LITR</t>
  </si>
  <si>
    <t>LEPIDLO NA PĚNĚNÝ POLYETYLEN 80G</t>
  </si>
  <si>
    <t>PÁSKA SAMOLEPÍCÍ AL (50 M)</t>
  </si>
  <si>
    <t>SPONKA PLASTOVÁ K IZOLACI TRUBEK</t>
  </si>
  <si>
    <t>453323006</t>
  </si>
  <si>
    <t>MONTÁŽ POTRUBÍ Z PLASTOVÝCH HRDLOVÝCH TRUB DO D 75</t>
  </si>
  <si>
    <t>MONTÁŽ POTRUBÍ Z PLASTOVÝCH HRDLOVÝCH TRUB DO D 150</t>
  </si>
  <si>
    <t>POTRUBÍ PPs HRDLOVÉ ODPADNÍ D  75 - HT VČ TVAROVEK</t>
  </si>
  <si>
    <t>POTRUBÍ PPs HRDLOVÉ ODPADNÍ D 110 - HT VČ TVAROVEK</t>
  </si>
  <si>
    <t>POTRUBÍ PPs HRDLOVÉ DEŠŤOVÉ D 110 - HT VČ TVAROVEK</t>
  </si>
  <si>
    <t>POTRUBÍ PPs HRDLOVÉ DEŠŤOVÉ D 125 - HT VČ TVAROVEK</t>
  </si>
  <si>
    <t>MONTÁŽ POTRUBÍ Z PLASTOVÝCH HRDLOVÝCH TRUB DO D 250</t>
  </si>
  <si>
    <t>POTRUBÍ PVC SN4 HRDLOVÉ D 110  VČ TVAROVEK</t>
  </si>
  <si>
    <t>POTRUBÍ PVC SN4 HRDLOVÉ D 125  VČ TVAROVEK</t>
  </si>
  <si>
    <t>POTRUBÍ PVC SN4 HRDLOVÉ D 160  VČ TVAROVEK</t>
  </si>
  <si>
    <t>MONTÁŽ POTRUBÍ Z PLASTOVÝCH TRUB DO D 50</t>
  </si>
  <si>
    <t>POTRUBÍ PPs HRDLOVÉ ODPADNÍ D  32 - HT VČ TVAROVEK</t>
  </si>
  <si>
    <t>POTRUBÍ PPs HRDLOVÉ ODPADNÍ D  40 - HT VČ TVAROVEK</t>
  </si>
  <si>
    <t>POTRUBÍ PPs HRDLOVÉ ODPADNÍ D  50 - HT VČ TVAROVEK</t>
  </si>
  <si>
    <t>VYVEDENÍ KANALIZAČNÍCH VÝPUSTEK DO D 63</t>
  </si>
  <si>
    <t>VYVEDENÍ KANALIZAČNÍCH VÝPUSTEK DO D 110</t>
  </si>
  <si>
    <t>NAPOJENÍ VZT JEDNOTKY/KAZETY NA ODVOD KONDENZÁTU</t>
  </si>
  <si>
    <t>HL 30.2 PŘECHODOVÝ KUS DN 32×1/2"</t>
  </si>
  <si>
    <t>NAPOJENÍ PÁSOVÉ VPUSTI BEZ DODÁVKY</t>
  </si>
  <si>
    <t>MONTÁŽ UZÁVĚREK ZÁPACH PODLAHOVÝCH A ZPĚTNÝCH KLAPEK</t>
  </si>
  <si>
    <t>HL 83.M IZOLAČNÍ SOUPRAVA S FÓLIÍ PRO STĚRKU</t>
  </si>
  <si>
    <t>HL 310NG/50/70/110  VPUST PODLAHOVÁ SE SVISLÝM ODTOKEM 140×140</t>
  </si>
  <si>
    <t>HL 540 PODLAHOVÁ VPUST PRIMUS DRAIN H=80 MM IZOLACE PRO STĚRKY DN 50</t>
  </si>
  <si>
    <t>MONTÁŽ VTOKŮ STŘEŠNÍCH PLASTOVÝCH + NÁSTAVCŮ</t>
  </si>
  <si>
    <t>HL 62/100  STŘEŠNÍ VTOK DN 100</t>
  </si>
  <si>
    <t>MONTÁŽ HLAVIC VENTILAČNÍCH PLASTOVÝCH</t>
  </si>
  <si>
    <t>HL 810 PP VENTILAČNÍ SOUPRAVA DN 100</t>
  </si>
  <si>
    <t>HL 900N PP VENTILAČNÍ HLAVICE PŘIVĚTRÁVACÍ</t>
  </si>
  <si>
    <t>ZKOUŠKA KANALIZACE VODOU</t>
  </si>
  <si>
    <t>453322005</t>
  </si>
  <si>
    <t>MONTÁŽ POTRUBÍ OCELOVÉHO ZÁVIT POZN DO 2"</t>
  </si>
  <si>
    <t>POTRUBÍ OCELOVÉ ZÁVIT POZN VČ TVAROVEK 5/4"</t>
  </si>
  <si>
    <t>MONTÁŽ KOVOVÝCH ŽLABŮ POD POTRUBÍ Z PLASTICKÝCH HMOT</t>
  </si>
  <si>
    <t>MONTÁŽ POTRUBÍ Z PLASTŮ DO D 63 DO VÝKOPU</t>
  </si>
  <si>
    <t>MONTÁŽ POTRUBÍ S LISOVANÝMI SPOJI DO D 26</t>
  </si>
  <si>
    <t>MONTÁŽ POTRUBÍ S LISOVANÝMI SPOJI DO D 45</t>
  </si>
  <si>
    <t>MONTÁŽ POTRUBÍ S LISOVANÝMI SPOJI DO D 60</t>
  </si>
  <si>
    <t>VÍCEVRSTVÉ KOMP.POTRUBÍ, AL VLOŽKA, POTRUBÍ VČETNĚ UCHYCENÍ A TVAROVEK LISOVANÉ D16</t>
  </si>
  <si>
    <t>VÍCEVRSTVÉ KOMP.POTRUBÍ, AL VLOŽKA, VČETNĚ UCHYCENÍ A TVAROVEK LISOVANÉ D20</t>
  </si>
  <si>
    <t>VÍCEVRSTVÉ KOMP.POTRUBÍ, AL VLOŽKA, VČETNĚ UCHYCENÍ A TVAROVEK LISOVANÉ D25</t>
  </si>
  <si>
    <t>VÍCEVRSTVÉ KOMP.POTRUBÍ, AL VLOŽKA, VČETNĚ UCHYCENÍ A TVAROVEK LISOVANÉ D32</t>
  </si>
  <si>
    <t>VÍCEVRSTVÉ KOMP.POTRUBÍ, AL VLOŽKA, VČETNĚ UCHYCENÍ A TVAROVEK LISOVANÉ D40</t>
  </si>
  <si>
    <t>VÍCEVRSTVÉ KOMP.POTRUBÍ, AL VLOŽKA, VČETNĚ UCHYCENÍ A TVAROVEK LISOVANÉ D50</t>
  </si>
  <si>
    <t>252122105</t>
  </si>
  <si>
    <t>POTRUBÍ PE TŘÍVRSTVÉ PE100 RC  SDR 11 PN 16 63×5,8</t>
  </si>
  <si>
    <t>ŽLAB POZINKOVANÝ PRO TRUBKU D 20 MM</t>
  </si>
  <si>
    <t>ŽLAB POZINKOVANÝ PRO TRUBKU D 32 MM</t>
  </si>
  <si>
    <t>ŽLAB POZINKOVANÝ PRO TRUBKU D 40 MM</t>
  </si>
  <si>
    <t>ŽLAB POZINKOVANÝ PRO TRUBKU D 50 MM</t>
  </si>
  <si>
    <t>MONTÁŽ ODBOČKY/PROPOJENÍ PLAST POTRUBÍ DO D 75</t>
  </si>
  <si>
    <t>TVAROVKA ISO 6100 63X2" VNĚJŠÍ ZÁVIT</t>
  </si>
  <si>
    <t>VYVEDENÍ UPEVNĚNÍ VÝPUSTEK DO DN 50</t>
  </si>
  <si>
    <t>MONTÁŽ VODOVODNÍCH ARMATUR S 1 ZÁVITEM 1/2"</t>
  </si>
  <si>
    <t>MONTÁŽ VODOVODNÍCH ARMATUR S 1 ZÁVITEM 3/4"</t>
  </si>
  <si>
    <t>KOHOUT KULOVÝ R608 VYPOUŠTĚCÍ 1/2"</t>
  </si>
  <si>
    <t>VENTIL POJISTNÝ DUCO G 3/4"×1"  8 BAR</t>
  </si>
  <si>
    <t>MONTÁŽ VODOVODNÍCH ARMATUR SE 2 ZÁVITY 1/2"</t>
  </si>
  <si>
    <t>MONTÁŽ VODOVODNÍCH ARMATUR SE 2 ZÁVITY 3/4"</t>
  </si>
  <si>
    <t>MONTÁŽ VODOVODNÍCH ARMATUR SE 2 ZÁVITY 1"</t>
  </si>
  <si>
    <t>MONTÁŽ VODOVODNÍCH ARMATUR SE 2 ZÁVITY 5/4"</t>
  </si>
  <si>
    <t>MONTÁŽ VODOVODNÍCH ARMATUR SE 2 ZÁVITY 6/4"</t>
  </si>
  <si>
    <t>ŠROUBENÍ MOSAZNÉ 1/2" 37 MM</t>
  </si>
  <si>
    <t>ŠROUBENÍ MOSAZNÉ 3/4" 46 MM</t>
  </si>
  <si>
    <t>ŠROUBENÍ MOSAZNÉ 1" 46,5 MM</t>
  </si>
  <si>
    <t>ŠROUBENÍ MOSAZNÉ 5/4" 56 MM</t>
  </si>
  <si>
    <t>ŠROUBENÍ MOSAZNÉ 6/4" 66 MM</t>
  </si>
  <si>
    <t>291314000</t>
  </si>
  <si>
    <t>KOHOUT KULOVÝ POCHROMOVANÝ R250D 1/2"</t>
  </si>
  <si>
    <t>KOHOUT KULOVÝ POCHROMOVANÝ R250D 3/4"</t>
  </si>
  <si>
    <t>KOHOUT KULOVÝ POCHROMOVANÝ R250D 1"</t>
  </si>
  <si>
    <t>KOHOUT KULOVÝ POCHROMOVANÝ R250D 5/4"</t>
  </si>
  <si>
    <t>KOHOUT KULOVÝ POCHROMOVANÝ R250D 6/4"</t>
  </si>
  <si>
    <t>KONTROLOVATELNÁ ZPĚTNÁ ARMATURA EA 5/4" RV277</t>
  </si>
  <si>
    <t>453432005</t>
  </si>
  <si>
    <t>MONTÁŽ HYDRANTOVÉ SKŘÍNĚ VNITŘNÍ S VÝZBROJÍ</t>
  </si>
  <si>
    <t>HYDRANT NÁSTĚNNÝ D - A HADICE D 25/30m NA ZEĎ KOMAXIT</t>
  </si>
  <si>
    <t>MONTÁŽ VODOMĚRU ZÁVITOVÉHO G 3/4</t>
  </si>
  <si>
    <t>VODOMĚR SV QN 2,5 DN 3/4" IMPULSNÍ</t>
  </si>
  <si>
    <t>M-BUS IMPULSNÍ ADAPTÉR</t>
  </si>
  <si>
    <t>TLAKOVÁ ZKOUŠKA VODOVODNÍHO POTRUBÍ 50</t>
  </si>
  <si>
    <t>PROPLACH A DEZINFEKCE POTRUBÍ DO DN 100</t>
  </si>
  <si>
    <t>453300009</t>
  </si>
  <si>
    <t>MONTÁŽ TLAKOVÝCH NÁDRŽÍ</t>
  </si>
  <si>
    <t>TL PRŮTOČNÁ EX NÁD REFLEX REFIX DD 12L 10 BAR 7308200</t>
  </si>
  <si>
    <t>FLOWJET UZAVÍRACÍ ARMATURA S VYPOUŠTĚNÍM 3/4" 9116799</t>
  </si>
  <si>
    <t>REFLEX DRŽÁK S PÁSKEM KS 8-25 9200140</t>
  </si>
  <si>
    <t>MONTÁŽ ČERPADEL OBĚHOVÝCH TUV</t>
  </si>
  <si>
    <t>291224808</t>
  </si>
  <si>
    <t>ŠROUBENÍ K ČERPADLU G 5/4"</t>
  </si>
  <si>
    <t>ČERPADLO OBĚHOVÉ ELEKTRONICKÉ NA TEPLOU VODU BRONZ 1.1 M 230V</t>
  </si>
  <si>
    <t>453324007</t>
  </si>
  <si>
    <t>MONTÁŽ SPLACHOVACÍCH NÁDRŽÍ</t>
  </si>
  <si>
    <t>MONTÁŽ SPLACHOVACÍCH NÁDRŽÍ PRO ZÁVĚSNÉ KLOZETY/VÝLEVKY</t>
  </si>
  <si>
    <t>123.700.11.1 SPLACHOVACÍ NÁDRŽ VYSOKO POLOŽENÁ GEBERIT AP123</t>
  </si>
  <si>
    <t>INSTALAČNÍ PRVEK ZÁVĚSNÍHO WC DO LEHKÝCH KONSTRKCÍ VÝŠKA 1100 OVLÁDÁNÍ ZEPŘEDU</t>
  </si>
  <si>
    <t>OVLÁDACÍ DESKA BÍLÁ PLASTOVÁ</t>
  </si>
  <si>
    <t>NAPÁJECÍ ZDROJ ZAC 1/20</t>
  </si>
  <si>
    <t>MONTÁŽ KLOZETOVÝCH MÍS NORMÁLNÍCH/NÁSTĚNNÝCH</t>
  </si>
  <si>
    <t>262140001</t>
  </si>
  <si>
    <t>KLOZET ZÁVĚSNÝ 360×520 BÍLÝ S HLUBOKÝM SPLACHOVÁNÍM</t>
  </si>
  <si>
    <t>TLUMÍCÍ PODLOŽKA POD ZÁVĚSNÝ KLOZET/BIDET</t>
  </si>
  <si>
    <t>SEDÁTKO DURAPLAST KOVOVÉ KLOUBY</t>
  </si>
  <si>
    <t>HL 205 PP PŘIPOJOVACÍ KOLENO WC DN 100</t>
  </si>
  <si>
    <t>HL 7 EL.100 PRUŽNÁ ROZETA ELASTIK DN 100</t>
  </si>
  <si>
    <t>MONTÁŽ PISOÁROVÝCH ZÁCHODKŮ S ELEKTRONICKÝM SPLACHOVÁNÍM</t>
  </si>
  <si>
    <t>PISOÁROVÝ ZÁCHODEK KERAMICKÝ S ELEKTRONICKÝM SPLACHOVÁNÍM</t>
  </si>
  <si>
    <t>MONTÁŽ UMYVADEL SE SIFONEM NA ŠROUBY</t>
  </si>
  <si>
    <t>MONTÁŽ UMYVADEL SE SIFONEM NA KOTEV ŠROUBY</t>
  </si>
  <si>
    <t>UMYVADLO BÍLÉ S OTVOREM PRO BATERII 500</t>
  </si>
  <si>
    <t>UMÝVÁTKO BÍLÉ S OTVOREM PRO BATERII 400</t>
  </si>
  <si>
    <t>AUM 17 NEREZOVÉ UMYVADLO 410×410</t>
  </si>
  <si>
    <t>HL 132.40 PP SIFON UMYVADLOVÝ DN 40</t>
  </si>
  <si>
    <t>TRUBKOVÝ SIFON 305611 UMYVADLOVÝ CHROM 5/4"</t>
  </si>
  <si>
    <t>MONTÁŽ STĚN A SPRCHOVÝCH KOUTŮ</t>
  </si>
  <si>
    <t>SPRCHOVÁ ZÁSTĚNA, DO NIKY 90, POSUVNÉ DVEŘE, VÝPLŇ BEZPEČNOSTNÍ SKLO</t>
  </si>
  <si>
    <t>MONTÁŽ DŘEZŮ V KUCHYŇSKÉ SESTAVĚ</t>
  </si>
  <si>
    <t>PŘIPOJENÍ TECHNOLOGICKÉHO ZAŘÍZENÍ NA ODPAD A PITNOU VODU</t>
  </si>
  <si>
    <t>PŘIPOJENÍ TECHNOLOGICKÉHO ZAŘÍZENÍ NA PITNOU VODU</t>
  </si>
  <si>
    <t>HL 100G50 PP SIFON 50</t>
  </si>
  <si>
    <t>MONTÁŽ VÝLEVEK</t>
  </si>
  <si>
    <t>452221103</t>
  </si>
  <si>
    <t>VÝLEVKA KERAMICKÁ S MŘÍŽKOU 8.5104.6.000.000.1</t>
  </si>
  <si>
    <t>MONTÁŽ VENTILŮ NÁSTĚNNÝCH G 1/2"</t>
  </si>
  <si>
    <t>MONTÁŽ VENTILŮ ROHOVÝCH G 1/2"</t>
  </si>
  <si>
    <t>VENTIL PRAČKOVÝ ZAJIŠTĚNÝ PROTI ZP TOKU CHROM VRŠEK S MAZIVOVOU KOMOROU</t>
  </si>
  <si>
    <t>VENTIL ROHOVÝ G 1/2"</t>
  </si>
  <si>
    <t>PRODLOUŽENÍ T 216 × G 1/2×100</t>
  </si>
  <si>
    <t>MONTÁŽ BATERIÍ NÁSTĚNNÝCH</t>
  </si>
  <si>
    <t>MONTÁŽ BATERIÍ STOJÁNKOVÝCH/DÁVKOVAČŮ STOJÁNKOVÝCH</t>
  </si>
  <si>
    <t>MONTÁŽ BATERIÍ SPRCHOVÝCH</t>
  </si>
  <si>
    <t>MONTÁŽ SPRCHOVÝCH SETŮ A HLAVIC BEZ BATERIE</t>
  </si>
  <si>
    <t>BATERIE UMYVADLOVÁ STOJÁNKOVÁ CHROM S OVL ODTOKU A SILK MOVE KERAM KARTUŠÍ</t>
  </si>
  <si>
    <t>BATERIE DŘEZOVÁ STOJÁNKOVÁ CHROM A SILK MOVE KERAM KARTUŠÍ</t>
  </si>
  <si>
    <t>BATERIE DŘEZOVÁ NÁSTĚNNÁ CHROM A SILK MOVE KERAM KARTUŠÍ</t>
  </si>
  <si>
    <t>BATERIE SPRCHOVÁ NÁSTĚNNÁ CHROM A SILK MOVE KERAM KARTUŠÍ</t>
  </si>
  <si>
    <t>SPRCHOVÁ SESTAVA CHROM S TYČÍ A POSUVNÝM DRŽÁKEM</t>
  </si>
  <si>
    <t>MONTÁŽ ZÁPACHOVÝCH UZÁVĚREK A ODP PRVKŮ</t>
  </si>
  <si>
    <t>HL 21 PP NÁLEVKA DN 40</t>
  </si>
  <si>
    <t>HL 136N PP SIFON PRO ODVOD KONDENZÁTU D32/DN 40</t>
  </si>
  <si>
    <t>HL 138 PP SIFON PRO ODVOD KONDENZÁTU DN32 PODOMÍTKOVÝ</t>
  </si>
  <si>
    <t>MONTÁŽ DVÍŘEK</t>
  </si>
  <si>
    <t>PRŮVĚTRNÍK AL BÍLÝ 300×300</t>
  </si>
  <si>
    <t>DVÍŘKA MAGNETICKÁ BÍLÁ 300×300</t>
  </si>
  <si>
    <t>452231007</t>
  </si>
  <si>
    <t>MONTÁŽ ATYP KOV KCÍ DO 5 KG</t>
  </si>
  <si>
    <t>KG</t>
  </si>
  <si>
    <t>285000007</t>
  </si>
  <si>
    <t>OBJÍMKA S PRYŽÍ 1/2" M8 20-23</t>
  </si>
  <si>
    <t>OBJÍMKA S PRYŽÍ 1" M8  31-38</t>
  </si>
  <si>
    <t>OBJÍMKA S PRYŽÍ 5/4" M8  40-46</t>
  </si>
  <si>
    <t>OBJÍMKA S PRYŽÍ 6/4" M8  48-53</t>
  </si>
  <si>
    <t>ZÁVITOVÁ TYČ</t>
  </si>
  <si>
    <t>D.   Demontáž</t>
  </si>
  <si>
    <t>h</t>
  </si>
  <si>
    <t>předběžná obhlídka</t>
  </si>
  <si>
    <t>trvanlivé a čitelné označení vývodů</t>
  </si>
  <si>
    <t>Revize</t>
  </si>
  <si>
    <t>Zhotovení dokumentace skutečného provedení</t>
  </si>
  <si>
    <t>Jistič instalační 10kA</t>
  </si>
  <si>
    <t>Spinac v krytu IP54/3P/11kW</t>
  </si>
  <si>
    <t>Pol__8</t>
  </si>
  <si>
    <t>Spinac  IP20 zap. TANGO</t>
  </si>
  <si>
    <t>Zasuvka IP20 zap. TANGO</t>
  </si>
  <si>
    <t>Spinac  IP44 přisazený plast</t>
  </si>
  <si>
    <t>Pol__17</t>
  </si>
  <si>
    <t>Pol__18</t>
  </si>
  <si>
    <t>Zasuvka IP44 plast</t>
  </si>
  <si>
    <t>Pol__19</t>
  </si>
  <si>
    <t>Pol__20</t>
  </si>
  <si>
    <t>Spinac  IP66 přisazený Al</t>
  </si>
  <si>
    <t>Pol__21</t>
  </si>
  <si>
    <t>Spinac IP44 zap. TANGO</t>
  </si>
  <si>
    <t>Pol__22</t>
  </si>
  <si>
    <t>Zasuvka prům. nástěnná</t>
  </si>
  <si>
    <t>Pol__23</t>
  </si>
  <si>
    <t>Skrinka IP65 ovladac+LED</t>
  </si>
  <si>
    <t>Pol__24</t>
  </si>
  <si>
    <t>Skrinka IP65 signálka LED</t>
  </si>
  <si>
    <t>Pol__25</t>
  </si>
  <si>
    <t>Relé multi - do krabice</t>
  </si>
  <si>
    <t>Pol__26</t>
  </si>
  <si>
    <t>Ekvipotencialni svorkovnice</t>
  </si>
  <si>
    <t>Pol__27</t>
  </si>
  <si>
    <t>Příchytka PSH 15 SP kabelová</t>
  </si>
  <si>
    <t>Pol__28</t>
  </si>
  <si>
    <t>Kabelovy rost RI-3</t>
  </si>
  <si>
    <t>Pol__29</t>
  </si>
  <si>
    <t>Krabice   Přístrojová</t>
  </si>
  <si>
    <t>Pol__30</t>
  </si>
  <si>
    <t>Krabice   Odbočovací</t>
  </si>
  <si>
    <t>Pol__31</t>
  </si>
  <si>
    <t>Krabice   Rozbočovací</t>
  </si>
  <si>
    <t>Pol__32</t>
  </si>
  <si>
    <t>Krabice   R  IP40</t>
  </si>
  <si>
    <t>Pol__33</t>
  </si>
  <si>
    <t>Prichytka pro kabely "V"</t>
  </si>
  <si>
    <t>Pol__34</t>
  </si>
  <si>
    <t>Pozarni prepazka pres stenu 30 cm</t>
  </si>
  <si>
    <t>Pol__35</t>
  </si>
  <si>
    <t>Zlab MARS 62/50</t>
  </si>
  <si>
    <t>Pol__36</t>
  </si>
  <si>
    <t>Zlab MARS 125/100</t>
  </si>
  <si>
    <t>Pol__37</t>
  </si>
  <si>
    <t>Zlab MARS 250/100</t>
  </si>
  <si>
    <t>Pol__38</t>
  </si>
  <si>
    <t>Spínač IR-pohybový</t>
  </si>
  <si>
    <t>Pol__39</t>
  </si>
  <si>
    <t>Pol__40</t>
  </si>
  <si>
    <t>Multikanal ocelova sponka</t>
  </si>
  <si>
    <t>Pol__41</t>
  </si>
  <si>
    <t>Multikanal rovny dil</t>
  </si>
  <si>
    <t>Pol__42</t>
  </si>
  <si>
    <t>Podpera na strechu</t>
  </si>
  <si>
    <t>Pol__43</t>
  </si>
  <si>
    <t>Drzak tyce a trubky</t>
  </si>
  <si>
    <t>Pol__44</t>
  </si>
  <si>
    <t>Svorka universalni</t>
  </si>
  <si>
    <t>Pol__45</t>
  </si>
  <si>
    <t>Pol__46</t>
  </si>
  <si>
    <t>Svorka spojovaci</t>
  </si>
  <si>
    <t>Pol__47</t>
  </si>
  <si>
    <t>Svorka zkusebni</t>
  </si>
  <si>
    <t>Pol__48</t>
  </si>
  <si>
    <t>Svorka krizova</t>
  </si>
  <si>
    <t>Pol__49</t>
  </si>
  <si>
    <t>Svorka pripojovaci</t>
  </si>
  <si>
    <t>Pol__50</t>
  </si>
  <si>
    <t>Svorka na trubku</t>
  </si>
  <si>
    <t>Pol__51</t>
  </si>
  <si>
    <t>Svorka pasek/pasek</t>
  </si>
  <si>
    <t>Pol__52</t>
  </si>
  <si>
    <t>Svorka pasek/drat</t>
  </si>
  <si>
    <t>Pol__53</t>
  </si>
  <si>
    <t>Stitek oznacovaci</t>
  </si>
  <si>
    <t>Pol__54</t>
  </si>
  <si>
    <t>Krabice   O s víčkem</t>
  </si>
  <si>
    <t>Pol__55</t>
  </si>
  <si>
    <t>Svítidlo A1</t>
  </si>
  <si>
    <t>Pol__56</t>
  </si>
  <si>
    <t>Svítidlo A2</t>
  </si>
  <si>
    <t>Pol__57</t>
  </si>
  <si>
    <t>Svítidlo A3</t>
  </si>
  <si>
    <t>Pol__58</t>
  </si>
  <si>
    <t>Svítidlo A4Ex</t>
  </si>
  <si>
    <t>Pol__59</t>
  </si>
  <si>
    <t>Svítidlo B1</t>
  </si>
  <si>
    <t>Pol__60</t>
  </si>
  <si>
    <t>Svítidlo C1</t>
  </si>
  <si>
    <t>Pol__61</t>
  </si>
  <si>
    <t>Svítidlo O3</t>
  </si>
  <si>
    <t>Pol__62</t>
  </si>
  <si>
    <t>Svítidlo V4</t>
  </si>
  <si>
    <t>Pol__63</t>
  </si>
  <si>
    <t>Svítidlo V5</t>
  </si>
  <si>
    <t>Pol__64</t>
  </si>
  <si>
    <t>Svítidlo nouzové NA</t>
  </si>
  <si>
    <t>Pol__65</t>
  </si>
  <si>
    <t>Svítidlo nouzové NAp</t>
  </si>
  <si>
    <t>Pol__66</t>
  </si>
  <si>
    <t>Svítidlo nouzové NB</t>
  </si>
  <si>
    <t>Pol__67</t>
  </si>
  <si>
    <t>Svítidlo nouzové NCp</t>
  </si>
  <si>
    <t>Pol__68</t>
  </si>
  <si>
    <t>Svítidlo nouzové NE</t>
  </si>
  <si>
    <t>Pol__69</t>
  </si>
  <si>
    <t>Svítidlo nouzové NF</t>
  </si>
  <si>
    <t>Pol__70</t>
  </si>
  <si>
    <t>Závěs řetízkový 1,5m na svítidlo</t>
  </si>
  <si>
    <t>sa</t>
  </si>
  <si>
    <t>Pol__71</t>
  </si>
  <si>
    <t>Kabel 1-CYKY-J</t>
  </si>
  <si>
    <t>Pol__72</t>
  </si>
  <si>
    <t>Kabel CYKY-O</t>
  </si>
  <si>
    <t>Pol__73</t>
  </si>
  <si>
    <t>Pol__74</t>
  </si>
  <si>
    <t>Kabel CYKY-J</t>
  </si>
  <si>
    <t>Pol__75</t>
  </si>
  <si>
    <t>Pol__76</t>
  </si>
  <si>
    <t>Pol__77</t>
  </si>
  <si>
    <t>Pol__78</t>
  </si>
  <si>
    <t>Pol__79</t>
  </si>
  <si>
    <t>Pol__80</t>
  </si>
  <si>
    <t>Pol__81</t>
  </si>
  <si>
    <t>Kabel PraflaDurP60-R</t>
  </si>
  <si>
    <t>Pol__82</t>
  </si>
  <si>
    <t>Pol__83</t>
  </si>
  <si>
    <t>Vodic CY</t>
  </si>
  <si>
    <t>Pol__84</t>
  </si>
  <si>
    <t>Trubka plastová</t>
  </si>
  <si>
    <t>Pol__85</t>
  </si>
  <si>
    <t>Pol__86</t>
  </si>
  <si>
    <t>Zemnici drat</t>
  </si>
  <si>
    <t>Pol__87</t>
  </si>
  <si>
    <t>Pol__88</t>
  </si>
  <si>
    <t>Zemnici pasek</t>
  </si>
  <si>
    <t>Pol__89</t>
  </si>
  <si>
    <t>Pol__90</t>
  </si>
  <si>
    <t>Trubka ohebna</t>
  </si>
  <si>
    <t>Pol__91</t>
  </si>
  <si>
    <t>Pol__92</t>
  </si>
  <si>
    <t>Výkop kabelové rýhy</t>
  </si>
  <si>
    <t>Pol__93</t>
  </si>
  <si>
    <t>Pol__94</t>
  </si>
  <si>
    <t>Pol__95</t>
  </si>
  <si>
    <t>Kabelove loze</t>
  </si>
  <si>
    <t>Pol__96</t>
  </si>
  <si>
    <t>Folie vystrazna</t>
  </si>
  <si>
    <t>Pol__97</t>
  </si>
  <si>
    <t>Zahoz ryhy</t>
  </si>
  <si>
    <t>Pol__98</t>
  </si>
  <si>
    <t>Pol__99</t>
  </si>
  <si>
    <t>Trubka ohebná pod omítku 25 vč. montáže</t>
  </si>
  <si>
    <t>Trubka tuhá 25,  vč  montáže</t>
  </si>
  <si>
    <t>Trubka PE 40 do výkopu vč  montáže</t>
  </si>
  <si>
    <t>Ucpávka protipožární, průchod stropem, tl. 30 cm, vč montáže</t>
  </si>
  <si>
    <t>Datová zásuvka 1x RJ45 - průmyslová na DIN lištu. Komplet vč.keystonu. STP Cat.6A.</t>
  </si>
  <si>
    <t>Datová dvojzásuvka 2x RJ45 - zapuštěná, vč. instalační krabice 68mm. Komplet (maska nosná, keystone,, kryt,rámeček). STP Cat.6A.</t>
  </si>
  <si>
    <t>Datová dvojzásuvka 1x RJ45  - na povrch, vč. instalační povrchové krabice. Krytí IP55. Komplet, (maska nosná, keystone,kryt,rámeček). STP Cat.6A.</t>
  </si>
  <si>
    <t>Datová dvojzásuvka 2x RJ45  - na povrch, vč. instalační povrchové krabice. Krytí IP55. Komplet, (maska nosná, keystone,kryt,rámeček). STP Cat.6A.</t>
  </si>
  <si>
    <t>Keyston modul, cat.6a, STP 1x RJ45, pro ukončení volných vývodů</t>
  </si>
  <si>
    <t>Chránička HDPE40</t>
  </si>
  <si>
    <t>Vodič silový CY zelenožlutý 6,00 mm2 - drát</t>
  </si>
  <si>
    <t>Krabice přístrojová</t>
  </si>
  <si>
    <t>Příchytka 25 vč. spoj mat, vč mont</t>
  </si>
  <si>
    <t>elektroinstalační krabice do sádrokartonu</t>
  </si>
  <si>
    <t>elektroinstalační krabice</t>
  </si>
  <si>
    <t>Kabel STP CAT6a  LSOH</t>
  </si>
  <si>
    <t>Kabel FTP CAT6 outdoor</t>
  </si>
  <si>
    <t>Kabel CYKY 3x1.5</t>
  </si>
  <si>
    <t>Celoplechový žlab 125/ 50 s víkem</t>
  </si>
  <si>
    <t>Další drobné kabeláže</t>
  </si>
  <si>
    <t>pomocný instalační materiál</t>
  </si>
  <si>
    <t>proměření optických vláken</t>
  </si>
  <si>
    <t>výjezd mont. skupiny opt vláken</t>
  </si>
  <si>
    <t>Žlab kabelový s přísluš., 125/50 mm s víkem</t>
  </si>
  <si>
    <t>Vodič nn a vn CY 6 mm2</t>
  </si>
  <si>
    <t>Krabice přístr.</t>
  </si>
  <si>
    <t>Montáž kabelu UTP/STP</t>
  </si>
  <si>
    <t>Montáž kabelu CYKY 3x1.5</t>
  </si>
  <si>
    <t>Mtž zásuvka datová</t>
  </si>
  <si>
    <t>montáž elinst. krabice</t>
  </si>
  <si>
    <t>mtž chránička</t>
  </si>
  <si>
    <t>Keyston modul, cat.6a, FTP 1x RJ45, pro ukončení volných vývodů</t>
  </si>
  <si>
    <t>Měření jednoho portu SK vč. vyhotovení protokolu</t>
  </si>
  <si>
    <t>Výkop+zához rýhy 35x100cm</t>
  </si>
  <si>
    <t>Hzs-pomocné montážní práce</t>
  </si>
  <si>
    <t>Zkušební provoz s dohledem</t>
  </si>
  <si>
    <t>den</t>
  </si>
  <si>
    <t>904R01</t>
  </si>
  <si>
    <t>otestování syst. jako celku</t>
  </si>
  <si>
    <t>Výchozí revize</t>
  </si>
  <si>
    <t>Hzs - Inženýrská činnost</t>
  </si>
  <si>
    <t>Trubka tuhá 20,  vč  montáže</t>
  </si>
  <si>
    <t>34121046</t>
  </si>
  <si>
    <t>Kabel sdělovací UTP Cat.5E</t>
  </si>
  <si>
    <t>34121050</t>
  </si>
  <si>
    <t>Kabel sdělovací FTP Cat.5E</t>
  </si>
  <si>
    <t>34121051</t>
  </si>
  <si>
    <t>Kabel sdělovací s Cu jádrem SYKFY 1 x 2 x 0,80 mm</t>
  </si>
  <si>
    <t>34571752</t>
  </si>
  <si>
    <t>Příchytka 20 vč. spoj mat, vč mont</t>
  </si>
  <si>
    <t>9990000</t>
  </si>
  <si>
    <t>CYKYO2X15T</t>
  </si>
  <si>
    <t>KABEL CYKY-O 2x1,5</t>
  </si>
  <si>
    <t>datkab</t>
  </si>
  <si>
    <t>Datový kabel 9501</t>
  </si>
  <si>
    <t>S9993</t>
  </si>
  <si>
    <t>211800795T00</t>
  </si>
  <si>
    <t>Kabel  SYKFY, UTP, FTP</t>
  </si>
  <si>
    <t>220111431R00</t>
  </si>
  <si>
    <t>Stejnosměrná měření na místním kabelu</t>
  </si>
  <si>
    <t>220280222R00</t>
  </si>
  <si>
    <t>Kabel datový pro sběrnici systému v trubce, žlabu,, na roštu</t>
  </si>
  <si>
    <t>220330191U00</t>
  </si>
  <si>
    <t>Měření kontin., izol.odporu 1 úseku smyčky</t>
  </si>
  <si>
    <t>460680042RT1</t>
  </si>
  <si>
    <t>Průraz zdivem v betonové zdi tloušťky 30 cm, plochy do 0,09 m2</t>
  </si>
  <si>
    <t>rozebrání stáv.podhledu, vyhledání tras</t>
  </si>
  <si>
    <t>výmalba do okolních ploch v místech zásahu do stěn včetně materiálu, zapravení</t>
  </si>
  <si>
    <t>909R00</t>
  </si>
  <si>
    <t>210010004RT1</t>
  </si>
  <si>
    <t>Trubka ohebná pod omítku 20 vč. montáže</t>
  </si>
  <si>
    <t>210010022R01</t>
  </si>
  <si>
    <t>Kabel sdělovací s Cu jádrem SYKFY 3 x 2 x 0,50 mm</t>
  </si>
  <si>
    <t>Kabel FTP Cat.5E</t>
  </si>
  <si>
    <t>KECK4720</t>
  </si>
  <si>
    <t>220260024R00</t>
  </si>
  <si>
    <t>Krabice elinst</t>
  </si>
  <si>
    <t>Kolejová dráha  - vodící + hladká + hladká</t>
  </si>
  <si>
    <t>komplet</t>
  </si>
  <si>
    <t>Kompletační činnost IČD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</si>
</sst>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b/>
      <sz val="9"/>
      <name val="Arial CE"/>
      <charset val="238"/>
    </font>
    <font>
      <sz val="8"/>
      <name val="Arial CE"/>
      <charset val="238"/>
    </font>
    <font>
      <sz val="8"/>
      <color indexed="12"/>
      <name val="Arial CE"/>
      <charset val="238"/>
    </font>
    <font>
      <sz val="8"/>
      <color rgb="FFDF7000"/>
      <name val="Arial CE"/>
      <charset val="238"/>
    </font>
    <font>
      <sz val="8"/>
      <color indexed="17"/>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1">
    <xf numFmtId="0" fontId="0" fillId="0" borderId="0" xfId="0"/>
    <xf numFmtId="0" fontId="0" fillId="0" borderId="0" xfId="0" applyAlignment="1"/>
    <xf numFmtId="14" fontId="3" fillId="0" borderId="0" xfId="0" applyNumberFormat="1" applyFont="1" applyAlignment="1">
      <alignment horizontal="left"/>
    </xf>
    <xf numFmtId="0" fontId="0" fillId="0" borderId="1" xfId="0" applyBorder="1"/>
    <xf numFmtId="0" fontId="0" fillId="0" borderId="0"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applyAlignment="1"/>
    <xf numFmtId="0" fontId="0" fillId="0" borderId="2" xfId="0" applyBorder="1" applyAlignment="1">
      <alignment horizontal="right"/>
    </xf>
    <xf numFmtId="0" fontId="0" fillId="0" borderId="0" xfId="0" applyBorder="1" applyAlignment="1">
      <alignment horizontal="center"/>
    </xf>
    <xf numFmtId="0" fontId="0" fillId="0" borderId="3" xfId="0" applyBorder="1"/>
    <xf numFmtId="0" fontId="0" fillId="0" borderId="4" xfId="0" applyBorder="1"/>
    <xf numFmtId="0" fontId="0" fillId="0" borderId="4" xfId="0" applyBorder="1" applyAlignment="1"/>
    <xf numFmtId="0" fontId="0" fillId="0" borderId="5" xfId="0" applyBorder="1" applyAlignment="1">
      <alignment horizontal="right"/>
    </xf>
    <xf numFmtId="0" fontId="0" fillId="0" borderId="6" xfId="0" applyBorder="1"/>
    <xf numFmtId="0" fontId="0" fillId="0" borderId="0" xfId="0" applyBorder="1" applyAlignment="1">
      <alignment horizontal="center" vertical="center"/>
    </xf>
    <xf numFmtId="0" fontId="0" fillId="0" borderId="0" xfId="0" applyBorder="1" applyAlignment="1">
      <alignment horizontal="left" vertical="center"/>
    </xf>
    <xf numFmtId="4" fontId="0" fillId="0" borderId="0" xfId="0" applyNumberFormat="1" applyBorder="1" applyAlignment="1">
      <alignment horizontal="left" vertical="center"/>
    </xf>
    <xf numFmtId="0" fontId="0" fillId="0" borderId="6" xfId="0" applyBorder="1" applyAlignment="1">
      <alignment horizontal="left" vertical="center"/>
    </xf>
    <xf numFmtId="1" fontId="0" fillId="0" borderId="0" xfId="0" applyNumberFormat="1" applyBorder="1" applyAlignment="1">
      <alignment horizontal="left" vertical="center"/>
    </xf>
    <xf numFmtId="0" fontId="0" fillId="0" borderId="1" xfId="0" applyBorder="1" applyAlignment="1">
      <alignment horizontal="right"/>
    </xf>
    <xf numFmtId="0" fontId="8" fillId="0" borderId="0" xfId="0" applyFont="1" applyBorder="1" applyAlignment="1">
      <alignment vertical="center"/>
    </xf>
    <xf numFmtId="0" fontId="8" fillId="0" borderId="6" xfId="0" applyFont="1" applyBorder="1" applyAlignment="1">
      <alignment horizontal="right" vertical="center"/>
    </xf>
    <xf numFmtId="0" fontId="0" fillId="0" borderId="0" xfId="0" applyFont="1" applyBorder="1" applyAlignment="1">
      <alignment horizontal="right" vertical="center"/>
    </xf>
    <xf numFmtId="0" fontId="0" fillId="0" borderId="6" xfId="0" applyFont="1" applyBorder="1" applyAlignment="1">
      <alignment horizontal="right" vertical="center"/>
    </xf>
    <xf numFmtId="0" fontId="8" fillId="0" borderId="1" xfId="0" applyFont="1" applyBorder="1"/>
    <xf numFmtId="0" fontId="8" fillId="0" borderId="0" xfId="0" applyFont="1" applyBorder="1"/>
    <xf numFmtId="0" fontId="8" fillId="0" borderId="0" xfId="0" applyFont="1" applyBorder="1" applyAlignment="1">
      <alignment horizontal="left" vertical="center"/>
    </xf>
    <xf numFmtId="0" fontId="8" fillId="0" borderId="6" xfId="0" applyFont="1" applyBorder="1" applyAlignment="1">
      <alignment horizontal="left" vertical="center"/>
    </xf>
    <xf numFmtId="0" fontId="8" fillId="0" borderId="6" xfId="0" applyFont="1" applyBorder="1" applyAlignment="1">
      <alignment vertical="center"/>
    </xf>
    <xf numFmtId="0" fontId="8" fillId="0" borderId="0" xfId="0" applyFont="1" applyFill="1" applyBorder="1" applyAlignment="1">
      <alignment horizontal="left" vertical="center"/>
    </xf>
    <xf numFmtId="0" fontId="0" fillId="0" borderId="6" xfId="0" applyFont="1" applyBorder="1" applyAlignment="1">
      <alignment vertical="center"/>
    </xf>
    <xf numFmtId="0" fontId="8" fillId="0" borderId="0" xfId="0" applyFont="1"/>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1" fontId="8"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0" xfId="0" applyBorder="1" applyAlignment="1"/>
    <xf numFmtId="0" fontId="8" fillId="0" borderId="6" xfId="0" applyFont="1" applyFill="1" applyBorder="1" applyAlignment="1">
      <alignment horizontal="left" vertical="center"/>
    </xf>
    <xf numFmtId="0" fontId="0" fillId="0" borderId="1" xfId="0" applyFont="1"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applyAlignment="1"/>
    <xf numFmtId="0" fontId="0" fillId="0" borderId="9" xfId="0" applyBorder="1" applyAlignment="1">
      <alignment horizontal="left" indent="1"/>
    </xf>
    <xf numFmtId="0" fontId="0" fillId="0" borderId="6" xfId="0" applyBorder="1" applyAlignment="1"/>
    <xf numFmtId="0" fontId="0" fillId="0" borderId="6" xfId="0" applyBorder="1" applyAlignment="1">
      <alignment horizontal="right"/>
    </xf>
    <xf numFmtId="0" fontId="0" fillId="0" borderId="6" xfId="0" applyBorder="1" applyAlignment="1">
      <alignment vertical="center"/>
    </xf>
    <xf numFmtId="49" fontId="0" fillId="0" borderId="8" xfId="0" applyNumberFormat="1" applyFon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8"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Font="1" applyBorder="1" applyAlignment="1">
      <alignment horizontal="left" vertical="center"/>
    </xf>
    <xf numFmtId="49" fontId="0" fillId="0" borderId="2" xfId="0" applyNumberFormat="1" applyFont="1" applyBorder="1" applyAlignment="1">
      <alignment horizontal="left" vertical="center"/>
    </xf>
    <xf numFmtId="1" fontId="8"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Font="1" applyBorder="1" applyAlignment="1">
      <alignment horizontal="left" vertical="top" indent="1"/>
    </xf>
    <xf numFmtId="0" fontId="0" fillId="0" borderId="18" xfId="0" applyBorder="1" applyAlignment="1">
      <alignment vertical="top"/>
    </xf>
    <xf numFmtId="0" fontId="8" fillId="0" borderId="18" xfId="0" applyFont="1" applyFill="1" applyBorder="1" applyAlignment="1">
      <alignment horizontal="left" vertical="top"/>
    </xf>
    <xf numFmtId="0" fontId="8" fillId="0" borderId="18" xfId="0" applyFont="1" applyBorder="1" applyAlignment="1">
      <alignment vertical="center"/>
    </xf>
    <xf numFmtId="0" fontId="0" fillId="0" borderId="18" xfId="0" applyFont="1" applyBorder="1" applyAlignment="1">
      <alignment horizontal="right" vertical="center"/>
    </xf>
    <xf numFmtId="0" fontId="0" fillId="0" borderId="19" xfId="0" applyBorder="1" applyAlignment="1"/>
    <xf numFmtId="0" fontId="0" fillId="0" borderId="6" xfId="0" applyBorder="1" applyAlignment="1">
      <alignment horizontal="left"/>
    </xf>
    <xf numFmtId="0" fontId="0" fillId="0" borderId="20" xfId="0" applyBorder="1"/>
    <xf numFmtId="0" fontId="8" fillId="0" borderId="14" xfId="0" applyFont="1" applyBorder="1" applyAlignment="1">
      <alignment horizontal="left" vertical="center" indent="1"/>
    </xf>
    <xf numFmtId="0" fontId="8" fillId="0" borderId="12" xfId="0" applyFont="1" applyBorder="1" applyAlignment="1">
      <alignment horizontal="left" vertical="center"/>
    </xf>
    <xf numFmtId="0" fontId="8" fillId="0" borderId="12" xfId="0" applyFont="1" applyBorder="1"/>
    <xf numFmtId="49" fontId="0" fillId="0" borderId="12" xfId="0" applyNumberFormat="1" applyBorder="1" applyAlignment="1">
      <alignment vertical="center"/>
    </xf>
    <xf numFmtId="0" fontId="0" fillId="0" borderId="21" xfId="0" applyBorder="1" applyAlignment="1">
      <alignment vertical="center"/>
    </xf>
    <xf numFmtId="0" fontId="9" fillId="3" borderId="1" xfId="0" applyFont="1" applyFill="1" applyBorder="1" applyAlignment="1">
      <alignment horizontal="left" vertical="center" indent="1"/>
    </xf>
    <xf numFmtId="0" fontId="0" fillId="3" borderId="0" xfId="0" applyFill="1" applyBorder="1"/>
    <xf numFmtId="49" fontId="6" fillId="3" borderId="0" xfId="0" applyNumberFormat="1" applyFont="1" applyFill="1" applyBorder="1" applyAlignment="1">
      <alignment horizontal="left" vertical="center"/>
    </xf>
    <xf numFmtId="0" fontId="0" fillId="3" borderId="1" xfId="0" applyFont="1" applyFill="1" applyBorder="1" applyAlignment="1">
      <alignment horizontal="left" vertical="center" indent="1"/>
    </xf>
    <xf numFmtId="0" fontId="8" fillId="3" borderId="0" xfId="0" applyFont="1" applyFill="1" applyBorder="1" applyAlignment="1">
      <alignment horizontal="left" vertical="center"/>
    </xf>
    <xf numFmtId="0" fontId="0" fillId="3" borderId="9" xfId="0" applyFont="1" applyFill="1" applyBorder="1" applyAlignment="1">
      <alignment horizontal="left" vertical="center" indent="1"/>
    </xf>
    <xf numFmtId="0" fontId="0" fillId="3" borderId="6" xfId="0" applyFont="1" applyFill="1" applyBorder="1"/>
    <xf numFmtId="0" fontId="8" fillId="3" borderId="6" xfId="0" applyFont="1" applyFill="1" applyBorder="1" applyAlignment="1">
      <alignment horizontal="left" vertical="center"/>
    </xf>
    <xf numFmtId="0" fontId="8" fillId="4" borderId="6" xfId="0" applyFont="1" applyFill="1" applyBorder="1" applyAlignment="1" applyProtection="1">
      <alignment horizontal="left" vertical="center"/>
      <protection locked="0"/>
    </xf>
    <xf numFmtId="0" fontId="8" fillId="4" borderId="0" xfId="0" applyFont="1" applyFill="1" applyBorder="1" applyAlignment="1" applyProtection="1">
      <alignment horizontal="left" vertical="center"/>
      <protection locked="0"/>
    </xf>
    <xf numFmtId="49" fontId="0" fillId="0" borderId="0" xfId="0" applyNumberFormat="1"/>
    <xf numFmtId="4" fontId="0" fillId="0" borderId="0" xfId="0" applyNumberFormat="1" applyAlignment="1"/>
    <xf numFmtId="4" fontId="0" fillId="0" borderId="0" xfId="0" applyNumberFormat="1"/>
    <xf numFmtId="3" fontId="0" fillId="0" borderId="0" xfId="0" applyNumberFormat="1" applyAlignment="1"/>
    <xf numFmtId="3"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shrinkToFit="1"/>
    </xf>
    <xf numFmtId="3" fontId="7" fillId="5" borderId="28" xfId="0" applyNumberFormat="1" applyFont="1" applyFill="1" applyBorder="1" applyAlignment="1">
      <alignment vertical="center"/>
    </xf>
    <xf numFmtId="3" fontId="7" fillId="5" borderId="29" xfId="0" applyNumberFormat="1" applyFont="1" applyFill="1" applyBorder="1" applyAlignment="1">
      <alignment vertical="center"/>
    </xf>
    <xf numFmtId="3" fontId="7" fillId="5" borderId="29" xfId="0" applyNumberFormat="1" applyFont="1" applyFill="1" applyBorder="1" applyAlignment="1">
      <alignment vertical="center" wrapText="1"/>
    </xf>
    <xf numFmtId="3" fontId="10" fillId="5" borderId="30" xfId="0" applyNumberFormat="1" applyFont="1" applyFill="1" applyBorder="1" applyAlignment="1">
      <alignment horizontal="center" vertical="center" wrapText="1" shrinkToFit="1"/>
    </xf>
    <xf numFmtId="3" fontId="7" fillId="5" borderId="28"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3" fillId="0" borderId="32" xfId="0" applyNumberFormat="1" applyFont="1" applyBorder="1" applyAlignment="1">
      <alignment horizontal="right" vertical="center" wrapText="1" shrinkToFit="1"/>
    </xf>
    <xf numFmtId="3" fontId="3" fillId="0" borderId="32" xfId="0" applyNumberFormat="1" applyFont="1" applyBorder="1" applyAlignment="1">
      <alignment horizontal="right" vertical="center" shrinkToFit="1"/>
    </xf>
    <xf numFmtId="3" fontId="0" fillId="0" borderId="32" xfId="0" applyNumberFormat="1" applyBorder="1" applyAlignment="1">
      <alignmen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3" fontId="8" fillId="0" borderId="31" xfId="0" applyNumberFormat="1" applyFont="1" applyBorder="1" applyAlignment="1">
      <alignment vertical="center"/>
    </xf>
    <xf numFmtId="3" fontId="8" fillId="0" borderId="32" xfId="0" applyNumberFormat="1" applyFont="1" applyBorder="1" applyAlignment="1">
      <alignment vertical="center" wrapText="1" shrinkToFit="1"/>
    </xf>
    <xf numFmtId="3" fontId="8" fillId="0" borderId="32" xfId="0" applyNumberFormat="1" applyFont="1" applyBorder="1" applyAlignment="1">
      <alignment vertical="center" shrinkToFit="1"/>
    </xf>
    <xf numFmtId="3" fontId="8" fillId="0" borderId="33" xfId="0" applyNumberFormat="1" applyFont="1" applyBorder="1" applyAlignment="1">
      <alignment vertical="center" shrinkToFit="1"/>
    </xf>
    <xf numFmtId="3" fontId="8" fillId="0" borderId="33" xfId="0" applyNumberFormat="1" applyFont="1" applyBorder="1" applyAlignment="1">
      <alignment vertical="center"/>
    </xf>
    <xf numFmtId="3" fontId="0" fillId="0" borderId="31" xfId="0" applyNumberFormat="1" applyBorder="1" applyAlignment="1">
      <alignment horizontal="left" vertical="center"/>
    </xf>
    <xf numFmtId="3" fontId="0" fillId="0" borderId="32" xfId="0" applyNumberFormat="1" applyBorder="1" applyAlignment="1">
      <alignment vertical="center" wrapText="1" shrinkToFit="1"/>
    </xf>
    <xf numFmtId="3" fontId="15" fillId="3" borderId="35" xfId="0" applyNumberFormat="1" applyFont="1" applyFill="1" applyBorder="1" applyAlignment="1">
      <alignment vertical="center" wrapText="1" shrinkToFit="1"/>
    </xf>
    <xf numFmtId="3" fontId="15" fillId="3" borderId="35" xfId="0" applyNumberFormat="1" applyFont="1" applyFill="1" applyBorder="1" applyAlignment="1">
      <alignment vertical="center" shrinkToFit="1"/>
    </xf>
    <xf numFmtId="3"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xf>
    <xf numFmtId="0" fontId="0" fillId="3" borderId="7" xfId="0" applyFill="1" applyBorder="1" applyAlignment="1">
      <alignment horizontal="left" vertical="center"/>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xf numFmtId="49" fontId="8" fillId="3" borderId="13" xfId="0" applyNumberFormat="1" applyFont="1" applyFill="1" applyBorder="1" applyAlignment="1">
      <alignment horizontal="left" vertical="center"/>
    </xf>
    <xf numFmtId="0" fontId="6" fillId="0" borderId="0" xfId="0" applyFon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5" xfId="0" applyFont="1" applyFill="1" applyBorder="1" applyAlignment="1">
      <alignment vertical="center"/>
    </xf>
    <xf numFmtId="3" fontId="7" fillId="0" borderId="33" xfId="0" applyNumberFormat="1" applyFont="1" applyBorder="1" applyAlignment="1">
      <alignment vertical="center"/>
    </xf>
    <xf numFmtId="3" fontId="7" fillId="3" borderId="36"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0" fillId="0" borderId="0" xfId="0" applyAlignment="1">
      <alignment horizontal="center"/>
    </xf>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4" fontId="17" fillId="0" borderId="0" xfId="0" applyNumberFormat="1" applyFont="1" applyBorder="1" applyAlignment="1">
      <alignment vertical="top" shrinkToFit="1"/>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164" fontId="19" fillId="0" borderId="0" xfId="0" applyNumberFormat="1" applyFont="1" applyBorder="1" applyAlignment="1">
      <alignment horizontal="center" vertical="top" wrapText="1" shrinkToFit="1"/>
    </xf>
    <xf numFmtId="164" fontId="19"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0" fontId="17" fillId="0" borderId="38" xfId="0" applyFont="1" applyBorder="1" applyAlignment="1">
      <alignment vertical="top"/>
    </xf>
    <xf numFmtId="49" fontId="17" fillId="0" borderId="39" xfId="0" applyNumberFormat="1" applyFont="1" applyBorder="1" applyAlignment="1">
      <alignment vertical="top"/>
    </xf>
    <xf numFmtId="0" fontId="17" fillId="0" borderId="39" xfId="0" applyFont="1" applyBorder="1" applyAlignment="1">
      <alignment horizontal="center" vertical="top" shrinkToFit="1"/>
    </xf>
    <xf numFmtId="164" fontId="17" fillId="0" borderId="39" xfId="0" applyNumberFormat="1" applyFont="1" applyBorder="1" applyAlignment="1">
      <alignment vertical="top" shrinkToFit="1"/>
    </xf>
    <xf numFmtId="4" fontId="17" fillId="4" borderId="39" xfId="0" applyNumberFormat="1" applyFont="1" applyFill="1" applyBorder="1" applyAlignment="1" applyProtection="1">
      <alignment vertical="top" shrinkToFit="1"/>
      <protection locked="0"/>
    </xf>
    <xf numFmtId="4" fontId="17" fillId="0" borderId="39" xfId="0" applyNumberFormat="1" applyFont="1" applyBorder="1" applyAlignment="1">
      <alignment vertical="top" shrinkToFit="1"/>
    </xf>
    <xf numFmtId="4" fontId="17" fillId="0" borderId="40" xfId="0" applyNumberFormat="1" applyFont="1" applyBorder="1" applyAlignment="1">
      <alignment vertical="top" shrinkToFit="1"/>
    </xf>
    <xf numFmtId="0" fontId="17" fillId="0" borderId="41" xfId="0" applyFont="1" applyBorder="1" applyAlignment="1">
      <alignment vertical="top"/>
    </xf>
    <xf numFmtId="49" fontId="17" fillId="0" borderId="42" xfId="0" applyNumberFormat="1" applyFont="1" applyBorder="1" applyAlignment="1">
      <alignment vertical="top"/>
    </xf>
    <xf numFmtId="0" fontId="17" fillId="0" borderId="42" xfId="0" applyFont="1" applyBorder="1" applyAlignment="1">
      <alignment horizontal="center" vertical="top" shrinkToFit="1"/>
    </xf>
    <xf numFmtId="164" fontId="17" fillId="0" borderId="42" xfId="0" applyNumberFormat="1" applyFont="1" applyBorder="1" applyAlignment="1">
      <alignment vertical="top" shrinkToFit="1"/>
    </xf>
    <xf numFmtId="4" fontId="17" fillId="4" borderId="42" xfId="0" applyNumberFormat="1" applyFont="1" applyFill="1" applyBorder="1" applyAlignment="1" applyProtection="1">
      <alignment vertical="top" shrinkToFit="1"/>
      <protection locked="0"/>
    </xf>
    <xf numFmtId="4" fontId="17" fillId="0" borderId="42" xfId="0" applyNumberFormat="1" applyFont="1" applyBorder="1" applyAlignment="1">
      <alignment vertical="top" shrinkToFit="1"/>
    </xf>
    <xf numFmtId="4" fontId="17" fillId="0" borderId="43" xfId="0" applyNumberFormat="1" applyFont="1" applyBorder="1" applyAlignment="1">
      <alignment vertical="top" shrinkToFi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7" fillId="0" borderId="39"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49" fontId="17" fillId="0" borderId="42" xfId="0" applyNumberFormat="1" applyFont="1" applyBorder="1" applyAlignment="1">
      <alignment horizontal="left" vertical="top" wrapText="1"/>
    </xf>
    <xf numFmtId="164" fontId="19" fillId="0" borderId="0" xfId="0" quotePrefix="1"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20" fillId="0" borderId="0" xfId="0" applyFont="1" applyBorder="1" applyAlignment="1">
      <alignment horizontal="center" vertical="top" shrinkToFit="1"/>
    </xf>
    <xf numFmtId="164" fontId="20" fillId="0" borderId="0" xfId="0" applyNumberFormat="1" applyFont="1" applyBorder="1" applyAlignment="1">
      <alignment vertical="top" shrinkToFit="1"/>
    </xf>
    <xf numFmtId="4" fontId="20" fillId="0" borderId="0" xfId="0" applyNumberFormat="1" applyFont="1" applyBorder="1" applyAlignment="1">
      <alignment vertical="top" shrinkToFit="1"/>
    </xf>
    <xf numFmtId="0" fontId="21" fillId="0" borderId="0" xfId="0" applyNumberFormat="1" applyFont="1" applyAlignment="1">
      <alignment wrapText="1"/>
    </xf>
    <xf numFmtId="49" fontId="20" fillId="0" borderId="0"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3" fontId="0" fillId="0" borderId="32" xfId="0" applyNumberFormat="1" applyBorder="1" applyAlignment="1">
      <alignment vertical="center"/>
    </xf>
    <xf numFmtId="3" fontId="0" fillId="0" borderId="32" xfId="0" applyNumberFormat="1" applyBorder="1" applyAlignment="1">
      <alignment vertical="center" wrapText="1"/>
    </xf>
    <xf numFmtId="3" fontId="8" fillId="0" borderId="32" xfId="0" applyNumberFormat="1" applyFont="1" applyBorder="1" applyAlignment="1">
      <alignment vertical="center"/>
    </xf>
    <xf numFmtId="3" fontId="8" fillId="0" borderId="32" xfId="0" applyNumberFormat="1" applyFont="1" applyBorder="1" applyAlignment="1">
      <alignment vertical="center" wrapText="1"/>
    </xf>
    <xf numFmtId="3" fontId="0" fillId="3" borderId="34" xfId="0" applyNumberFormat="1" applyFill="1" applyBorder="1" applyAlignment="1">
      <alignment vertical="center"/>
    </xf>
    <xf numFmtId="3" fontId="0" fillId="3" borderId="35" xfId="0" applyNumberFormat="1" applyFill="1" applyBorder="1" applyAlignment="1">
      <alignment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Border="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Fon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Font="1" applyBorder="1" applyAlignment="1">
      <alignment horizontal="right" indent="1"/>
    </xf>
    <xf numFmtId="0" fontId="0" fillId="0" borderId="8" xfId="0" applyFont="1"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Border="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0" fillId="0" borderId="18" xfId="0" applyBorder="1" applyAlignment="1">
      <alignment horizontal="center"/>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20" fillId="0" borderId="18" xfId="0" applyNumberFormat="1" applyFont="1" applyBorder="1" applyAlignment="1">
      <alignment horizontal="left" vertical="top" wrapText="1"/>
    </xf>
    <xf numFmtId="0" fontId="20" fillId="0" borderId="18" xfId="0" applyNumberFormat="1" applyFont="1" applyBorder="1" applyAlignment="1">
      <alignment vertical="top" wrapText="1"/>
    </xf>
    <xf numFmtId="0" fontId="20" fillId="0" borderId="0" xfId="0" applyNumberFormat="1" applyFont="1" applyBorder="1" applyAlignment="1">
      <alignment horizontal="left" vertical="top" wrapText="1"/>
    </xf>
    <xf numFmtId="0" fontId="20" fillId="0" borderId="0" xfId="0" applyNumberFormat="1" applyFont="1" applyBorder="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R8" sqref="R8"/>
    </sheetView>
  </sheetViews>
  <sheetFormatPr defaultRowHeight="12.75" x14ac:dyDescent="0.2"/>
  <sheetData>
    <row r="1" spans="1:7" x14ac:dyDescent="0.2">
      <c r="A1" s="35" t="s">
        <v>38</v>
      </c>
    </row>
    <row r="2" spans="1:7" ht="57.75" customHeight="1" x14ac:dyDescent="0.2">
      <c r="A2" s="201" t="s">
        <v>39</v>
      </c>
      <c r="B2" s="201"/>
      <c r="C2" s="201"/>
      <c r="D2" s="201"/>
      <c r="E2" s="201"/>
      <c r="F2" s="201"/>
      <c r="G2" s="201"/>
    </row>
  </sheetData>
  <sheetProtection password="E5D8"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61</v>
      </c>
      <c r="C3" s="251" t="s">
        <v>62</v>
      </c>
      <c r="D3" s="252"/>
      <c r="E3" s="252"/>
      <c r="F3" s="252"/>
      <c r="G3" s="253"/>
      <c r="AC3" s="87" t="s">
        <v>252</v>
      </c>
      <c r="AG3" t="s">
        <v>253</v>
      </c>
    </row>
    <row r="4" spans="1:60" ht="24.95" customHeight="1" x14ac:dyDescent="0.2">
      <c r="A4" s="145" t="s">
        <v>9</v>
      </c>
      <c r="B4" s="146" t="s">
        <v>63</v>
      </c>
      <c r="C4" s="254" t="s">
        <v>62</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97</v>
      </c>
      <c r="C8" s="188" t="s">
        <v>98</v>
      </c>
      <c r="D8" s="169"/>
      <c r="E8" s="170"/>
      <c r="F8" s="171"/>
      <c r="G8" s="171">
        <f>SUMIF(AG9:AG27,"&lt;&gt;NOR",G9:G27)</f>
        <v>0</v>
      </c>
      <c r="H8" s="171"/>
      <c r="I8" s="171">
        <f>SUM(I9:I27)</f>
        <v>0</v>
      </c>
      <c r="J8" s="171"/>
      <c r="K8" s="171">
        <f>SUM(K9:K27)</f>
        <v>0</v>
      </c>
      <c r="L8" s="171"/>
      <c r="M8" s="171">
        <f>SUM(M9:M27)</f>
        <v>0</v>
      </c>
      <c r="N8" s="171"/>
      <c r="O8" s="171">
        <f>SUM(O9:O27)</f>
        <v>0</v>
      </c>
      <c r="P8" s="171"/>
      <c r="Q8" s="171">
        <f>SUM(Q9:Q27)</f>
        <v>0</v>
      </c>
      <c r="R8" s="171"/>
      <c r="S8" s="171"/>
      <c r="T8" s="172"/>
      <c r="U8" s="166"/>
      <c r="V8" s="166">
        <f>SUM(V9:V27)</f>
        <v>0</v>
      </c>
      <c r="W8" s="166"/>
      <c r="AG8" t="s">
        <v>276</v>
      </c>
    </row>
    <row r="9" spans="1:60" outlineLevel="1" x14ac:dyDescent="0.2">
      <c r="A9" s="173">
        <v>1</v>
      </c>
      <c r="B9" s="174" t="s">
        <v>1621</v>
      </c>
      <c r="C9" s="189" t="s">
        <v>1622</v>
      </c>
      <c r="D9" s="175" t="s">
        <v>439</v>
      </c>
      <c r="E9" s="176">
        <v>2</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280</v>
      </c>
      <c r="T9" s="179" t="s">
        <v>281</v>
      </c>
      <c r="U9" s="161">
        <v>0</v>
      </c>
      <c r="V9" s="161">
        <f>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59"/>
      <c r="B10" s="160"/>
      <c r="C10" s="257" t="s">
        <v>1623</v>
      </c>
      <c r="D10" s="258"/>
      <c r="E10" s="258"/>
      <c r="F10" s="258"/>
      <c r="G10" s="258"/>
      <c r="H10" s="161"/>
      <c r="I10" s="161"/>
      <c r="J10" s="161"/>
      <c r="K10" s="161"/>
      <c r="L10" s="161"/>
      <c r="M10" s="161"/>
      <c r="N10" s="161"/>
      <c r="O10" s="161"/>
      <c r="P10" s="161"/>
      <c r="Q10" s="161"/>
      <c r="R10" s="161"/>
      <c r="S10" s="161"/>
      <c r="T10" s="161"/>
      <c r="U10" s="161"/>
      <c r="V10" s="161"/>
      <c r="W10" s="161"/>
      <c r="X10" s="152"/>
      <c r="Y10" s="152"/>
      <c r="Z10" s="152"/>
      <c r="AA10" s="152"/>
      <c r="AB10" s="152"/>
      <c r="AC10" s="152"/>
      <c r="AD10" s="152"/>
      <c r="AE10" s="152"/>
      <c r="AF10" s="152"/>
      <c r="AG10" s="152" t="s">
        <v>1162</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73">
        <v>2</v>
      </c>
      <c r="B11" s="174" t="s">
        <v>1624</v>
      </c>
      <c r="C11" s="189" t="s">
        <v>1622</v>
      </c>
      <c r="D11" s="175" t="s">
        <v>439</v>
      </c>
      <c r="E11" s="176">
        <v>12</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c r="S11" s="178" t="s">
        <v>280</v>
      </c>
      <c r="T11" s="179" t="s">
        <v>281</v>
      </c>
      <c r="U11" s="161">
        <v>0</v>
      </c>
      <c r="V11" s="161">
        <f>ROUND(E11*U11,2)</f>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59"/>
      <c r="B12" s="160"/>
      <c r="C12" s="257" t="s">
        <v>1625</v>
      </c>
      <c r="D12" s="258"/>
      <c r="E12" s="258"/>
      <c r="F12" s="258"/>
      <c r="G12" s="258"/>
      <c r="H12" s="161"/>
      <c r="I12" s="161"/>
      <c r="J12" s="161"/>
      <c r="K12" s="161"/>
      <c r="L12" s="161"/>
      <c r="M12" s="161"/>
      <c r="N12" s="161"/>
      <c r="O12" s="161"/>
      <c r="P12" s="161"/>
      <c r="Q12" s="161"/>
      <c r="R12" s="161"/>
      <c r="S12" s="161"/>
      <c r="T12" s="161"/>
      <c r="U12" s="161"/>
      <c r="V12" s="161"/>
      <c r="W12" s="161"/>
      <c r="X12" s="152"/>
      <c r="Y12" s="152"/>
      <c r="Z12" s="152"/>
      <c r="AA12" s="152"/>
      <c r="AB12" s="152"/>
      <c r="AC12" s="152"/>
      <c r="AD12" s="152"/>
      <c r="AE12" s="152"/>
      <c r="AF12" s="152"/>
      <c r="AG12" s="152" t="s">
        <v>1162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73">
        <v>3</v>
      </c>
      <c r="B13" s="174" t="s">
        <v>1626</v>
      </c>
      <c r="C13" s="189" t="s">
        <v>1627</v>
      </c>
      <c r="D13" s="175" t="s">
        <v>439</v>
      </c>
      <c r="E13" s="176">
        <v>4</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c r="S13" s="178" t="s">
        <v>280</v>
      </c>
      <c r="T13" s="179" t="s">
        <v>281</v>
      </c>
      <c r="U13" s="161">
        <v>0</v>
      </c>
      <c r="V13" s="161">
        <f>ROUND(E13*U13,2)</f>
        <v>0</v>
      </c>
      <c r="W13" s="161"/>
      <c r="X13" s="152"/>
      <c r="Y13" s="152"/>
      <c r="Z13" s="152"/>
      <c r="AA13" s="152"/>
      <c r="AB13" s="152"/>
      <c r="AC13" s="152"/>
      <c r="AD13" s="152"/>
      <c r="AE13" s="152"/>
      <c r="AF13" s="152"/>
      <c r="AG13" s="152" t="s">
        <v>282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59"/>
      <c r="B14" s="160"/>
      <c r="C14" s="257" t="s">
        <v>1628</v>
      </c>
      <c r="D14" s="258"/>
      <c r="E14" s="258"/>
      <c r="F14" s="258"/>
      <c r="G14" s="258"/>
      <c r="H14" s="161"/>
      <c r="I14" s="161"/>
      <c r="J14" s="161"/>
      <c r="K14" s="161"/>
      <c r="L14" s="161"/>
      <c r="M14" s="161"/>
      <c r="N14" s="161"/>
      <c r="O14" s="161"/>
      <c r="P14" s="161"/>
      <c r="Q14" s="161"/>
      <c r="R14" s="161"/>
      <c r="S14" s="161"/>
      <c r="T14" s="161"/>
      <c r="U14" s="161"/>
      <c r="V14" s="161"/>
      <c r="W14" s="161"/>
      <c r="X14" s="152"/>
      <c r="Y14" s="152"/>
      <c r="Z14" s="152"/>
      <c r="AA14" s="152"/>
      <c r="AB14" s="152"/>
      <c r="AC14" s="152"/>
      <c r="AD14" s="152"/>
      <c r="AE14" s="152"/>
      <c r="AF14" s="152"/>
      <c r="AG14" s="152" t="s">
        <v>1162</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73">
        <v>4</v>
      </c>
      <c r="B15" s="174" t="s">
        <v>1629</v>
      </c>
      <c r="C15" s="189" t="s">
        <v>1627</v>
      </c>
      <c r="D15" s="175" t="s">
        <v>439</v>
      </c>
      <c r="E15" s="176">
        <v>1</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280</v>
      </c>
      <c r="T15" s="179" t="s">
        <v>281</v>
      </c>
      <c r="U15" s="161">
        <v>0</v>
      </c>
      <c r="V15" s="161">
        <f>ROUND(E15*U15,2)</f>
        <v>0</v>
      </c>
      <c r="W15" s="161"/>
      <c r="X15" s="152"/>
      <c r="Y15" s="152"/>
      <c r="Z15" s="152"/>
      <c r="AA15" s="152"/>
      <c r="AB15" s="152"/>
      <c r="AC15" s="152"/>
      <c r="AD15" s="152"/>
      <c r="AE15" s="152"/>
      <c r="AF15" s="152"/>
      <c r="AG15" s="152" t="s">
        <v>282</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59"/>
      <c r="B16" s="160"/>
      <c r="C16" s="257" t="s">
        <v>1630</v>
      </c>
      <c r="D16" s="258"/>
      <c r="E16" s="258"/>
      <c r="F16" s="258"/>
      <c r="G16" s="258"/>
      <c r="H16" s="161"/>
      <c r="I16" s="161"/>
      <c r="J16" s="161"/>
      <c r="K16" s="161"/>
      <c r="L16" s="161"/>
      <c r="M16" s="161"/>
      <c r="N16" s="161"/>
      <c r="O16" s="161"/>
      <c r="P16" s="161"/>
      <c r="Q16" s="161"/>
      <c r="R16" s="161"/>
      <c r="S16" s="161"/>
      <c r="T16" s="161"/>
      <c r="U16" s="161"/>
      <c r="V16" s="161"/>
      <c r="W16" s="161"/>
      <c r="X16" s="152"/>
      <c r="Y16" s="152"/>
      <c r="Z16" s="152"/>
      <c r="AA16" s="152"/>
      <c r="AB16" s="152"/>
      <c r="AC16" s="152"/>
      <c r="AD16" s="152"/>
      <c r="AE16" s="152"/>
      <c r="AF16" s="152"/>
      <c r="AG16" s="152" t="s">
        <v>1162</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73">
        <v>5</v>
      </c>
      <c r="B17" s="174" t="s">
        <v>1631</v>
      </c>
      <c r="C17" s="189" t="s">
        <v>1632</v>
      </c>
      <c r="D17" s="175" t="s">
        <v>439</v>
      </c>
      <c r="E17" s="176">
        <v>4</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280</v>
      </c>
      <c r="T17" s="179" t="s">
        <v>281</v>
      </c>
      <c r="U17" s="161">
        <v>0</v>
      </c>
      <c r="V17" s="161">
        <f>ROUND(E17*U17,2)</f>
        <v>0</v>
      </c>
      <c r="W17" s="161"/>
      <c r="X17" s="152"/>
      <c r="Y17" s="152"/>
      <c r="Z17" s="152"/>
      <c r="AA17" s="152"/>
      <c r="AB17" s="152"/>
      <c r="AC17" s="152"/>
      <c r="AD17" s="152"/>
      <c r="AE17" s="152"/>
      <c r="AF17" s="152"/>
      <c r="AG17" s="152" t="s">
        <v>282</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59"/>
      <c r="B18" s="160"/>
      <c r="C18" s="257" t="s">
        <v>1628</v>
      </c>
      <c r="D18" s="258"/>
      <c r="E18" s="258"/>
      <c r="F18" s="258"/>
      <c r="G18" s="258"/>
      <c r="H18" s="161"/>
      <c r="I18" s="161"/>
      <c r="J18" s="161"/>
      <c r="K18" s="161"/>
      <c r="L18" s="161"/>
      <c r="M18" s="161"/>
      <c r="N18" s="161"/>
      <c r="O18" s="161"/>
      <c r="P18" s="161"/>
      <c r="Q18" s="161"/>
      <c r="R18" s="161"/>
      <c r="S18" s="161"/>
      <c r="T18" s="161"/>
      <c r="U18" s="161"/>
      <c r="V18" s="161"/>
      <c r="W18" s="161"/>
      <c r="X18" s="152"/>
      <c r="Y18" s="152"/>
      <c r="Z18" s="152"/>
      <c r="AA18" s="152"/>
      <c r="AB18" s="152"/>
      <c r="AC18" s="152"/>
      <c r="AD18" s="152"/>
      <c r="AE18" s="152"/>
      <c r="AF18" s="152"/>
      <c r="AG18" s="152" t="s">
        <v>1162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73">
        <v>6</v>
      </c>
      <c r="B19" s="174" t="s">
        <v>1633</v>
      </c>
      <c r="C19" s="189" t="s">
        <v>1632</v>
      </c>
      <c r="D19" s="175" t="s">
        <v>439</v>
      </c>
      <c r="E19" s="176">
        <v>1</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280</v>
      </c>
      <c r="T19" s="179" t="s">
        <v>281</v>
      </c>
      <c r="U19" s="161">
        <v>0</v>
      </c>
      <c r="V19" s="161">
        <f>ROUND(E19*U19,2)</f>
        <v>0</v>
      </c>
      <c r="W19" s="161"/>
      <c r="X19" s="152"/>
      <c r="Y19" s="152"/>
      <c r="Z19" s="152"/>
      <c r="AA19" s="152"/>
      <c r="AB19" s="152"/>
      <c r="AC19" s="152"/>
      <c r="AD19" s="152"/>
      <c r="AE19" s="152"/>
      <c r="AF19" s="152"/>
      <c r="AG19" s="152" t="s">
        <v>282</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59"/>
      <c r="B20" s="160"/>
      <c r="C20" s="257" t="s">
        <v>1630</v>
      </c>
      <c r="D20" s="258"/>
      <c r="E20" s="258"/>
      <c r="F20" s="258"/>
      <c r="G20" s="258"/>
      <c r="H20" s="161"/>
      <c r="I20" s="161"/>
      <c r="J20" s="161"/>
      <c r="K20" s="161"/>
      <c r="L20" s="161"/>
      <c r="M20" s="161"/>
      <c r="N20" s="161"/>
      <c r="O20" s="161"/>
      <c r="P20" s="161"/>
      <c r="Q20" s="161"/>
      <c r="R20" s="161"/>
      <c r="S20" s="161"/>
      <c r="T20" s="161"/>
      <c r="U20" s="161"/>
      <c r="V20" s="161"/>
      <c r="W20" s="161"/>
      <c r="X20" s="152"/>
      <c r="Y20" s="152"/>
      <c r="Z20" s="152"/>
      <c r="AA20" s="152"/>
      <c r="AB20" s="152"/>
      <c r="AC20" s="152"/>
      <c r="AD20" s="152"/>
      <c r="AE20" s="152"/>
      <c r="AF20" s="152"/>
      <c r="AG20" s="152" t="s">
        <v>1162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73">
        <v>7</v>
      </c>
      <c r="B21" s="174" t="s">
        <v>1634</v>
      </c>
      <c r="C21" s="189" t="s">
        <v>1635</v>
      </c>
      <c r="D21" s="175" t="s">
        <v>326</v>
      </c>
      <c r="E21" s="176">
        <v>114</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280</v>
      </c>
      <c r="T21" s="179" t="s">
        <v>281</v>
      </c>
      <c r="U21" s="161">
        <v>0</v>
      </c>
      <c r="V21" s="161">
        <f>ROUND(E21*U21,2)</f>
        <v>0</v>
      </c>
      <c r="W21" s="161"/>
      <c r="X21" s="152"/>
      <c r="Y21" s="152"/>
      <c r="Z21" s="152"/>
      <c r="AA21" s="152"/>
      <c r="AB21" s="152"/>
      <c r="AC21" s="152"/>
      <c r="AD21" s="152"/>
      <c r="AE21" s="152"/>
      <c r="AF21" s="152"/>
      <c r="AG21" s="152" t="s">
        <v>282</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59"/>
      <c r="B22" s="160"/>
      <c r="C22" s="257" t="s">
        <v>1636</v>
      </c>
      <c r="D22" s="258"/>
      <c r="E22" s="258"/>
      <c r="F22" s="258"/>
      <c r="G22" s="258"/>
      <c r="H22" s="161"/>
      <c r="I22" s="161"/>
      <c r="J22" s="161"/>
      <c r="K22" s="161"/>
      <c r="L22" s="161"/>
      <c r="M22" s="161"/>
      <c r="N22" s="161"/>
      <c r="O22" s="161"/>
      <c r="P22" s="161"/>
      <c r="Q22" s="161"/>
      <c r="R22" s="161"/>
      <c r="S22" s="161"/>
      <c r="T22" s="161"/>
      <c r="U22" s="161"/>
      <c r="V22" s="161"/>
      <c r="W22" s="161"/>
      <c r="X22" s="152"/>
      <c r="Y22" s="152"/>
      <c r="Z22" s="152"/>
      <c r="AA22" s="152"/>
      <c r="AB22" s="152"/>
      <c r="AC22" s="152"/>
      <c r="AD22" s="152"/>
      <c r="AE22" s="152"/>
      <c r="AF22" s="152"/>
      <c r="AG22" s="152" t="s">
        <v>1162</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73">
        <v>8</v>
      </c>
      <c r="B23" s="174" t="s">
        <v>1637</v>
      </c>
      <c r="C23" s="189" t="s">
        <v>1638</v>
      </c>
      <c r="D23" s="175" t="s">
        <v>1639</v>
      </c>
      <c r="E23" s="176">
        <v>12</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280</v>
      </c>
      <c r="T23" s="179" t="s">
        <v>281</v>
      </c>
      <c r="U23" s="161">
        <v>0</v>
      </c>
      <c r="V23" s="161">
        <f>ROUND(E23*U23,2)</f>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59"/>
      <c r="B24" s="160"/>
      <c r="C24" s="257" t="s">
        <v>1636</v>
      </c>
      <c r="D24" s="258"/>
      <c r="E24" s="258"/>
      <c r="F24" s="258"/>
      <c r="G24" s="258"/>
      <c r="H24" s="161"/>
      <c r="I24" s="161"/>
      <c r="J24" s="161"/>
      <c r="K24" s="161"/>
      <c r="L24" s="161"/>
      <c r="M24" s="161"/>
      <c r="N24" s="161"/>
      <c r="O24" s="161"/>
      <c r="P24" s="161"/>
      <c r="Q24" s="161"/>
      <c r="R24" s="161"/>
      <c r="S24" s="161"/>
      <c r="T24" s="161"/>
      <c r="U24" s="161"/>
      <c r="V24" s="161"/>
      <c r="W24" s="161"/>
      <c r="X24" s="152"/>
      <c r="Y24" s="152"/>
      <c r="Z24" s="152"/>
      <c r="AA24" s="152"/>
      <c r="AB24" s="152"/>
      <c r="AC24" s="152"/>
      <c r="AD24" s="152"/>
      <c r="AE24" s="152"/>
      <c r="AF24" s="152"/>
      <c r="AG24" s="152" t="s">
        <v>1162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9</v>
      </c>
      <c r="B25" s="181" t="s">
        <v>1640</v>
      </c>
      <c r="C25" s="191" t="s">
        <v>1641</v>
      </c>
      <c r="D25" s="182" t="s">
        <v>326</v>
      </c>
      <c r="E25" s="183">
        <v>24</v>
      </c>
      <c r="F25" s="184"/>
      <c r="G25" s="185">
        <f>ROUND(E25*F25,2)</f>
        <v>0</v>
      </c>
      <c r="H25" s="184"/>
      <c r="I25" s="185">
        <f>ROUND(E25*H25,2)</f>
        <v>0</v>
      </c>
      <c r="J25" s="184"/>
      <c r="K25" s="185">
        <f>ROUND(E25*J25,2)</f>
        <v>0</v>
      </c>
      <c r="L25" s="185">
        <v>21</v>
      </c>
      <c r="M25" s="185">
        <f>G25*(1+L25/100)</f>
        <v>0</v>
      </c>
      <c r="N25" s="185">
        <v>0</v>
      </c>
      <c r="O25" s="185">
        <f>ROUND(E25*N25,2)</f>
        <v>0</v>
      </c>
      <c r="P25" s="185">
        <v>0</v>
      </c>
      <c r="Q25" s="185">
        <f>ROUND(E25*P25,2)</f>
        <v>0</v>
      </c>
      <c r="R25" s="185"/>
      <c r="S25" s="185" t="s">
        <v>280</v>
      </c>
      <c r="T25" s="186" t="s">
        <v>281</v>
      </c>
      <c r="U25" s="161">
        <v>0</v>
      </c>
      <c r="V25" s="161">
        <f>ROUND(E25*U25,2)</f>
        <v>0</v>
      </c>
      <c r="W25" s="161"/>
      <c r="X25" s="152"/>
      <c r="Y25" s="152"/>
      <c r="Z25" s="152"/>
      <c r="AA25" s="152"/>
      <c r="AB25" s="152"/>
      <c r="AC25" s="152"/>
      <c r="AD25" s="152"/>
      <c r="AE25" s="152"/>
      <c r="AF25" s="152"/>
      <c r="AG25" s="152" t="s">
        <v>282</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0">
        <v>10</v>
      </c>
      <c r="B26" s="181" t="s">
        <v>1642</v>
      </c>
      <c r="C26" s="191" t="s">
        <v>1643</v>
      </c>
      <c r="D26" s="182" t="s">
        <v>326</v>
      </c>
      <c r="E26" s="183">
        <v>56</v>
      </c>
      <c r="F26" s="184"/>
      <c r="G26" s="185">
        <f>ROUND(E26*F26,2)</f>
        <v>0</v>
      </c>
      <c r="H26" s="184"/>
      <c r="I26" s="185">
        <f>ROUND(E26*H26,2)</f>
        <v>0</v>
      </c>
      <c r="J26" s="184"/>
      <c r="K26" s="185">
        <f>ROUND(E26*J26,2)</f>
        <v>0</v>
      </c>
      <c r="L26" s="185">
        <v>21</v>
      </c>
      <c r="M26" s="185">
        <f>G26*(1+L26/100)</f>
        <v>0</v>
      </c>
      <c r="N26" s="185">
        <v>0</v>
      </c>
      <c r="O26" s="185">
        <f>ROUND(E26*N26,2)</f>
        <v>0</v>
      </c>
      <c r="P26" s="185">
        <v>0</v>
      </c>
      <c r="Q26" s="185">
        <f>ROUND(E26*P26,2)</f>
        <v>0</v>
      </c>
      <c r="R26" s="185"/>
      <c r="S26" s="185" t="s">
        <v>280</v>
      </c>
      <c r="T26" s="186" t="s">
        <v>281</v>
      </c>
      <c r="U26" s="161">
        <v>0</v>
      </c>
      <c r="V26" s="161">
        <f>ROUND(E26*U26,2)</f>
        <v>0</v>
      </c>
      <c r="W26" s="161"/>
      <c r="X26" s="152"/>
      <c r="Y26" s="152"/>
      <c r="Z26" s="152"/>
      <c r="AA26" s="152"/>
      <c r="AB26" s="152"/>
      <c r="AC26" s="152"/>
      <c r="AD26" s="152"/>
      <c r="AE26" s="152"/>
      <c r="AF26" s="152"/>
      <c r="AG26" s="152" t="s">
        <v>282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11</v>
      </c>
      <c r="B27" s="181" t="s">
        <v>1644</v>
      </c>
      <c r="C27" s="191" t="s">
        <v>1645</v>
      </c>
      <c r="D27" s="182" t="s">
        <v>539</v>
      </c>
      <c r="E27" s="183">
        <v>20</v>
      </c>
      <c r="F27" s="184"/>
      <c r="G27" s="185">
        <f>ROUND(E27*F27,2)</f>
        <v>0</v>
      </c>
      <c r="H27" s="184"/>
      <c r="I27" s="185">
        <f>ROUND(E27*H27,2)</f>
        <v>0</v>
      </c>
      <c r="J27" s="184"/>
      <c r="K27" s="185">
        <f>ROUND(E27*J27,2)</f>
        <v>0</v>
      </c>
      <c r="L27" s="185">
        <v>21</v>
      </c>
      <c r="M27" s="185">
        <f>G27*(1+L27/100)</f>
        <v>0</v>
      </c>
      <c r="N27" s="185">
        <v>0</v>
      </c>
      <c r="O27" s="185">
        <f>ROUND(E27*N27,2)</f>
        <v>0</v>
      </c>
      <c r="P27" s="185">
        <v>0</v>
      </c>
      <c r="Q27" s="185">
        <f>ROUND(E27*P27,2)</f>
        <v>0</v>
      </c>
      <c r="R27" s="185"/>
      <c r="S27" s="185" t="s">
        <v>280</v>
      </c>
      <c r="T27" s="186" t="s">
        <v>281</v>
      </c>
      <c r="U27" s="161">
        <v>0</v>
      </c>
      <c r="V27" s="161">
        <f>ROUND(E27*U27,2)</f>
        <v>0</v>
      </c>
      <c r="W27" s="161"/>
      <c r="X27" s="152"/>
      <c r="Y27" s="152"/>
      <c r="Z27" s="152"/>
      <c r="AA27" s="152"/>
      <c r="AB27" s="152"/>
      <c r="AC27" s="152"/>
      <c r="AD27" s="152"/>
      <c r="AE27" s="152"/>
      <c r="AF27" s="152"/>
      <c r="AG27" s="152" t="s">
        <v>726</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x14ac:dyDescent="0.2">
      <c r="A28" s="167" t="s">
        <v>275</v>
      </c>
      <c r="B28" s="168" t="s">
        <v>105</v>
      </c>
      <c r="C28" s="188" t="s">
        <v>107</v>
      </c>
      <c r="D28" s="169"/>
      <c r="E28" s="170"/>
      <c r="F28" s="171"/>
      <c r="G28" s="171">
        <f>SUMIF(AG29:AG51,"&lt;&gt;NOR",G29:G51)</f>
        <v>0</v>
      </c>
      <c r="H28" s="171"/>
      <c r="I28" s="171">
        <f>SUM(I29:I51)</f>
        <v>0</v>
      </c>
      <c r="J28" s="171"/>
      <c r="K28" s="171">
        <f>SUM(K29:K51)</f>
        <v>0</v>
      </c>
      <c r="L28" s="171"/>
      <c r="M28" s="171">
        <f>SUM(M29:M51)</f>
        <v>0</v>
      </c>
      <c r="N28" s="171"/>
      <c r="O28" s="171">
        <f>SUM(O29:O51)</f>
        <v>0</v>
      </c>
      <c r="P28" s="171"/>
      <c r="Q28" s="171">
        <f>SUM(Q29:Q51)</f>
        <v>0</v>
      </c>
      <c r="R28" s="171"/>
      <c r="S28" s="171"/>
      <c r="T28" s="172"/>
      <c r="U28" s="166"/>
      <c r="V28" s="166">
        <f>SUM(V29:V51)</f>
        <v>0</v>
      </c>
      <c r="W28" s="166"/>
      <c r="AG28" t="s">
        <v>276</v>
      </c>
    </row>
    <row r="29" spans="1:60" ht="22.5" outlineLevel="1" x14ac:dyDescent="0.2">
      <c r="A29" s="173">
        <v>12</v>
      </c>
      <c r="B29" s="174" t="s">
        <v>1646</v>
      </c>
      <c r="C29" s="189" t="s">
        <v>1647</v>
      </c>
      <c r="D29" s="175" t="s">
        <v>439</v>
      </c>
      <c r="E29" s="176">
        <v>2</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c r="S29" s="178" t="s">
        <v>280</v>
      </c>
      <c r="T29" s="179" t="s">
        <v>281</v>
      </c>
      <c r="U29" s="161">
        <v>0</v>
      </c>
      <c r="V29" s="161">
        <f>ROUND(E29*U29,2)</f>
        <v>0</v>
      </c>
      <c r="W29" s="161"/>
      <c r="X29" s="152"/>
      <c r="Y29" s="152"/>
      <c r="Z29" s="152"/>
      <c r="AA29" s="152"/>
      <c r="AB29" s="152"/>
      <c r="AC29" s="152"/>
      <c r="AD29" s="152"/>
      <c r="AE29" s="152"/>
      <c r="AF29" s="152"/>
      <c r="AG29" s="152" t="s">
        <v>282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59"/>
      <c r="B30" s="160"/>
      <c r="C30" s="257" t="s">
        <v>1648</v>
      </c>
      <c r="D30" s="258"/>
      <c r="E30" s="258"/>
      <c r="F30" s="258"/>
      <c r="G30" s="258"/>
      <c r="H30" s="161"/>
      <c r="I30" s="161"/>
      <c r="J30" s="161"/>
      <c r="K30" s="161"/>
      <c r="L30" s="161"/>
      <c r="M30" s="161"/>
      <c r="N30" s="161"/>
      <c r="O30" s="161"/>
      <c r="P30" s="161"/>
      <c r="Q30" s="161"/>
      <c r="R30" s="161"/>
      <c r="S30" s="161"/>
      <c r="T30" s="161"/>
      <c r="U30" s="161"/>
      <c r="V30" s="161"/>
      <c r="W30" s="161"/>
      <c r="X30" s="152"/>
      <c r="Y30" s="152"/>
      <c r="Z30" s="152"/>
      <c r="AA30" s="152"/>
      <c r="AB30" s="152"/>
      <c r="AC30" s="152"/>
      <c r="AD30" s="152"/>
      <c r="AE30" s="152"/>
      <c r="AF30" s="152"/>
      <c r="AG30" s="152" t="s">
        <v>1162</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59"/>
      <c r="B31" s="160"/>
      <c r="C31" s="259" t="s">
        <v>1649</v>
      </c>
      <c r="D31" s="260"/>
      <c r="E31" s="260"/>
      <c r="F31" s="260"/>
      <c r="G31" s="260"/>
      <c r="H31" s="161"/>
      <c r="I31" s="161"/>
      <c r="J31" s="161"/>
      <c r="K31" s="161"/>
      <c r="L31" s="161"/>
      <c r="M31" s="161"/>
      <c r="N31" s="161"/>
      <c r="O31" s="161"/>
      <c r="P31" s="161"/>
      <c r="Q31" s="161"/>
      <c r="R31" s="161"/>
      <c r="S31" s="161"/>
      <c r="T31" s="161"/>
      <c r="U31" s="161"/>
      <c r="V31" s="161"/>
      <c r="W31" s="161"/>
      <c r="X31" s="152"/>
      <c r="Y31" s="152"/>
      <c r="Z31" s="152"/>
      <c r="AA31" s="152"/>
      <c r="AB31" s="152"/>
      <c r="AC31" s="152"/>
      <c r="AD31" s="152"/>
      <c r="AE31" s="152"/>
      <c r="AF31" s="152"/>
      <c r="AG31" s="152" t="s">
        <v>1162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59"/>
      <c r="B32" s="160"/>
      <c r="C32" s="259" t="s">
        <v>1650</v>
      </c>
      <c r="D32" s="260"/>
      <c r="E32" s="260"/>
      <c r="F32" s="260"/>
      <c r="G32" s="260"/>
      <c r="H32" s="161"/>
      <c r="I32" s="161"/>
      <c r="J32" s="161"/>
      <c r="K32" s="161"/>
      <c r="L32" s="161"/>
      <c r="M32" s="161"/>
      <c r="N32" s="161"/>
      <c r="O32" s="161"/>
      <c r="P32" s="161"/>
      <c r="Q32" s="161"/>
      <c r="R32" s="161"/>
      <c r="S32" s="161"/>
      <c r="T32" s="161"/>
      <c r="U32" s="161"/>
      <c r="V32" s="161"/>
      <c r="W32" s="161"/>
      <c r="X32" s="152"/>
      <c r="Y32" s="152"/>
      <c r="Z32" s="152"/>
      <c r="AA32" s="152"/>
      <c r="AB32" s="152"/>
      <c r="AC32" s="152"/>
      <c r="AD32" s="152"/>
      <c r="AE32" s="152"/>
      <c r="AF32" s="152"/>
      <c r="AG32" s="152" t="s">
        <v>1162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59"/>
      <c r="B33" s="160"/>
      <c r="C33" s="259" t="s">
        <v>1651</v>
      </c>
      <c r="D33" s="260"/>
      <c r="E33" s="260"/>
      <c r="F33" s="260"/>
      <c r="G33" s="260"/>
      <c r="H33" s="161"/>
      <c r="I33" s="161"/>
      <c r="J33" s="161"/>
      <c r="K33" s="161"/>
      <c r="L33" s="161"/>
      <c r="M33" s="161"/>
      <c r="N33" s="161"/>
      <c r="O33" s="161"/>
      <c r="P33" s="161"/>
      <c r="Q33" s="161"/>
      <c r="R33" s="161"/>
      <c r="S33" s="161"/>
      <c r="T33" s="161"/>
      <c r="U33" s="161"/>
      <c r="V33" s="161"/>
      <c r="W33" s="161"/>
      <c r="X33" s="152"/>
      <c r="Y33" s="152"/>
      <c r="Z33" s="152"/>
      <c r="AA33" s="152"/>
      <c r="AB33" s="152"/>
      <c r="AC33" s="152"/>
      <c r="AD33" s="152"/>
      <c r="AE33" s="152"/>
      <c r="AF33" s="152"/>
      <c r="AG33" s="152" t="s">
        <v>1162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59"/>
      <c r="B34" s="160"/>
      <c r="C34" s="259" t="s">
        <v>1652</v>
      </c>
      <c r="D34" s="260"/>
      <c r="E34" s="260"/>
      <c r="F34" s="260"/>
      <c r="G34" s="260"/>
      <c r="H34" s="161"/>
      <c r="I34" s="161"/>
      <c r="J34" s="161"/>
      <c r="K34" s="161"/>
      <c r="L34" s="161"/>
      <c r="M34" s="161"/>
      <c r="N34" s="161"/>
      <c r="O34" s="161"/>
      <c r="P34" s="161"/>
      <c r="Q34" s="161"/>
      <c r="R34" s="161"/>
      <c r="S34" s="161"/>
      <c r="T34" s="161"/>
      <c r="U34" s="161"/>
      <c r="V34" s="161"/>
      <c r="W34" s="161"/>
      <c r="X34" s="152"/>
      <c r="Y34" s="152"/>
      <c r="Z34" s="152"/>
      <c r="AA34" s="152"/>
      <c r="AB34" s="152"/>
      <c r="AC34" s="152"/>
      <c r="AD34" s="152"/>
      <c r="AE34" s="152"/>
      <c r="AF34" s="152"/>
      <c r="AG34" s="152" t="s">
        <v>1162</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59"/>
      <c r="B35" s="160"/>
      <c r="C35" s="259" t="s">
        <v>1653</v>
      </c>
      <c r="D35" s="260"/>
      <c r="E35" s="260"/>
      <c r="F35" s="260"/>
      <c r="G35" s="260"/>
      <c r="H35" s="161"/>
      <c r="I35" s="161"/>
      <c r="J35" s="161"/>
      <c r="K35" s="161"/>
      <c r="L35" s="161"/>
      <c r="M35" s="161"/>
      <c r="N35" s="161"/>
      <c r="O35" s="161"/>
      <c r="P35" s="161"/>
      <c r="Q35" s="161"/>
      <c r="R35" s="161"/>
      <c r="S35" s="161"/>
      <c r="T35" s="161"/>
      <c r="U35" s="161"/>
      <c r="V35" s="161"/>
      <c r="W35" s="161"/>
      <c r="X35" s="152"/>
      <c r="Y35" s="152"/>
      <c r="Z35" s="152"/>
      <c r="AA35" s="152"/>
      <c r="AB35" s="152"/>
      <c r="AC35" s="152"/>
      <c r="AD35" s="152"/>
      <c r="AE35" s="152"/>
      <c r="AF35" s="152"/>
      <c r="AG35" s="152" t="s">
        <v>1162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59"/>
      <c r="B36" s="160"/>
      <c r="C36" s="259" t="s">
        <v>1654</v>
      </c>
      <c r="D36" s="260"/>
      <c r="E36" s="260"/>
      <c r="F36" s="260"/>
      <c r="G36" s="260"/>
      <c r="H36" s="161"/>
      <c r="I36" s="161"/>
      <c r="J36" s="161"/>
      <c r="K36" s="161"/>
      <c r="L36" s="161"/>
      <c r="M36" s="161"/>
      <c r="N36" s="161"/>
      <c r="O36" s="161"/>
      <c r="P36" s="161"/>
      <c r="Q36" s="161"/>
      <c r="R36" s="161"/>
      <c r="S36" s="161"/>
      <c r="T36" s="161"/>
      <c r="U36" s="161"/>
      <c r="V36" s="161"/>
      <c r="W36" s="161"/>
      <c r="X36" s="152"/>
      <c r="Y36" s="152"/>
      <c r="Z36" s="152"/>
      <c r="AA36" s="152"/>
      <c r="AB36" s="152"/>
      <c r="AC36" s="152"/>
      <c r="AD36" s="152"/>
      <c r="AE36" s="152"/>
      <c r="AF36" s="152"/>
      <c r="AG36" s="152" t="s">
        <v>1162</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59"/>
      <c r="B37" s="160"/>
      <c r="C37" s="259" t="s">
        <v>1655</v>
      </c>
      <c r="D37" s="260"/>
      <c r="E37" s="260"/>
      <c r="F37" s="260"/>
      <c r="G37" s="260"/>
      <c r="H37" s="161"/>
      <c r="I37" s="161"/>
      <c r="J37" s="161"/>
      <c r="K37" s="161"/>
      <c r="L37" s="161"/>
      <c r="M37" s="161"/>
      <c r="N37" s="161"/>
      <c r="O37" s="161"/>
      <c r="P37" s="161"/>
      <c r="Q37" s="161"/>
      <c r="R37" s="161"/>
      <c r="S37" s="161"/>
      <c r="T37" s="161"/>
      <c r="U37" s="161"/>
      <c r="V37" s="161"/>
      <c r="W37" s="161"/>
      <c r="X37" s="152"/>
      <c r="Y37" s="152"/>
      <c r="Z37" s="152"/>
      <c r="AA37" s="152"/>
      <c r="AB37" s="152"/>
      <c r="AC37" s="152"/>
      <c r="AD37" s="152"/>
      <c r="AE37" s="152"/>
      <c r="AF37" s="152"/>
      <c r="AG37" s="152" t="s">
        <v>1162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59"/>
      <c r="B38" s="160"/>
      <c r="C38" s="259" t="s">
        <v>1656</v>
      </c>
      <c r="D38" s="260"/>
      <c r="E38" s="260"/>
      <c r="F38" s="260"/>
      <c r="G38" s="260"/>
      <c r="H38" s="161"/>
      <c r="I38" s="161"/>
      <c r="J38" s="161"/>
      <c r="K38" s="161"/>
      <c r="L38" s="161"/>
      <c r="M38" s="161"/>
      <c r="N38" s="161"/>
      <c r="O38" s="161"/>
      <c r="P38" s="161"/>
      <c r="Q38" s="161"/>
      <c r="R38" s="161"/>
      <c r="S38" s="161"/>
      <c r="T38" s="161"/>
      <c r="U38" s="161"/>
      <c r="V38" s="161"/>
      <c r="W38" s="161"/>
      <c r="X38" s="152"/>
      <c r="Y38" s="152"/>
      <c r="Z38" s="152"/>
      <c r="AA38" s="152"/>
      <c r="AB38" s="152"/>
      <c r="AC38" s="152"/>
      <c r="AD38" s="152"/>
      <c r="AE38" s="152"/>
      <c r="AF38" s="152"/>
      <c r="AG38" s="152" t="s">
        <v>1162</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59"/>
      <c r="B39" s="160"/>
      <c r="C39" s="259" t="s">
        <v>1657</v>
      </c>
      <c r="D39" s="260"/>
      <c r="E39" s="260"/>
      <c r="F39" s="260"/>
      <c r="G39" s="260"/>
      <c r="H39" s="161"/>
      <c r="I39" s="161"/>
      <c r="J39" s="161"/>
      <c r="K39" s="161"/>
      <c r="L39" s="161"/>
      <c r="M39" s="161"/>
      <c r="N39" s="161"/>
      <c r="O39" s="161"/>
      <c r="P39" s="161"/>
      <c r="Q39" s="161"/>
      <c r="R39" s="161"/>
      <c r="S39" s="161"/>
      <c r="T39" s="161"/>
      <c r="U39" s="161"/>
      <c r="V39" s="161"/>
      <c r="W39" s="161"/>
      <c r="X39" s="152"/>
      <c r="Y39" s="152"/>
      <c r="Z39" s="152"/>
      <c r="AA39" s="152"/>
      <c r="AB39" s="152"/>
      <c r="AC39" s="152"/>
      <c r="AD39" s="152"/>
      <c r="AE39" s="152"/>
      <c r="AF39" s="152"/>
      <c r="AG39" s="152" t="s">
        <v>1162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59"/>
      <c r="B40" s="160"/>
      <c r="C40" s="259" t="s">
        <v>1658</v>
      </c>
      <c r="D40" s="260"/>
      <c r="E40" s="260"/>
      <c r="F40" s="260"/>
      <c r="G40" s="260"/>
      <c r="H40" s="161"/>
      <c r="I40" s="161"/>
      <c r="J40" s="161"/>
      <c r="K40" s="161"/>
      <c r="L40" s="161"/>
      <c r="M40" s="161"/>
      <c r="N40" s="161"/>
      <c r="O40" s="161"/>
      <c r="P40" s="161"/>
      <c r="Q40" s="161"/>
      <c r="R40" s="161"/>
      <c r="S40" s="161"/>
      <c r="T40" s="161"/>
      <c r="U40" s="161"/>
      <c r="V40" s="161"/>
      <c r="W40" s="161"/>
      <c r="X40" s="152"/>
      <c r="Y40" s="152"/>
      <c r="Z40" s="152"/>
      <c r="AA40" s="152"/>
      <c r="AB40" s="152"/>
      <c r="AC40" s="152"/>
      <c r="AD40" s="152"/>
      <c r="AE40" s="152"/>
      <c r="AF40" s="152"/>
      <c r="AG40" s="152" t="s">
        <v>1162</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59"/>
      <c r="B41" s="160"/>
      <c r="C41" s="259" t="s">
        <v>1659</v>
      </c>
      <c r="D41" s="260"/>
      <c r="E41" s="260"/>
      <c r="F41" s="260"/>
      <c r="G41" s="260"/>
      <c r="H41" s="161"/>
      <c r="I41" s="161"/>
      <c r="J41" s="161"/>
      <c r="K41" s="161"/>
      <c r="L41" s="161"/>
      <c r="M41" s="161"/>
      <c r="N41" s="161"/>
      <c r="O41" s="161"/>
      <c r="P41" s="161"/>
      <c r="Q41" s="161"/>
      <c r="R41" s="161"/>
      <c r="S41" s="161"/>
      <c r="T41" s="161"/>
      <c r="U41" s="161"/>
      <c r="V41" s="161"/>
      <c r="W41" s="161"/>
      <c r="X41" s="152"/>
      <c r="Y41" s="152"/>
      <c r="Z41" s="152"/>
      <c r="AA41" s="152"/>
      <c r="AB41" s="152"/>
      <c r="AC41" s="152"/>
      <c r="AD41" s="152"/>
      <c r="AE41" s="152"/>
      <c r="AF41" s="152"/>
      <c r="AG41" s="152" t="s">
        <v>1162</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59"/>
      <c r="B42" s="160"/>
      <c r="C42" s="259" t="s">
        <v>1660</v>
      </c>
      <c r="D42" s="260"/>
      <c r="E42" s="260"/>
      <c r="F42" s="260"/>
      <c r="G42" s="260"/>
      <c r="H42" s="161"/>
      <c r="I42" s="161"/>
      <c r="J42" s="161"/>
      <c r="K42" s="161"/>
      <c r="L42" s="161"/>
      <c r="M42" s="161"/>
      <c r="N42" s="161"/>
      <c r="O42" s="161"/>
      <c r="P42" s="161"/>
      <c r="Q42" s="161"/>
      <c r="R42" s="161"/>
      <c r="S42" s="161"/>
      <c r="T42" s="161"/>
      <c r="U42" s="161"/>
      <c r="V42" s="161"/>
      <c r="W42" s="161"/>
      <c r="X42" s="152"/>
      <c r="Y42" s="152"/>
      <c r="Z42" s="152"/>
      <c r="AA42" s="152"/>
      <c r="AB42" s="152"/>
      <c r="AC42" s="152"/>
      <c r="AD42" s="152"/>
      <c r="AE42" s="152"/>
      <c r="AF42" s="152"/>
      <c r="AG42" s="152" t="s">
        <v>1162</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73">
        <v>13</v>
      </c>
      <c r="B43" s="174" t="s">
        <v>1661</v>
      </c>
      <c r="C43" s="189" t="s">
        <v>1662</v>
      </c>
      <c r="D43" s="175" t="s">
        <v>439</v>
      </c>
      <c r="E43" s="176">
        <v>1</v>
      </c>
      <c r="F43" s="177"/>
      <c r="G43" s="178">
        <f>ROUND(E43*F43,2)</f>
        <v>0</v>
      </c>
      <c r="H43" s="177"/>
      <c r="I43" s="178">
        <f>ROUND(E43*H43,2)</f>
        <v>0</v>
      </c>
      <c r="J43" s="177"/>
      <c r="K43" s="178">
        <f>ROUND(E43*J43,2)</f>
        <v>0</v>
      </c>
      <c r="L43" s="178">
        <v>21</v>
      </c>
      <c r="M43" s="178">
        <f>G43*(1+L43/100)</f>
        <v>0</v>
      </c>
      <c r="N43" s="178">
        <v>0</v>
      </c>
      <c r="O43" s="178">
        <f>ROUND(E43*N43,2)</f>
        <v>0</v>
      </c>
      <c r="P43" s="178">
        <v>0</v>
      </c>
      <c r="Q43" s="178">
        <f>ROUND(E43*P43,2)</f>
        <v>0</v>
      </c>
      <c r="R43" s="178"/>
      <c r="S43" s="178" t="s">
        <v>280</v>
      </c>
      <c r="T43" s="179" t="s">
        <v>281</v>
      </c>
      <c r="U43" s="161">
        <v>0</v>
      </c>
      <c r="V43" s="161">
        <f>ROUND(E43*U43,2)</f>
        <v>0</v>
      </c>
      <c r="W43" s="161"/>
      <c r="X43" s="152"/>
      <c r="Y43" s="152"/>
      <c r="Z43" s="152"/>
      <c r="AA43" s="152"/>
      <c r="AB43" s="152"/>
      <c r="AC43" s="152"/>
      <c r="AD43" s="152"/>
      <c r="AE43" s="152"/>
      <c r="AF43" s="152"/>
      <c r="AG43" s="152" t="s">
        <v>282</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59"/>
      <c r="B44" s="160"/>
      <c r="C44" s="257" t="s">
        <v>1649</v>
      </c>
      <c r="D44" s="258"/>
      <c r="E44" s="258"/>
      <c r="F44" s="258"/>
      <c r="G44" s="258"/>
      <c r="H44" s="161"/>
      <c r="I44" s="161"/>
      <c r="J44" s="161"/>
      <c r="K44" s="161"/>
      <c r="L44" s="161"/>
      <c r="M44" s="161"/>
      <c r="N44" s="161"/>
      <c r="O44" s="161"/>
      <c r="P44" s="161"/>
      <c r="Q44" s="161"/>
      <c r="R44" s="161"/>
      <c r="S44" s="161"/>
      <c r="T44" s="161"/>
      <c r="U44" s="161"/>
      <c r="V44" s="161"/>
      <c r="W44" s="161"/>
      <c r="X44" s="152"/>
      <c r="Y44" s="152"/>
      <c r="Z44" s="152"/>
      <c r="AA44" s="152"/>
      <c r="AB44" s="152"/>
      <c r="AC44" s="152"/>
      <c r="AD44" s="152"/>
      <c r="AE44" s="152"/>
      <c r="AF44" s="152"/>
      <c r="AG44" s="152" t="s">
        <v>1162</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59"/>
      <c r="B45" s="160"/>
      <c r="C45" s="259" t="s">
        <v>1663</v>
      </c>
      <c r="D45" s="260"/>
      <c r="E45" s="260"/>
      <c r="F45" s="260"/>
      <c r="G45" s="260"/>
      <c r="H45" s="161"/>
      <c r="I45" s="161"/>
      <c r="J45" s="161"/>
      <c r="K45" s="161"/>
      <c r="L45" s="161"/>
      <c r="M45" s="161"/>
      <c r="N45" s="161"/>
      <c r="O45" s="161"/>
      <c r="P45" s="161"/>
      <c r="Q45" s="161"/>
      <c r="R45" s="161"/>
      <c r="S45" s="161"/>
      <c r="T45" s="161"/>
      <c r="U45" s="161"/>
      <c r="V45" s="161"/>
      <c r="W45" s="161"/>
      <c r="X45" s="152"/>
      <c r="Y45" s="152"/>
      <c r="Z45" s="152"/>
      <c r="AA45" s="152"/>
      <c r="AB45" s="152"/>
      <c r="AC45" s="152"/>
      <c r="AD45" s="152"/>
      <c r="AE45" s="152"/>
      <c r="AF45" s="152"/>
      <c r="AG45" s="152" t="s">
        <v>1162</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59"/>
      <c r="B46" s="160"/>
      <c r="C46" s="259" t="s">
        <v>1651</v>
      </c>
      <c r="D46" s="260"/>
      <c r="E46" s="260"/>
      <c r="F46" s="260"/>
      <c r="G46" s="260"/>
      <c r="H46" s="161"/>
      <c r="I46" s="161"/>
      <c r="J46" s="161"/>
      <c r="K46" s="161"/>
      <c r="L46" s="161"/>
      <c r="M46" s="161"/>
      <c r="N46" s="161"/>
      <c r="O46" s="161"/>
      <c r="P46" s="161"/>
      <c r="Q46" s="161"/>
      <c r="R46" s="161"/>
      <c r="S46" s="161"/>
      <c r="T46" s="161"/>
      <c r="U46" s="161"/>
      <c r="V46" s="161"/>
      <c r="W46" s="161"/>
      <c r="X46" s="152"/>
      <c r="Y46" s="152"/>
      <c r="Z46" s="152"/>
      <c r="AA46" s="152"/>
      <c r="AB46" s="152"/>
      <c r="AC46" s="152"/>
      <c r="AD46" s="152"/>
      <c r="AE46" s="152"/>
      <c r="AF46" s="152"/>
      <c r="AG46" s="152" t="s">
        <v>1162</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59"/>
      <c r="B47" s="160"/>
      <c r="C47" s="259" t="s">
        <v>1652</v>
      </c>
      <c r="D47" s="260"/>
      <c r="E47" s="260"/>
      <c r="F47" s="260"/>
      <c r="G47" s="260"/>
      <c r="H47" s="161"/>
      <c r="I47" s="161"/>
      <c r="J47" s="161"/>
      <c r="K47" s="161"/>
      <c r="L47" s="161"/>
      <c r="M47" s="161"/>
      <c r="N47" s="161"/>
      <c r="O47" s="161"/>
      <c r="P47" s="161"/>
      <c r="Q47" s="161"/>
      <c r="R47" s="161"/>
      <c r="S47" s="161"/>
      <c r="T47" s="161"/>
      <c r="U47" s="161"/>
      <c r="V47" s="161"/>
      <c r="W47" s="161"/>
      <c r="X47" s="152"/>
      <c r="Y47" s="152"/>
      <c r="Z47" s="152"/>
      <c r="AA47" s="152"/>
      <c r="AB47" s="152"/>
      <c r="AC47" s="152"/>
      <c r="AD47" s="152"/>
      <c r="AE47" s="152"/>
      <c r="AF47" s="152"/>
      <c r="AG47" s="152" t="s">
        <v>1162</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73">
        <v>14</v>
      </c>
      <c r="B48" s="174" t="s">
        <v>1664</v>
      </c>
      <c r="C48" s="189" t="s">
        <v>1635</v>
      </c>
      <c r="D48" s="175" t="s">
        <v>326</v>
      </c>
      <c r="E48" s="176">
        <v>8</v>
      </c>
      <c r="F48" s="177"/>
      <c r="G48" s="178">
        <f>ROUND(E48*F48,2)</f>
        <v>0</v>
      </c>
      <c r="H48" s="177"/>
      <c r="I48" s="178">
        <f>ROUND(E48*H48,2)</f>
        <v>0</v>
      </c>
      <c r="J48" s="177"/>
      <c r="K48" s="178">
        <f>ROUND(E48*J48,2)</f>
        <v>0</v>
      </c>
      <c r="L48" s="178">
        <v>21</v>
      </c>
      <c r="M48" s="178">
        <f>G48*(1+L48/100)</f>
        <v>0</v>
      </c>
      <c r="N48" s="178">
        <v>0</v>
      </c>
      <c r="O48" s="178">
        <f>ROUND(E48*N48,2)</f>
        <v>0</v>
      </c>
      <c r="P48" s="178">
        <v>0</v>
      </c>
      <c r="Q48" s="178">
        <f>ROUND(E48*P48,2)</f>
        <v>0</v>
      </c>
      <c r="R48" s="178"/>
      <c r="S48" s="178" t="s">
        <v>280</v>
      </c>
      <c r="T48" s="179" t="s">
        <v>281</v>
      </c>
      <c r="U48" s="161">
        <v>0</v>
      </c>
      <c r="V48" s="161">
        <f>ROUND(E48*U48,2)</f>
        <v>0</v>
      </c>
      <c r="W48" s="161"/>
      <c r="X48" s="152"/>
      <c r="Y48" s="152"/>
      <c r="Z48" s="152"/>
      <c r="AA48" s="152"/>
      <c r="AB48" s="152"/>
      <c r="AC48" s="152"/>
      <c r="AD48" s="152"/>
      <c r="AE48" s="152"/>
      <c r="AF48" s="152"/>
      <c r="AG48" s="152" t="s">
        <v>282</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59"/>
      <c r="B49" s="160"/>
      <c r="C49" s="257" t="s">
        <v>1636</v>
      </c>
      <c r="D49" s="258"/>
      <c r="E49" s="258"/>
      <c r="F49" s="258"/>
      <c r="G49" s="258"/>
      <c r="H49" s="161"/>
      <c r="I49" s="161"/>
      <c r="J49" s="161"/>
      <c r="K49" s="161"/>
      <c r="L49" s="161"/>
      <c r="M49" s="161"/>
      <c r="N49" s="161"/>
      <c r="O49" s="161"/>
      <c r="P49" s="161"/>
      <c r="Q49" s="161"/>
      <c r="R49" s="161"/>
      <c r="S49" s="161"/>
      <c r="T49" s="161"/>
      <c r="U49" s="161"/>
      <c r="V49" s="161"/>
      <c r="W49" s="161"/>
      <c r="X49" s="152"/>
      <c r="Y49" s="152"/>
      <c r="Z49" s="152"/>
      <c r="AA49" s="152"/>
      <c r="AB49" s="152"/>
      <c r="AC49" s="152"/>
      <c r="AD49" s="152"/>
      <c r="AE49" s="152"/>
      <c r="AF49" s="152"/>
      <c r="AG49" s="152" t="s">
        <v>1162</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0">
        <v>15</v>
      </c>
      <c r="B50" s="181" t="s">
        <v>1665</v>
      </c>
      <c r="C50" s="191" t="s">
        <v>1641</v>
      </c>
      <c r="D50" s="182" t="s">
        <v>326</v>
      </c>
      <c r="E50" s="183">
        <v>10</v>
      </c>
      <c r="F50" s="184"/>
      <c r="G50" s="185">
        <f>ROUND(E50*F50,2)</f>
        <v>0</v>
      </c>
      <c r="H50" s="184"/>
      <c r="I50" s="185">
        <f>ROUND(E50*H50,2)</f>
        <v>0</v>
      </c>
      <c r="J50" s="184"/>
      <c r="K50" s="185">
        <f>ROUND(E50*J50,2)</f>
        <v>0</v>
      </c>
      <c r="L50" s="185">
        <v>21</v>
      </c>
      <c r="M50" s="185">
        <f>G50*(1+L50/100)</f>
        <v>0</v>
      </c>
      <c r="N50" s="185">
        <v>0</v>
      </c>
      <c r="O50" s="185">
        <f>ROUND(E50*N50,2)</f>
        <v>0</v>
      </c>
      <c r="P50" s="185">
        <v>0</v>
      </c>
      <c r="Q50" s="185">
        <f>ROUND(E50*P50,2)</f>
        <v>0</v>
      </c>
      <c r="R50" s="185"/>
      <c r="S50" s="185" t="s">
        <v>280</v>
      </c>
      <c r="T50" s="186" t="s">
        <v>281</v>
      </c>
      <c r="U50" s="161">
        <v>0</v>
      </c>
      <c r="V50" s="161">
        <f>ROUND(E50*U50,2)</f>
        <v>0</v>
      </c>
      <c r="W50" s="161"/>
      <c r="X50" s="152"/>
      <c r="Y50" s="152"/>
      <c r="Z50" s="152"/>
      <c r="AA50" s="152"/>
      <c r="AB50" s="152"/>
      <c r="AC50" s="152"/>
      <c r="AD50" s="152"/>
      <c r="AE50" s="152"/>
      <c r="AF50" s="152"/>
      <c r="AG50" s="152" t="s">
        <v>282</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0">
        <v>16</v>
      </c>
      <c r="B51" s="181" t="s">
        <v>1666</v>
      </c>
      <c r="C51" s="191" t="s">
        <v>1645</v>
      </c>
      <c r="D51" s="182" t="s">
        <v>539</v>
      </c>
      <c r="E51" s="183">
        <v>20</v>
      </c>
      <c r="F51" s="184"/>
      <c r="G51" s="185">
        <f>ROUND(E51*F51,2)</f>
        <v>0</v>
      </c>
      <c r="H51" s="184"/>
      <c r="I51" s="185">
        <f>ROUND(E51*H51,2)</f>
        <v>0</v>
      </c>
      <c r="J51" s="184"/>
      <c r="K51" s="185">
        <f>ROUND(E51*J51,2)</f>
        <v>0</v>
      </c>
      <c r="L51" s="185">
        <v>21</v>
      </c>
      <c r="M51" s="185">
        <f>G51*(1+L51/100)</f>
        <v>0</v>
      </c>
      <c r="N51" s="185">
        <v>0</v>
      </c>
      <c r="O51" s="185">
        <f>ROUND(E51*N51,2)</f>
        <v>0</v>
      </c>
      <c r="P51" s="185">
        <v>0</v>
      </c>
      <c r="Q51" s="185">
        <f>ROUND(E51*P51,2)</f>
        <v>0</v>
      </c>
      <c r="R51" s="185"/>
      <c r="S51" s="185" t="s">
        <v>280</v>
      </c>
      <c r="T51" s="186" t="s">
        <v>281</v>
      </c>
      <c r="U51" s="161">
        <v>0</v>
      </c>
      <c r="V51" s="161">
        <f>ROUND(E51*U51,2)</f>
        <v>0</v>
      </c>
      <c r="W51" s="161"/>
      <c r="X51" s="152"/>
      <c r="Y51" s="152"/>
      <c r="Z51" s="152"/>
      <c r="AA51" s="152"/>
      <c r="AB51" s="152"/>
      <c r="AC51" s="152"/>
      <c r="AD51" s="152"/>
      <c r="AE51" s="152"/>
      <c r="AF51" s="152"/>
      <c r="AG51" s="152" t="s">
        <v>726</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x14ac:dyDescent="0.2">
      <c r="A52" s="167" t="s">
        <v>275</v>
      </c>
      <c r="B52" s="168" t="s">
        <v>108</v>
      </c>
      <c r="C52" s="188" t="s">
        <v>110</v>
      </c>
      <c r="D52" s="169"/>
      <c r="E52" s="170"/>
      <c r="F52" s="171"/>
      <c r="G52" s="171">
        <f>SUMIF(AG53:AG65,"&lt;&gt;NOR",G53:G65)</f>
        <v>0</v>
      </c>
      <c r="H52" s="171"/>
      <c r="I52" s="171">
        <f>SUM(I53:I65)</f>
        <v>0</v>
      </c>
      <c r="J52" s="171"/>
      <c r="K52" s="171">
        <f>SUM(K53:K65)</f>
        <v>0</v>
      </c>
      <c r="L52" s="171"/>
      <c r="M52" s="171">
        <f>SUM(M53:M65)</f>
        <v>0</v>
      </c>
      <c r="N52" s="171"/>
      <c r="O52" s="171">
        <f>SUM(O53:O65)</f>
        <v>0</v>
      </c>
      <c r="P52" s="171"/>
      <c r="Q52" s="171">
        <f>SUM(Q53:Q65)</f>
        <v>0</v>
      </c>
      <c r="R52" s="171"/>
      <c r="S52" s="171"/>
      <c r="T52" s="172"/>
      <c r="U52" s="166"/>
      <c r="V52" s="166">
        <f>SUM(V53:V65)</f>
        <v>0</v>
      </c>
      <c r="W52" s="166"/>
      <c r="AG52" t="s">
        <v>276</v>
      </c>
    </row>
    <row r="53" spans="1:60" outlineLevel="1" x14ac:dyDescent="0.2">
      <c r="A53" s="173">
        <v>17</v>
      </c>
      <c r="B53" s="174" t="s">
        <v>1667</v>
      </c>
      <c r="C53" s="189" t="s">
        <v>1668</v>
      </c>
      <c r="D53" s="175" t="s">
        <v>439</v>
      </c>
      <c r="E53" s="176">
        <v>2</v>
      </c>
      <c r="F53" s="177"/>
      <c r="G53" s="178">
        <f>ROUND(E53*F53,2)</f>
        <v>0</v>
      </c>
      <c r="H53" s="177"/>
      <c r="I53" s="178">
        <f>ROUND(E53*H53,2)</f>
        <v>0</v>
      </c>
      <c r="J53" s="177"/>
      <c r="K53" s="178">
        <f>ROUND(E53*J53,2)</f>
        <v>0</v>
      </c>
      <c r="L53" s="178">
        <v>21</v>
      </c>
      <c r="M53" s="178">
        <f>G53*(1+L53/100)</f>
        <v>0</v>
      </c>
      <c r="N53" s="178">
        <v>0</v>
      </c>
      <c r="O53" s="178">
        <f>ROUND(E53*N53,2)</f>
        <v>0</v>
      </c>
      <c r="P53" s="178">
        <v>0</v>
      </c>
      <c r="Q53" s="178">
        <f>ROUND(E53*P53,2)</f>
        <v>0</v>
      </c>
      <c r="R53" s="178"/>
      <c r="S53" s="178" t="s">
        <v>280</v>
      </c>
      <c r="T53" s="179" t="s">
        <v>281</v>
      </c>
      <c r="U53" s="161">
        <v>0</v>
      </c>
      <c r="V53" s="161">
        <f>ROUND(E53*U53,2)</f>
        <v>0</v>
      </c>
      <c r="W53" s="161"/>
      <c r="X53" s="152"/>
      <c r="Y53" s="152"/>
      <c r="Z53" s="152"/>
      <c r="AA53" s="152"/>
      <c r="AB53" s="152"/>
      <c r="AC53" s="152"/>
      <c r="AD53" s="152"/>
      <c r="AE53" s="152"/>
      <c r="AF53" s="152"/>
      <c r="AG53" s="152" t="s">
        <v>282</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59"/>
      <c r="B54" s="160"/>
      <c r="C54" s="257" t="s">
        <v>1669</v>
      </c>
      <c r="D54" s="258"/>
      <c r="E54" s="258"/>
      <c r="F54" s="258"/>
      <c r="G54" s="258"/>
      <c r="H54" s="161"/>
      <c r="I54" s="161"/>
      <c r="J54" s="161"/>
      <c r="K54" s="161"/>
      <c r="L54" s="161"/>
      <c r="M54" s="161"/>
      <c r="N54" s="161"/>
      <c r="O54" s="161"/>
      <c r="P54" s="161"/>
      <c r="Q54" s="161"/>
      <c r="R54" s="161"/>
      <c r="S54" s="161"/>
      <c r="T54" s="161"/>
      <c r="U54" s="161"/>
      <c r="V54" s="161"/>
      <c r="W54" s="161"/>
      <c r="X54" s="152"/>
      <c r="Y54" s="152"/>
      <c r="Z54" s="152"/>
      <c r="AA54" s="152"/>
      <c r="AB54" s="152"/>
      <c r="AC54" s="152"/>
      <c r="AD54" s="152"/>
      <c r="AE54" s="152"/>
      <c r="AF54" s="152"/>
      <c r="AG54" s="152" t="s">
        <v>1162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59"/>
      <c r="B55" s="160"/>
      <c r="C55" s="259" t="s">
        <v>1670</v>
      </c>
      <c r="D55" s="260"/>
      <c r="E55" s="260"/>
      <c r="F55" s="260"/>
      <c r="G55" s="260"/>
      <c r="H55" s="161"/>
      <c r="I55" s="161"/>
      <c r="J55" s="161"/>
      <c r="K55" s="161"/>
      <c r="L55" s="161"/>
      <c r="M55" s="161"/>
      <c r="N55" s="161"/>
      <c r="O55" s="161"/>
      <c r="P55" s="161"/>
      <c r="Q55" s="161"/>
      <c r="R55" s="161"/>
      <c r="S55" s="161"/>
      <c r="T55" s="161"/>
      <c r="U55" s="161"/>
      <c r="V55" s="161"/>
      <c r="W55" s="161"/>
      <c r="X55" s="152"/>
      <c r="Y55" s="152"/>
      <c r="Z55" s="152"/>
      <c r="AA55" s="152"/>
      <c r="AB55" s="152"/>
      <c r="AC55" s="152"/>
      <c r="AD55" s="152"/>
      <c r="AE55" s="152"/>
      <c r="AF55" s="152"/>
      <c r="AG55" s="152" t="s">
        <v>1162</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59"/>
      <c r="B56" s="160"/>
      <c r="C56" s="259" t="s">
        <v>1671</v>
      </c>
      <c r="D56" s="260"/>
      <c r="E56" s="260"/>
      <c r="F56" s="260"/>
      <c r="G56" s="260"/>
      <c r="H56" s="161"/>
      <c r="I56" s="161"/>
      <c r="J56" s="161"/>
      <c r="K56" s="161"/>
      <c r="L56" s="161"/>
      <c r="M56" s="161"/>
      <c r="N56" s="161"/>
      <c r="O56" s="161"/>
      <c r="P56" s="161"/>
      <c r="Q56" s="161"/>
      <c r="R56" s="161"/>
      <c r="S56" s="161"/>
      <c r="T56" s="161"/>
      <c r="U56" s="161"/>
      <c r="V56" s="161"/>
      <c r="W56" s="161"/>
      <c r="X56" s="152"/>
      <c r="Y56" s="152"/>
      <c r="Z56" s="152"/>
      <c r="AA56" s="152"/>
      <c r="AB56" s="152"/>
      <c r="AC56" s="152"/>
      <c r="AD56" s="152"/>
      <c r="AE56" s="152"/>
      <c r="AF56" s="152"/>
      <c r="AG56" s="152" t="s">
        <v>1162</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0">
        <v>18</v>
      </c>
      <c r="B57" s="181" t="s">
        <v>1672</v>
      </c>
      <c r="C57" s="191" t="s">
        <v>1673</v>
      </c>
      <c r="D57" s="182" t="s">
        <v>439</v>
      </c>
      <c r="E57" s="183">
        <v>2</v>
      </c>
      <c r="F57" s="184"/>
      <c r="G57" s="185">
        <f>ROUND(E57*F57,2)</f>
        <v>0</v>
      </c>
      <c r="H57" s="184"/>
      <c r="I57" s="185">
        <f>ROUND(E57*H57,2)</f>
        <v>0</v>
      </c>
      <c r="J57" s="184"/>
      <c r="K57" s="185">
        <f>ROUND(E57*J57,2)</f>
        <v>0</v>
      </c>
      <c r="L57" s="185">
        <v>21</v>
      </c>
      <c r="M57" s="185">
        <f>G57*(1+L57/100)</f>
        <v>0</v>
      </c>
      <c r="N57" s="185">
        <v>0</v>
      </c>
      <c r="O57" s="185">
        <f>ROUND(E57*N57,2)</f>
        <v>0</v>
      </c>
      <c r="P57" s="185">
        <v>0</v>
      </c>
      <c r="Q57" s="185">
        <f>ROUND(E57*P57,2)</f>
        <v>0</v>
      </c>
      <c r="R57" s="185"/>
      <c r="S57" s="185" t="s">
        <v>280</v>
      </c>
      <c r="T57" s="186" t="s">
        <v>281</v>
      </c>
      <c r="U57" s="161">
        <v>0</v>
      </c>
      <c r="V57" s="161">
        <f>ROUND(E57*U57,2)</f>
        <v>0</v>
      </c>
      <c r="W57" s="161"/>
      <c r="X57" s="152"/>
      <c r="Y57" s="152"/>
      <c r="Z57" s="152"/>
      <c r="AA57" s="152"/>
      <c r="AB57" s="152"/>
      <c r="AC57" s="152"/>
      <c r="AD57" s="152"/>
      <c r="AE57" s="152"/>
      <c r="AF57" s="152"/>
      <c r="AG57" s="152" t="s">
        <v>282</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73">
        <v>19</v>
      </c>
      <c r="B58" s="174" t="s">
        <v>1674</v>
      </c>
      <c r="C58" s="189" t="s">
        <v>1675</v>
      </c>
      <c r="D58" s="175" t="s">
        <v>439</v>
      </c>
      <c r="E58" s="176">
        <v>2</v>
      </c>
      <c r="F58" s="177"/>
      <c r="G58" s="178">
        <f>ROUND(E58*F58,2)</f>
        <v>0</v>
      </c>
      <c r="H58" s="177"/>
      <c r="I58" s="178">
        <f>ROUND(E58*H58,2)</f>
        <v>0</v>
      </c>
      <c r="J58" s="177"/>
      <c r="K58" s="178">
        <f>ROUND(E58*J58,2)</f>
        <v>0</v>
      </c>
      <c r="L58" s="178">
        <v>21</v>
      </c>
      <c r="M58" s="178">
        <f>G58*(1+L58/100)</f>
        <v>0</v>
      </c>
      <c r="N58" s="178">
        <v>0</v>
      </c>
      <c r="O58" s="178">
        <f>ROUND(E58*N58,2)</f>
        <v>0</v>
      </c>
      <c r="P58" s="178">
        <v>0</v>
      </c>
      <c r="Q58" s="178">
        <f>ROUND(E58*P58,2)</f>
        <v>0</v>
      </c>
      <c r="R58" s="178"/>
      <c r="S58" s="178" t="s">
        <v>280</v>
      </c>
      <c r="T58" s="179" t="s">
        <v>281</v>
      </c>
      <c r="U58" s="161">
        <v>0</v>
      </c>
      <c r="V58" s="161">
        <f>ROUND(E58*U58,2)</f>
        <v>0</v>
      </c>
      <c r="W58" s="161"/>
      <c r="X58" s="152"/>
      <c r="Y58" s="152"/>
      <c r="Z58" s="152"/>
      <c r="AA58" s="152"/>
      <c r="AB58" s="152"/>
      <c r="AC58" s="152"/>
      <c r="AD58" s="152"/>
      <c r="AE58" s="152"/>
      <c r="AF58" s="152"/>
      <c r="AG58" s="152" t="s">
        <v>282</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59"/>
      <c r="B59" s="160"/>
      <c r="C59" s="257" t="s">
        <v>1676</v>
      </c>
      <c r="D59" s="258"/>
      <c r="E59" s="258"/>
      <c r="F59" s="258"/>
      <c r="G59" s="258"/>
      <c r="H59" s="161"/>
      <c r="I59" s="161"/>
      <c r="J59" s="161"/>
      <c r="K59" s="161"/>
      <c r="L59" s="161"/>
      <c r="M59" s="161"/>
      <c r="N59" s="161"/>
      <c r="O59" s="161"/>
      <c r="P59" s="161"/>
      <c r="Q59" s="161"/>
      <c r="R59" s="161"/>
      <c r="S59" s="161"/>
      <c r="T59" s="161"/>
      <c r="U59" s="161"/>
      <c r="V59" s="161"/>
      <c r="W59" s="161"/>
      <c r="X59" s="152"/>
      <c r="Y59" s="152"/>
      <c r="Z59" s="152"/>
      <c r="AA59" s="152"/>
      <c r="AB59" s="152"/>
      <c r="AC59" s="152"/>
      <c r="AD59" s="152"/>
      <c r="AE59" s="152"/>
      <c r="AF59" s="152"/>
      <c r="AG59" s="152" t="s">
        <v>1162</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0">
        <v>20</v>
      </c>
      <c r="B60" s="181" t="s">
        <v>1677</v>
      </c>
      <c r="C60" s="191" t="s">
        <v>1678</v>
      </c>
      <c r="D60" s="182" t="s">
        <v>439</v>
      </c>
      <c r="E60" s="183">
        <v>2</v>
      </c>
      <c r="F60" s="184"/>
      <c r="G60" s="185">
        <f>ROUND(E60*F60,2)</f>
        <v>0</v>
      </c>
      <c r="H60" s="184"/>
      <c r="I60" s="185">
        <f>ROUND(E60*H60,2)</f>
        <v>0</v>
      </c>
      <c r="J60" s="184"/>
      <c r="K60" s="185">
        <f>ROUND(E60*J60,2)</f>
        <v>0</v>
      </c>
      <c r="L60" s="185">
        <v>21</v>
      </c>
      <c r="M60" s="185">
        <f>G60*(1+L60/100)</f>
        <v>0</v>
      </c>
      <c r="N60" s="185">
        <v>0</v>
      </c>
      <c r="O60" s="185">
        <f>ROUND(E60*N60,2)</f>
        <v>0</v>
      </c>
      <c r="P60" s="185">
        <v>0</v>
      </c>
      <c r="Q60" s="185">
        <f>ROUND(E60*P60,2)</f>
        <v>0</v>
      </c>
      <c r="R60" s="185"/>
      <c r="S60" s="185" t="s">
        <v>280</v>
      </c>
      <c r="T60" s="186" t="s">
        <v>281</v>
      </c>
      <c r="U60" s="161">
        <v>0</v>
      </c>
      <c r="V60" s="161">
        <f>ROUND(E60*U60,2)</f>
        <v>0</v>
      </c>
      <c r="W60" s="161"/>
      <c r="X60" s="152"/>
      <c r="Y60" s="152"/>
      <c r="Z60" s="152"/>
      <c r="AA60" s="152"/>
      <c r="AB60" s="152"/>
      <c r="AC60" s="152"/>
      <c r="AD60" s="152"/>
      <c r="AE60" s="152"/>
      <c r="AF60" s="152"/>
      <c r="AG60" s="152" t="s">
        <v>282</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73">
        <v>21</v>
      </c>
      <c r="B61" s="174" t="s">
        <v>1679</v>
      </c>
      <c r="C61" s="189" t="s">
        <v>1680</v>
      </c>
      <c r="D61" s="175" t="s">
        <v>439</v>
      </c>
      <c r="E61" s="176">
        <v>2</v>
      </c>
      <c r="F61" s="177"/>
      <c r="G61" s="178">
        <f>ROUND(E61*F61,2)</f>
        <v>0</v>
      </c>
      <c r="H61" s="177"/>
      <c r="I61" s="178">
        <f>ROUND(E61*H61,2)</f>
        <v>0</v>
      </c>
      <c r="J61" s="177"/>
      <c r="K61" s="178">
        <f>ROUND(E61*J61,2)</f>
        <v>0</v>
      </c>
      <c r="L61" s="178">
        <v>21</v>
      </c>
      <c r="M61" s="178">
        <f>G61*(1+L61/100)</f>
        <v>0</v>
      </c>
      <c r="N61" s="178">
        <v>0</v>
      </c>
      <c r="O61" s="178">
        <f>ROUND(E61*N61,2)</f>
        <v>0</v>
      </c>
      <c r="P61" s="178">
        <v>0</v>
      </c>
      <c r="Q61" s="178">
        <f>ROUND(E61*P61,2)</f>
        <v>0</v>
      </c>
      <c r="R61" s="178"/>
      <c r="S61" s="178" t="s">
        <v>280</v>
      </c>
      <c r="T61" s="179" t="s">
        <v>281</v>
      </c>
      <c r="U61" s="161">
        <v>0</v>
      </c>
      <c r="V61" s="161">
        <f>ROUND(E61*U61,2)</f>
        <v>0</v>
      </c>
      <c r="W61" s="161"/>
      <c r="X61" s="152"/>
      <c r="Y61" s="152"/>
      <c r="Z61" s="152"/>
      <c r="AA61" s="152"/>
      <c r="AB61" s="152"/>
      <c r="AC61" s="152"/>
      <c r="AD61" s="152"/>
      <c r="AE61" s="152"/>
      <c r="AF61" s="152"/>
      <c r="AG61" s="152" t="s">
        <v>282</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59"/>
      <c r="B62" s="160"/>
      <c r="C62" s="257" t="s">
        <v>1681</v>
      </c>
      <c r="D62" s="258"/>
      <c r="E62" s="258"/>
      <c r="F62" s="258"/>
      <c r="G62" s="258"/>
      <c r="H62" s="161"/>
      <c r="I62" s="161"/>
      <c r="J62" s="161"/>
      <c r="K62" s="161"/>
      <c r="L62" s="161"/>
      <c r="M62" s="161"/>
      <c r="N62" s="161"/>
      <c r="O62" s="161"/>
      <c r="P62" s="161"/>
      <c r="Q62" s="161"/>
      <c r="R62" s="161"/>
      <c r="S62" s="161"/>
      <c r="T62" s="161"/>
      <c r="U62" s="161"/>
      <c r="V62" s="161"/>
      <c r="W62" s="161"/>
      <c r="X62" s="152"/>
      <c r="Y62" s="152"/>
      <c r="Z62" s="152"/>
      <c r="AA62" s="152"/>
      <c r="AB62" s="152"/>
      <c r="AC62" s="152"/>
      <c r="AD62" s="152"/>
      <c r="AE62" s="152"/>
      <c r="AF62" s="152"/>
      <c r="AG62" s="152" t="s">
        <v>1162</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73">
        <v>22</v>
      </c>
      <c r="B63" s="174" t="s">
        <v>1682</v>
      </c>
      <c r="C63" s="189" t="s">
        <v>1638</v>
      </c>
      <c r="D63" s="175" t="s">
        <v>1639</v>
      </c>
      <c r="E63" s="176">
        <v>8</v>
      </c>
      <c r="F63" s="177"/>
      <c r="G63" s="178">
        <f>ROUND(E63*F63,2)</f>
        <v>0</v>
      </c>
      <c r="H63" s="177"/>
      <c r="I63" s="178">
        <f>ROUND(E63*H63,2)</f>
        <v>0</v>
      </c>
      <c r="J63" s="177"/>
      <c r="K63" s="178">
        <f>ROUND(E63*J63,2)</f>
        <v>0</v>
      </c>
      <c r="L63" s="178">
        <v>21</v>
      </c>
      <c r="M63" s="178">
        <f>G63*(1+L63/100)</f>
        <v>0</v>
      </c>
      <c r="N63" s="178">
        <v>0</v>
      </c>
      <c r="O63" s="178">
        <f>ROUND(E63*N63,2)</f>
        <v>0</v>
      </c>
      <c r="P63" s="178">
        <v>0</v>
      </c>
      <c r="Q63" s="178">
        <f>ROUND(E63*P63,2)</f>
        <v>0</v>
      </c>
      <c r="R63" s="178"/>
      <c r="S63" s="178" t="s">
        <v>280</v>
      </c>
      <c r="T63" s="179" t="s">
        <v>281</v>
      </c>
      <c r="U63" s="161">
        <v>0</v>
      </c>
      <c r="V63" s="161">
        <f>ROUND(E63*U63,2)</f>
        <v>0</v>
      </c>
      <c r="W63" s="161"/>
      <c r="X63" s="152"/>
      <c r="Y63" s="152"/>
      <c r="Z63" s="152"/>
      <c r="AA63" s="152"/>
      <c r="AB63" s="152"/>
      <c r="AC63" s="152"/>
      <c r="AD63" s="152"/>
      <c r="AE63" s="152"/>
      <c r="AF63" s="152"/>
      <c r="AG63" s="152" t="s">
        <v>282</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59"/>
      <c r="B64" s="160"/>
      <c r="C64" s="257" t="s">
        <v>1636</v>
      </c>
      <c r="D64" s="258"/>
      <c r="E64" s="258"/>
      <c r="F64" s="258"/>
      <c r="G64" s="258"/>
      <c r="H64" s="161"/>
      <c r="I64" s="161"/>
      <c r="J64" s="161"/>
      <c r="K64" s="161"/>
      <c r="L64" s="161"/>
      <c r="M64" s="161"/>
      <c r="N64" s="161"/>
      <c r="O64" s="161"/>
      <c r="P64" s="161"/>
      <c r="Q64" s="161"/>
      <c r="R64" s="161"/>
      <c r="S64" s="161"/>
      <c r="T64" s="161"/>
      <c r="U64" s="161"/>
      <c r="V64" s="161"/>
      <c r="W64" s="161"/>
      <c r="X64" s="152"/>
      <c r="Y64" s="152"/>
      <c r="Z64" s="152"/>
      <c r="AA64" s="152"/>
      <c r="AB64" s="152"/>
      <c r="AC64" s="152"/>
      <c r="AD64" s="152"/>
      <c r="AE64" s="152"/>
      <c r="AF64" s="152"/>
      <c r="AG64" s="152" t="s">
        <v>1162</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0">
        <v>23</v>
      </c>
      <c r="B65" s="181" t="s">
        <v>1683</v>
      </c>
      <c r="C65" s="191" t="s">
        <v>1645</v>
      </c>
      <c r="D65" s="182" t="s">
        <v>539</v>
      </c>
      <c r="E65" s="183">
        <v>30</v>
      </c>
      <c r="F65" s="184"/>
      <c r="G65" s="185">
        <f>ROUND(E65*F65,2)</f>
        <v>0</v>
      </c>
      <c r="H65" s="184"/>
      <c r="I65" s="185">
        <f>ROUND(E65*H65,2)</f>
        <v>0</v>
      </c>
      <c r="J65" s="184"/>
      <c r="K65" s="185">
        <f>ROUND(E65*J65,2)</f>
        <v>0</v>
      </c>
      <c r="L65" s="185">
        <v>21</v>
      </c>
      <c r="M65" s="185">
        <f>G65*(1+L65/100)</f>
        <v>0</v>
      </c>
      <c r="N65" s="185">
        <v>0</v>
      </c>
      <c r="O65" s="185">
        <f>ROUND(E65*N65,2)</f>
        <v>0</v>
      </c>
      <c r="P65" s="185">
        <v>0</v>
      </c>
      <c r="Q65" s="185">
        <f>ROUND(E65*P65,2)</f>
        <v>0</v>
      </c>
      <c r="R65" s="185"/>
      <c r="S65" s="185" t="s">
        <v>280</v>
      </c>
      <c r="T65" s="186" t="s">
        <v>281</v>
      </c>
      <c r="U65" s="161">
        <v>0</v>
      </c>
      <c r="V65" s="161">
        <f>ROUND(E65*U65,2)</f>
        <v>0</v>
      </c>
      <c r="W65" s="161"/>
      <c r="X65" s="152"/>
      <c r="Y65" s="152"/>
      <c r="Z65" s="152"/>
      <c r="AA65" s="152"/>
      <c r="AB65" s="152"/>
      <c r="AC65" s="152"/>
      <c r="AD65" s="152"/>
      <c r="AE65" s="152"/>
      <c r="AF65" s="152"/>
      <c r="AG65" s="152" t="s">
        <v>726</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x14ac:dyDescent="0.2">
      <c r="A66" s="167" t="s">
        <v>275</v>
      </c>
      <c r="B66" s="168" t="s">
        <v>111</v>
      </c>
      <c r="C66" s="188" t="s">
        <v>113</v>
      </c>
      <c r="D66" s="169"/>
      <c r="E66" s="170"/>
      <c r="F66" s="171"/>
      <c r="G66" s="171">
        <f>SUMIF(AG67:AG81,"&lt;&gt;NOR",G67:G81)</f>
        <v>0</v>
      </c>
      <c r="H66" s="171"/>
      <c r="I66" s="171">
        <f>SUM(I67:I81)</f>
        <v>0</v>
      </c>
      <c r="J66" s="171"/>
      <c r="K66" s="171">
        <f>SUM(K67:K81)</f>
        <v>0</v>
      </c>
      <c r="L66" s="171"/>
      <c r="M66" s="171">
        <f>SUM(M67:M81)</f>
        <v>0</v>
      </c>
      <c r="N66" s="171"/>
      <c r="O66" s="171">
        <f>SUM(O67:O81)</f>
        <v>0</v>
      </c>
      <c r="P66" s="171"/>
      <c r="Q66" s="171">
        <f>SUM(Q67:Q81)</f>
        <v>0</v>
      </c>
      <c r="R66" s="171"/>
      <c r="S66" s="171"/>
      <c r="T66" s="172"/>
      <c r="U66" s="166"/>
      <c r="V66" s="166">
        <f>SUM(V67:V81)</f>
        <v>0</v>
      </c>
      <c r="W66" s="166"/>
      <c r="AG66" t="s">
        <v>276</v>
      </c>
    </row>
    <row r="67" spans="1:60" outlineLevel="1" x14ac:dyDescent="0.2">
      <c r="A67" s="173">
        <v>24</v>
      </c>
      <c r="B67" s="174" t="s">
        <v>1684</v>
      </c>
      <c r="C67" s="189" t="s">
        <v>1685</v>
      </c>
      <c r="D67" s="175" t="s">
        <v>439</v>
      </c>
      <c r="E67" s="176">
        <v>1</v>
      </c>
      <c r="F67" s="177"/>
      <c r="G67" s="178">
        <f>ROUND(E67*F67,2)</f>
        <v>0</v>
      </c>
      <c r="H67" s="177"/>
      <c r="I67" s="178">
        <f>ROUND(E67*H67,2)</f>
        <v>0</v>
      </c>
      <c r="J67" s="177"/>
      <c r="K67" s="178">
        <f>ROUND(E67*J67,2)</f>
        <v>0</v>
      </c>
      <c r="L67" s="178">
        <v>21</v>
      </c>
      <c r="M67" s="178">
        <f>G67*(1+L67/100)</f>
        <v>0</v>
      </c>
      <c r="N67" s="178">
        <v>0</v>
      </c>
      <c r="O67" s="178">
        <f>ROUND(E67*N67,2)</f>
        <v>0</v>
      </c>
      <c r="P67" s="178">
        <v>0</v>
      </c>
      <c r="Q67" s="178">
        <f>ROUND(E67*P67,2)</f>
        <v>0</v>
      </c>
      <c r="R67" s="178"/>
      <c r="S67" s="178" t="s">
        <v>280</v>
      </c>
      <c r="T67" s="179" t="s">
        <v>281</v>
      </c>
      <c r="U67" s="161">
        <v>0</v>
      </c>
      <c r="V67" s="161">
        <f>ROUND(E67*U67,2)</f>
        <v>0</v>
      </c>
      <c r="W67" s="161"/>
      <c r="X67" s="152"/>
      <c r="Y67" s="152"/>
      <c r="Z67" s="152"/>
      <c r="AA67" s="152"/>
      <c r="AB67" s="152"/>
      <c r="AC67" s="152"/>
      <c r="AD67" s="152"/>
      <c r="AE67" s="152"/>
      <c r="AF67" s="152"/>
      <c r="AG67" s="152" t="s">
        <v>282</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59"/>
      <c r="B68" s="160"/>
      <c r="C68" s="257" t="s">
        <v>1686</v>
      </c>
      <c r="D68" s="258"/>
      <c r="E68" s="258"/>
      <c r="F68" s="258"/>
      <c r="G68" s="258"/>
      <c r="H68" s="161"/>
      <c r="I68" s="161"/>
      <c r="J68" s="161"/>
      <c r="K68" s="161"/>
      <c r="L68" s="161"/>
      <c r="M68" s="161"/>
      <c r="N68" s="161"/>
      <c r="O68" s="161"/>
      <c r="P68" s="161"/>
      <c r="Q68" s="161"/>
      <c r="R68" s="161"/>
      <c r="S68" s="161"/>
      <c r="T68" s="161"/>
      <c r="U68" s="161"/>
      <c r="V68" s="161"/>
      <c r="W68" s="161"/>
      <c r="X68" s="152"/>
      <c r="Y68" s="152"/>
      <c r="Z68" s="152"/>
      <c r="AA68" s="152"/>
      <c r="AB68" s="152"/>
      <c r="AC68" s="152"/>
      <c r="AD68" s="152"/>
      <c r="AE68" s="152"/>
      <c r="AF68" s="152"/>
      <c r="AG68" s="152" t="s">
        <v>1162</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59"/>
      <c r="B69" s="160"/>
      <c r="C69" s="259" t="s">
        <v>1687</v>
      </c>
      <c r="D69" s="260"/>
      <c r="E69" s="260"/>
      <c r="F69" s="260"/>
      <c r="G69" s="260"/>
      <c r="H69" s="161"/>
      <c r="I69" s="161"/>
      <c r="J69" s="161"/>
      <c r="K69" s="161"/>
      <c r="L69" s="161"/>
      <c r="M69" s="161"/>
      <c r="N69" s="161"/>
      <c r="O69" s="161"/>
      <c r="P69" s="161"/>
      <c r="Q69" s="161"/>
      <c r="R69" s="161"/>
      <c r="S69" s="161"/>
      <c r="T69" s="161"/>
      <c r="U69" s="161"/>
      <c r="V69" s="161"/>
      <c r="W69" s="161"/>
      <c r="X69" s="152"/>
      <c r="Y69" s="152"/>
      <c r="Z69" s="152"/>
      <c r="AA69" s="152"/>
      <c r="AB69" s="152"/>
      <c r="AC69" s="152"/>
      <c r="AD69" s="152"/>
      <c r="AE69" s="152"/>
      <c r="AF69" s="152"/>
      <c r="AG69" s="152" t="s">
        <v>1162</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73">
        <v>25</v>
      </c>
      <c r="B70" s="174" t="s">
        <v>1688</v>
      </c>
      <c r="C70" s="189" t="s">
        <v>1689</v>
      </c>
      <c r="D70" s="175" t="s">
        <v>439</v>
      </c>
      <c r="E70" s="176">
        <v>1</v>
      </c>
      <c r="F70" s="177"/>
      <c r="G70" s="178">
        <f>ROUND(E70*F70,2)</f>
        <v>0</v>
      </c>
      <c r="H70" s="177"/>
      <c r="I70" s="178">
        <f>ROUND(E70*H70,2)</f>
        <v>0</v>
      </c>
      <c r="J70" s="177"/>
      <c r="K70" s="178">
        <f>ROUND(E70*J70,2)</f>
        <v>0</v>
      </c>
      <c r="L70" s="178">
        <v>21</v>
      </c>
      <c r="M70" s="178">
        <f>G70*(1+L70/100)</f>
        <v>0</v>
      </c>
      <c r="N70" s="178">
        <v>0</v>
      </c>
      <c r="O70" s="178">
        <f>ROUND(E70*N70,2)</f>
        <v>0</v>
      </c>
      <c r="P70" s="178">
        <v>0</v>
      </c>
      <c r="Q70" s="178">
        <f>ROUND(E70*P70,2)</f>
        <v>0</v>
      </c>
      <c r="R70" s="178"/>
      <c r="S70" s="178" t="s">
        <v>280</v>
      </c>
      <c r="T70" s="179" t="s">
        <v>281</v>
      </c>
      <c r="U70" s="161">
        <v>0</v>
      </c>
      <c r="V70" s="161">
        <f>ROUND(E70*U70,2)</f>
        <v>0</v>
      </c>
      <c r="W70" s="161"/>
      <c r="X70" s="152"/>
      <c r="Y70" s="152"/>
      <c r="Z70" s="152"/>
      <c r="AA70" s="152"/>
      <c r="AB70" s="152"/>
      <c r="AC70" s="152"/>
      <c r="AD70" s="152"/>
      <c r="AE70" s="152"/>
      <c r="AF70" s="152"/>
      <c r="AG70" s="152" t="s">
        <v>282</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59"/>
      <c r="B71" s="160"/>
      <c r="C71" s="257" t="s">
        <v>1690</v>
      </c>
      <c r="D71" s="258"/>
      <c r="E71" s="258"/>
      <c r="F71" s="258"/>
      <c r="G71" s="258"/>
      <c r="H71" s="161"/>
      <c r="I71" s="161"/>
      <c r="J71" s="161"/>
      <c r="K71" s="161"/>
      <c r="L71" s="161"/>
      <c r="M71" s="161"/>
      <c r="N71" s="161"/>
      <c r="O71" s="161"/>
      <c r="P71" s="161"/>
      <c r="Q71" s="161"/>
      <c r="R71" s="161"/>
      <c r="S71" s="161"/>
      <c r="T71" s="161"/>
      <c r="U71" s="161"/>
      <c r="V71" s="161"/>
      <c r="W71" s="161"/>
      <c r="X71" s="152"/>
      <c r="Y71" s="152"/>
      <c r="Z71" s="152"/>
      <c r="AA71" s="152"/>
      <c r="AB71" s="152"/>
      <c r="AC71" s="152"/>
      <c r="AD71" s="152"/>
      <c r="AE71" s="152"/>
      <c r="AF71" s="152"/>
      <c r="AG71" s="152" t="s">
        <v>1162</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
      <c r="A72" s="173">
        <v>26</v>
      </c>
      <c r="B72" s="174" t="s">
        <v>1691</v>
      </c>
      <c r="C72" s="189" t="s">
        <v>1692</v>
      </c>
      <c r="D72" s="175" t="s">
        <v>439</v>
      </c>
      <c r="E72" s="176">
        <v>1</v>
      </c>
      <c r="F72" s="177"/>
      <c r="G72" s="178">
        <f>ROUND(E72*F72,2)</f>
        <v>0</v>
      </c>
      <c r="H72" s="177"/>
      <c r="I72" s="178">
        <f>ROUND(E72*H72,2)</f>
        <v>0</v>
      </c>
      <c r="J72" s="177"/>
      <c r="K72" s="178">
        <f>ROUND(E72*J72,2)</f>
        <v>0</v>
      </c>
      <c r="L72" s="178">
        <v>21</v>
      </c>
      <c r="M72" s="178">
        <f>G72*(1+L72/100)</f>
        <v>0</v>
      </c>
      <c r="N72" s="178">
        <v>0</v>
      </c>
      <c r="O72" s="178">
        <f>ROUND(E72*N72,2)</f>
        <v>0</v>
      </c>
      <c r="P72" s="178">
        <v>0</v>
      </c>
      <c r="Q72" s="178">
        <f>ROUND(E72*P72,2)</f>
        <v>0</v>
      </c>
      <c r="R72" s="178"/>
      <c r="S72" s="178" t="s">
        <v>280</v>
      </c>
      <c r="T72" s="179" t="s">
        <v>281</v>
      </c>
      <c r="U72" s="161">
        <v>0</v>
      </c>
      <c r="V72" s="161">
        <f>ROUND(E72*U72,2)</f>
        <v>0</v>
      </c>
      <c r="W72" s="161"/>
      <c r="X72" s="152"/>
      <c r="Y72" s="152"/>
      <c r="Z72" s="152"/>
      <c r="AA72" s="152"/>
      <c r="AB72" s="152"/>
      <c r="AC72" s="152"/>
      <c r="AD72" s="152"/>
      <c r="AE72" s="152"/>
      <c r="AF72" s="152"/>
      <c r="AG72" s="152" t="s">
        <v>282</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59"/>
      <c r="B73" s="160"/>
      <c r="C73" s="257" t="s">
        <v>1693</v>
      </c>
      <c r="D73" s="258"/>
      <c r="E73" s="258"/>
      <c r="F73" s="258"/>
      <c r="G73" s="258"/>
      <c r="H73" s="161"/>
      <c r="I73" s="161"/>
      <c r="J73" s="161"/>
      <c r="K73" s="161"/>
      <c r="L73" s="161"/>
      <c r="M73" s="161"/>
      <c r="N73" s="161"/>
      <c r="O73" s="161"/>
      <c r="P73" s="161"/>
      <c r="Q73" s="161"/>
      <c r="R73" s="161"/>
      <c r="S73" s="161"/>
      <c r="T73" s="161"/>
      <c r="U73" s="161"/>
      <c r="V73" s="161"/>
      <c r="W73" s="161"/>
      <c r="X73" s="152"/>
      <c r="Y73" s="152"/>
      <c r="Z73" s="152"/>
      <c r="AA73" s="152"/>
      <c r="AB73" s="152"/>
      <c r="AC73" s="152"/>
      <c r="AD73" s="152"/>
      <c r="AE73" s="152"/>
      <c r="AF73" s="152"/>
      <c r="AG73" s="152" t="s">
        <v>1162</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73">
        <v>27</v>
      </c>
      <c r="B74" s="174" t="s">
        <v>1694</v>
      </c>
      <c r="C74" s="189" t="s">
        <v>1695</v>
      </c>
      <c r="D74" s="175" t="s">
        <v>439</v>
      </c>
      <c r="E74" s="176">
        <v>1</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c r="S74" s="178" t="s">
        <v>280</v>
      </c>
      <c r="T74" s="179" t="s">
        <v>281</v>
      </c>
      <c r="U74" s="161">
        <v>0</v>
      </c>
      <c r="V74" s="161">
        <f>ROUND(E74*U74,2)</f>
        <v>0</v>
      </c>
      <c r="W74" s="161"/>
      <c r="X74" s="152"/>
      <c r="Y74" s="152"/>
      <c r="Z74" s="152"/>
      <c r="AA74" s="152"/>
      <c r="AB74" s="152"/>
      <c r="AC74" s="152"/>
      <c r="AD74" s="152"/>
      <c r="AE74" s="152"/>
      <c r="AF74" s="152"/>
      <c r="AG74" s="152" t="s">
        <v>282</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59"/>
      <c r="B75" s="160"/>
      <c r="C75" s="257" t="s">
        <v>1690</v>
      </c>
      <c r="D75" s="258"/>
      <c r="E75" s="258"/>
      <c r="F75" s="258"/>
      <c r="G75" s="258"/>
      <c r="H75" s="161"/>
      <c r="I75" s="161"/>
      <c r="J75" s="161"/>
      <c r="K75" s="161"/>
      <c r="L75" s="161"/>
      <c r="M75" s="161"/>
      <c r="N75" s="161"/>
      <c r="O75" s="161"/>
      <c r="P75" s="161"/>
      <c r="Q75" s="161"/>
      <c r="R75" s="161"/>
      <c r="S75" s="161"/>
      <c r="T75" s="161"/>
      <c r="U75" s="161"/>
      <c r="V75" s="161"/>
      <c r="W75" s="161"/>
      <c r="X75" s="152"/>
      <c r="Y75" s="152"/>
      <c r="Z75" s="152"/>
      <c r="AA75" s="152"/>
      <c r="AB75" s="152"/>
      <c r="AC75" s="152"/>
      <c r="AD75" s="152"/>
      <c r="AE75" s="152"/>
      <c r="AF75" s="152"/>
      <c r="AG75" s="152" t="s">
        <v>1162</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73">
        <v>28</v>
      </c>
      <c r="B76" s="174" t="s">
        <v>1696</v>
      </c>
      <c r="C76" s="189" t="s">
        <v>1697</v>
      </c>
      <c r="D76" s="175" t="s">
        <v>439</v>
      </c>
      <c r="E76" s="176">
        <v>1</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280</v>
      </c>
      <c r="T76" s="179" t="s">
        <v>281</v>
      </c>
      <c r="U76" s="161">
        <v>0</v>
      </c>
      <c r="V76" s="161">
        <f>ROUND(E76*U76,2)</f>
        <v>0</v>
      </c>
      <c r="W76" s="161"/>
      <c r="X76" s="152"/>
      <c r="Y76" s="152"/>
      <c r="Z76" s="152"/>
      <c r="AA76" s="152"/>
      <c r="AB76" s="152"/>
      <c r="AC76" s="152"/>
      <c r="AD76" s="152"/>
      <c r="AE76" s="152"/>
      <c r="AF76" s="152"/>
      <c r="AG76" s="152" t="s">
        <v>282</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59"/>
      <c r="B77" s="160"/>
      <c r="C77" s="257" t="s">
        <v>1690</v>
      </c>
      <c r="D77" s="258"/>
      <c r="E77" s="258"/>
      <c r="F77" s="258"/>
      <c r="G77" s="258"/>
      <c r="H77" s="161"/>
      <c r="I77" s="161"/>
      <c r="J77" s="161"/>
      <c r="K77" s="161"/>
      <c r="L77" s="161"/>
      <c r="M77" s="161"/>
      <c r="N77" s="161"/>
      <c r="O77" s="161"/>
      <c r="P77" s="161"/>
      <c r="Q77" s="161"/>
      <c r="R77" s="161"/>
      <c r="S77" s="161"/>
      <c r="T77" s="161"/>
      <c r="U77" s="161"/>
      <c r="V77" s="161"/>
      <c r="W77" s="161"/>
      <c r="X77" s="152"/>
      <c r="Y77" s="152"/>
      <c r="Z77" s="152"/>
      <c r="AA77" s="152"/>
      <c r="AB77" s="152"/>
      <c r="AC77" s="152"/>
      <c r="AD77" s="152"/>
      <c r="AE77" s="152"/>
      <c r="AF77" s="152"/>
      <c r="AG77" s="152" t="s">
        <v>1162</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73">
        <v>29</v>
      </c>
      <c r="B78" s="174" t="s">
        <v>1698</v>
      </c>
      <c r="C78" s="189" t="s">
        <v>1699</v>
      </c>
      <c r="D78" s="175" t="s">
        <v>326</v>
      </c>
      <c r="E78" s="176">
        <v>2</v>
      </c>
      <c r="F78" s="177"/>
      <c r="G78" s="178">
        <f>ROUND(E78*F78,2)</f>
        <v>0</v>
      </c>
      <c r="H78" s="177"/>
      <c r="I78" s="178">
        <f>ROUND(E78*H78,2)</f>
        <v>0</v>
      </c>
      <c r="J78" s="177"/>
      <c r="K78" s="178">
        <f>ROUND(E78*J78,2)</f>
        <v>0</v>
      </c>
      <c r="L78" s="178">
        <v>21</v>
      </c>
      <c r="M78" s="178">
        <f>G78*(1+L78/100)</f>
        <v>0</v>
      </c>
      <c r="N78" s="178">
        <v>0</v>
      </c>
      <c r="O78" s="178">
        <f>ROUND(E78*N78,2)</f>
        <v>0</v>
      </c>
      <c r="P78" s="178">
        <v>0</v>
      </c>
      <c r="Q78" s="178">
        <f>ROUND(E78*P78,2)</f>
        <v>0</v>
      </c>
      <c r="R78" s="178"/>
      <c r="S78" s="178" t="s">
        <v>280</v>
      </c>
      <c r="T78" s="179" t="s">
        <v>281</v>
      </c>
      <c r="U78" s="161">
        <v>0</v>
      </c>
      <c r="V78" s="161">
        <f>ROUND(E78*U78,2)</f>
        <v>0</v>
      </c>
      <c r="W78" s="161"/>
      <c r="X78" s="152"/>
      <c r="Y78" s="152"/>
      <c r="Z78" s="152"/>
      <c r="AA78" s="152"/>
      <c r="AB78" s="152"/>
      <c r="AC78" s="152"/>
      <c r="AD78" s="152"/>
      <c r="AE78" s="152"/>
      <c r="AF78" s="152"/>
      <c r="AG78" s="152" t="s">
        <v>282</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59"/>
      <c r="B79" s="160"/>
      <c r="C79" s="257" t="s">
        <v>1636</v>
      </c>
      <c r="D79" s="258"/>
      <c r="E79" s="258"/>
      <c r="F79" s="258"/>
      <c r="G79" s="258"/>
      <c r="H79" s="161"/>
      <c r="I79" s="161"/>
      <c r="J79" s="161"/>
      <c r="K79" s="161"/>
      <c r="L79" s="161"/>
      <c r="M79" s="161"/>
      <c r="N79" s="161"/>
      <c r="O79" s="161"/>
      <c r="P79" s="161"/>
      <c r="Q79" s="161"/>
      <c r="R79" s="161"/>
      <c r="S79" s="161"/>
      <c r="T79" s="161"/>
      <c r="U79" s="161"/>
      <c r="V79" s="161"/>
      <c r="W79" s="161"/>
      <c r="X79" s="152"/>
      <c r="Y79" s="152"/>
      <c r="Z79" s="152"/>
      <c r="AA79" s="152"/>
      <c r="AB79" s="152"/>
      <c r="AC79" s="152"/>
      <c r="AD79" s="152"/>
      <c r="AE79" s="152"/>
      <c r="AF79" s="152"/>
      <c r="AG79" s="152" t="s">
        <v>1162</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80">
        <v>30</v>
      </c>
      <c r="B80" s="181" t="s">
        <v>1700</v>
      </c>
      <c r="C80" s="191" t="s">
        <v>1643</v>
      </c>
      <c r="D80" s="182" t="s">
        <v>326</v>
      </c>
      <c r="E80" s="183">
        <v>1</v>
      </c>
      <c r="F80" s="184"/>
      <c r="G80" s="185">
        <f>ROUND(E80*F80,2)</f>
        <v>0</v>
      </c>
      <c r="H80" s="184"/>
      <c r="I80" s="185">
        <f>ROUND(E80*H80,2)</f>
        <v>0</v>
      </c>
      <c r="J80" s="184"/>
      <c r="K80" s="185">
        <f>ROUND(E80*J80,2)</f>
        <v>0</v>
      </c>
      <c r="L80" s="185">
        <v>21</v>
      </c>
      <c r="M80" s="185">
        <f>G80*(1+L80/100)</f>
        <v>0</v>
      </c>
      <c r="N80" s="185">
        <v>0</v>
      </c>
      <c r="O80" s="185">
        <f>ROUND(E80*N80,2)</f>
        <v>0</v>
      </c>
      <c r="P80" s="185">
        <v>0</v>
      </c>
      <c r="Q80" s="185">
        <f>ROUND(E80*P80,2)</f>
        <v>0</v>
      </c>
      <c r="R80" s="185"/>
      <c r="S80" s="185" t="s">
        <v>280</v>
      </c>
      <c r="T80" s="186" t="s">
        <v>281</v>
      </c>
      <c r="U80" s="161">
        <v>0</v>
      </c>
      <c r="V80" s="161">
        <f>ROUND(E80*U80,2)</f>
        <v>0</v>
      </c>
      <c r="W80" s="161"/>
      <c r="X80" s="152"/>
      <c r="Y80" s="152"/>
      <c r="Z80" s="152"/>
      <c r="AA80" s="152"/>
      <c r="AB80" s="152"/>
      <c r="AC80" s="152"/>
      <c r="AD80" s="152"/>
      <c r="AE80" s="152"/>
      <c r="AF80" s="152"/>
      <c r="AG80" s="152" t="s">
        <v>282</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0">
        <v>31</v>
      </c>
      <c r="B81" s="181" t="s">
        <v>1701</v>
      </c>
      <c r="C81" s="191" t="s">
        <v>1645</v>
      </c>
      <c r="D81" s="182" t="s">
        <v>539</v>
      </c>
      <c r="E81" s="183">
        <v>5</v>
      </c>
      <c r="F81" s="184"/>
      <c r="G81" s="185">
        <f>ROUND(E81*F81,2)</f>
        <v>0</v>
      </c>
      <c r="H81" s="184"/>
      <c r="I81" s="185">
        <f>ROUND(E81*H81,2)</f>
        <v>0</v>
      </c>
      <c r="J81" s="184"/>
      <c r="K81" s="185">
        <f>ROUND(E81*J81,2)</f>
        <v>0</v>
      </c>
      <c r="L81" s="185">
        <v>21</v>
      </c>
      <c r="M81" s="185">
        <f>G81*(1+L81/100)</f>
        <v>0</v>
      </c>
      <c r="N81" s="185">
        <v>0</v>
      </c>
      <c r="O81" s="185">
        <f>ROUND(E81*N81,2)</f>
        <v>0</v>
      </c>
      <c r="P81" s="185">
        <v>0</v>
      </c>
      <c r="Q81" s="185">
        <f>ROUND(E81*P81,2)</f>
        <v>0</v>
      </c>
      <c r="R81" s="185"/>
      <c r="S81" s="185" t="s">
        <v>280</v>
      </c>
      <c r="T81" s="186" t="s">
        <v>281</v>
      </c>
      <c r="U81" s="161">
        <v>0</v>
      </c>
      <c r="V81" s="161">
        <f>ROUND(E81*U81,2)</f>
        <v>0</v>
      </c>
      <c r="W81" s="161"/>
      <c r="X81" s="152"/>
      <c r="Y81" s="152"/>
      <c r="Z81" s="152"/>
      <c r="AA81" s="152"/>
      <c r="AB81" s="152"/>
      <c r="AC81" s="152"/>
      <c r="AD81" s="152"/>
      <c r="AE81" s="152"/>
      <c r="AF81" s="152"/>
      <c r="AG81" s="152" t="s">
        <v>726</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x14ac:dyDescent="0.2">
      <c r="A82" s="167" t="s">
        <v>275</v>
      </c>
      <c r="B82" s="168" t="s">
        <v>114</v>
      </c>
      <c r="C82" s="188" t="s">
        <v>116</v>
      </c>
      <c r="D82" s="169"/>
      <c r="E82" s="170"/>
      <c r="F82" s="171"/>
      <c r="G82" s="171">
        <f>SUMIF(AG83:AG90,"&lt;&gt;NOR",G83:G90)</f>
        <v>0</v>
      </c>
      <c r="H82" s="171"/>
      <c r="I82" s="171">
        <f>SUM(I83:I90)</f>
        <v>0</v>
      </c>
      <c r="J82" s="171"/>
      <c r="K82" s="171">
        <f>SUM(K83:K90)</f>
        <v>0</v>
      </c>
      <c r="L82" s="171"/>
      <c r="M82" s="171">
        <f>SUM(M83:M90)</f>
        <v>0</v>
      </c>
      <c r="N82" s="171"/>
      <c r="O82" s="171">
        <f>SUM(O83:O90)</f>
        <v>0</v>
      </c>
      <c r="P82" s="171"/>
      <c r="Q82" s="171">
        <f>SUM(Q83:Q90)</f>
        <v>0</v>
      </c>
      <c r="R82" s="171"/>
      <c r="S82" s="171"/>
      <c r="T82" s="172"/>
      <c r="U82" s="166"/>
      <c r="V82" s="166">
        <f>SUM(V83:V90)</f>
        <v>0</v>
      </c>
      <c r="W82" s="166"/>
      <c r="AG82" t="s">
        <v>276</v>
      </c>
    </row>
    <row r="83" spans="1:60" outlineLevel="1" x14ac:dyDescent="0.2">
      <c r="A83" s="173">
        <v>32</v>
      </c>
      <c r="B83" s="174" t="s">
        <v>1702</v>
      </c>
      <c r="C83" s="189" t="s">
        <v>1685</v>
      </c>
      <c r="D83" s="175" t="s">
        <v>439</v>
      </c>
      <c r="E83" s="176">
        <v>1</v>
      </c>
      <c r="F83" s="177"/>
      <c r="G83" s="178">
        <f>ROUND(E83*F83,2)</f>
        <v>0</v>
      </c>
      <c r="H83" s="177"/>
      <c r="I83" s="178">
        <f>ROUND(E83*H83,2)</f>
        <v>0</v>
      </c>
      <c r="J83" s="177"/>
      <c r="K83" s="178">
        <f>ROUND(E83*J83,2)</f>
        <v>0</v>
      </c>
      <c r="L83" s="178">
        <v>21</v>
      </c>
      <c r="M83" s="178">
        <f>G83*(1+L83/100)</f>
        <v>0</v>
      </c>
      <c r="N83" s="178">
        <v>0</v>
      </c>
      <c r="O83" s="178">
        <f>ROUND(E83*N83,2)</f>
        <v>0</v>
      </c>
      <c r="P83" s="178">
        <v>0</v>
      </c>
      <c r="Q83" s="178">
        <f>ROUND(E83*P83,2)</f>
        <v>0</v>
      </c>
      <c r="R83" s="178"/>
      <c r="S83" s="178" t="s">
        <v>280</v>
      </c>
      <c r="T83" s="179" t="s">
        <v>281</v>
      </c>
      <c r="U83" s="161">
        <v>0</v>
      </c>
      <c r="V83" s="161">
        <f>ROUND(E83*U83,2)</f>
        <v>0</v>
      </c>
      <c r="W83" s="161"/>
      <c r="X83" s="152"/>
      <c r="Y83" s="152"/>
      <c r="Z83" s="152"/>
      <c r="AA83" s="152"/>
      <c r="AB83" s="152"/>
      <c r="AC83" s="152"/>
      <c r="AD83" s="152"/>
      <c r="AE83" s="152"/>
      <c r="AF83" s="152"/>
      <c r="AG83" s="152" t="s">
        <v>282</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59"/>
      <c r="B84" s="160"/>
      <c r="C84" s="257" t="s">
        <v>1686</v>
      </c>
      <c r="D84" s="258"/>
      <c r="E84" s="258"/>
      <c r="F84" s="258"/>
      <c r="G84" s="258"/>
      <c r="H84" s="161"/>
      <c r="I84" s="161"/>
      <c r="J84" s="161"/>
      <c r="K84" s="161"/>
      <c r="L84" s="161"/>
      <c r="M84" s="161"/>
      <c r="N84" s="161"/>
      <c r="O84" s="161"/>
      <c r="P84" s="161"/>
      <c r="Q84" s="161"/>
      <c r="R84" s="161"/>
      <c r="S84" s="161"/>
      <c r="T84" s="161"/>
      <c r="U84" s="161"/>
      <c r="V84" s="161"/>
      <c r="W84" s="161"/>
      <c r="X84" s="152"/>
      <c r="Y84" s="152"/>
      <c r="Z84" s="152"/>
      <c r="AA84" s="152"/>
      <c r="AB84" s="152"/>
      <c r="AC84" s="152"/>
      <c r="AD84" s="152"/>
      <c r="AE84" s="152"/>
      <c r="AF84" s="152"/>
      <c r="AG84" s="152" t="s">
        <v>1162</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59"/>
      <c r="B85" s="160"/>
      <c r="C85" s="259" t="s">
        <v>1687</v>
      </c>
      <c r="D85" s="260"/>
      <c r="E85" s="260"/>
      <c r="F85" s="260"/>
      <c r="G85" s="260"/>
      <c r="H85" s="161"/>
      <c r="I85" s="161"/>
      <c r="J85" s="161"/>
      <c r="K85" s="161"/>
      <c r="L85" s="161"/>
      <c r="M85" s="161"/>
      <c r="N85" s="161"/>
      <c r="O85" s="161"/>
      <c r="P85" s="161"/>
      <c r="Q85" s="161"/>
      <c r="R85" s="161"/>
      <c r="S85" s="161"/>
      <c r="T85" s="161"/>
      <c r="U85" s="161"/>
      <c r="V85" s="161"/>
      <c r="W85" s="161"/>
      <c r="X85" s="152"/>
      <c r="Y85" s="152"/>
      <c r="Z85" s="152"/>
      <c r="AA85" s="152"/>
      <c r="AB85" s="152"/>
      <c r="AC85" s="152"/>
      <c r="AD85" s="152"/>
      <c r="AE85" s="152"/>
      <c r="AF85" s="152"/>
      <c r="AG85" s="152" t="s">
        <v>1162</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73">
        <v>33</v>
      </c>
      <c r="B86" s="174" t="s">
        <v>1703</v>
      </c>
      <c r="C86" s="189" t="s">
        <v>1692</v>
      </c>
      <c r="D86" s="175" t="s">
        <v>439</v>
      </c>
      <c r="E86" s="176">
        <v>1</v>
      </c>
      <c r="F86" s="177"/>
      <c r="G86" s="178">
        <f>ROUND(E86*F86,2)</f>
        <v>0</v>
      </c>
      <c r="H86" s="177"/>
      <c r="I86" s="178">
        <f>ROUND(E86*H86,2)</f>
        <v>0</v>
      </c>
      <c r="J86" s="177"/>
      <c r="K86" s="178">
        <f>ROUND(E86*J86,2)</f>
        <v>0</v>
      </c>
      <c r="L86" s="178">
        <v>21</v>
      </c>
      <c r="M86" s="178">
        <f>G86*(1+L86/100)</f>
        <v>0</v>
      </c>
      <c r="N86" s="178">
        <v>0</v>
      </c>
      <c r="O86" s="178">
        <f>ROUND(E86*N86,2)</f>
        <v>0</v>
      </c>
      <c r="P86" s="178">
        <v>0</v>
      </c>
      <c r="Q86" s="178">
        <f>ROUND(E86*P86,2)</f>
        <v>0</v>
      </c>
      <c r="R86" s="178"/>
      <c r="S86" s="178" t="s">
        <v>280</v>
      </c>
      <c r="T86" s="179" t="s">
        <v>281</v>
      </c>
      <c r="U86" s="161">
        <v>0</v>
      </c>
      <c r="V86" s="161">
        <f>ROUND(E86*U86,2)</f>
        <v>0</v>
      </c>
      <c r="W86" s="161"/>
      <c r="X86" s="152"/>
      <c r="Y86" s="152"/>
      <c r="Z86" s="152"/>
      <c r="AA86" s="152"/>
      <c r="AB86" s="152"/>
      <c r="AC86" s="152"/>
      <c r="AD86" s="152"/>
      <c r="AE86" s="152"/>
      <c r="AF86" s="152"/>
      <c r="AG86" s="152" t="s">
        <v>282</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59"/>
      <c r="B87" s="160"/>
      <c r="C87" s="257" t="s">
        <v>1693</v>
      </c>
      <c r="D87" s="258"/>
      <c r="E87" s="258"/>
      <c r="F87" s="258"/>
      <c r="G87" s="258"/>
      <c r="H87" s="161"/>
      <c r="I87" s="161"/>
      <c r="J87" s="161"/>
      <c r="K87" s="161"/>
      <c r="L87" s="161"/>
      <c r="M87" s="161"/>
      <c r="N87" s="161"/>
      <c r="O87" s="161"/>
      <c r="P87" s="161"/>
      <c r="Q87" s="161"/>
      <c r="R87" s="161"/>
      <c r="S87" s="161"/>
      <c r="T87" s="161"/>
      <c r="U87" s="161"/>
      <c r="V87" s="161"/>
      <c r="W87" s="161"/>
      <c r="X87" s="152"/>
      <c r="Y87" s="152"/>
      <c r="Z87" s="152"/>
      <c r="AA87" s="152"/>
      <c r="AB87" s="152"/>
      <c r="AC87" s="152"/>
      <c r="AD87" s="152"/>
      <c r="AE87" s="152"/>
      <c r="AF87" s="152"/>
      <c r="AG87" s="152" t="s">
        <v>1162</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
      <c r="A88" s="173">
        <v>34</v>
      </c>
      <c r="B88" s="174" t="s">
        <v>1704</v>
      </c>
      <c r="C88" s="189" t="s">
        <v>1699</v>
      </c>
      <c r="D88" s="175" t="s">
        <v>326</v>
      </c>
      <c r="E88" s="176">
        <v>1</v>
      </c>
      <c r="F88" s="177"/>
      <c r="G88" s="178">
        <f>ROUND(E88*F88,2)</f>
        <v>0</v>
      </c>
      <c r="H88" s="177"/>
      <c r="I88" s="178">
        <f>ROUND(E88*H88,2)</f>
        <v>0</v>
      </c>
      <c r="J88" s="177"/>
      <c r="K88" s="178">
        <f>ROUND(E88*J88,2)</f>
        <v>0</v>
      </c>
      <c r="L88" s="178">
        <v>21</v>
      </c>
      <c r="M88" s="178">
        <f>G88*(1+L88/100)</f>
        <v>0</v>
      </c>
      <c r="N88" s="178">
        <v>0</v>
      </c>
      <c r="O88" s="178">
        <f>ROUND(E88*N88,2)</f>
        <v>0</v>
      </c>
      <c r="P88" s="178">
        <v>0</v>
      </c>
      <c r="Q88" s="178">
        <f>ROUND(E88*P88,2)</f>
        <v>0</v>
      </c>
      <c r="R88" s="178"/>
      <c r="S88" s="178" t="s">
        <v>280</v>
      </c>
      <c r="T88" s="179" t="s">
        <v>281</v>
      </c>
      <c r="U88" s="161">
        <v>0</v>
      </c>
      <c r="V88" s="161">
        <f>ROUND(E88*U88,2)</f>
        <v>0</v>
      </c>
      <c r="W88" s="161"/>
      <c r="X88" s="152"/>
      <c r="Y88" s="152"/>
      <c r="Z88" s="152"/>
      <c r="AA88" s="152"/>
      <c r="AB88" s="152"/>
      <c r="AC88" s="152"/>
      <c r="AD88" s="152"/>
      <c r="AE88" s="152"/>
      <c r="AF88" s="152"/>
      <c r="AG88" s="152" t="s">
        <v>282</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59"/>
      <c r="B89" s="160"/>
      <c r="C89" s="257" t="s">
        <v>1636</v>
      </c>
      <c r="D89" s="258"/>
      <c r="E89" s="258"/>
      <c r="F89" s="258"/>
      <c r="G89" s="258"/>
      <c r="H89" s="161"/>
      <c r="I89" s="161"/>
      <c r="J89" s="161"/>
      <c r="K89" s="161"/>
      <c r="L89" s="161"/>
      <c r="M89" s="161"/>
      <c r="N89" s="161"/>
      <c r="O89" s="161"/>
      <c r="P89" s="161"/>
      <c r="Q89" s="161"/>
      <c r="R89" s="161"/>
      <c r="S89" s="161"/>
      <c r="T89" s="161"/>
      <c r="U89" s="161"/>
      <c r="V89" s="161"/>
      <c r="W89" s="161"/>
      <c r="X89" s="152"/>
      <c r="Y89" s="152"/>
      <c r="Z89" s="152"/>
      <c r="AA89" s="152"/>
      <c r="AB89" s="152"/>
      <c r="AC89" s="152"/>
      <c r="AD89" s="152"/>
      <c r="AE89" s="152"/>
      <c r="AF89" s="152"/>
      <c r="AG89" s="152" t="s">
        <v>1162</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80">
        <v>35</v>
      </c>
      <c r="B90" s="181" t="s">
        <v>1705</v>
      </c>
      <c r="C90" s="191" t="s">
        <v>1645</v>
      </c>
      <c r="D90" s="182" t="s">
        <v>539</v>
      </c>
      <c r="E90" s="183">
        <v>2</v>
      </c>
      <c r="F90" s="184"/>
      <c r="G90" s="185">
        <f>ROUND(E90*F90,2)</f>
        <v>0</v>
      </c>
      <c r="H90" s="184"/>
      <c r="I90" s="185">
        <f>ROUND(E90*H90,2)</f>
        <v>0</v>
      </c>
      <c r="J90" s="184"/>
      <c r="K90" s="185">
        <f>ROUND(E90*J90,2)</f>
        <v>0</v>
      </c>
      <c r="L90" s="185">
        <v>21</v>
      </c>
      <c r="M90" s="185">
        <f>G90*(1+L90/100)</f>
        <v>0</v>
      </c>
      <c r="N90" s="185">
        <v>0</v>
      </c>
      <c r="O90" s="185">
        <f>ROUND(E90*N90,2)</f>
        <v>0</v>
      </c>
      <c r="P90" s="185">
        <v>0</v>
      </c>
      <c r="Q90" s="185">
        <f>ROUND(E90*P90,2)</f>
        <v>0</v>
      </c>
      <c r="R90" s="185"/>
      <c r="S90" s="185" t="s">
        <v>280</v>
      </c>
      <c r="T90" s="186" t="s">
        <v>281</v>
      </c>
      <c r="U90" s="161">
        <v>0</v>
      </c>
      <c r="V90" s="161">
        <f>ROUND(E90*U90,2)</f>
        <v>0</v>
      </c>
      <c r="W90" s="161"/>
      <c r="X90" s="152"/>
      <c r="Y90" s="152"/>
      <c r="Z90" s="152"/>
      <c r="AA90" s="152"/>
      <c r="AB90" s="152"/>
      <c r="AC90" s="152"/>
      <c r="AD90" s="152"/>
      <c r="AE90" s="152"/>
      <c r="AF90" s="152"/>
      <c r="AG90" s="152" t="s">
        <v>726</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x14ac:dyDescent="0.2">
      <c r="A91" s="167" t="s">
        <v>275</v>
      </c>
      <c r="B91" s="168" t="s">
        <v>117</v>
      </c>
      <c r="C91" s="188" t="s">
        <v>119</v>
      </c>
      <c r="D91" s="169"/>
      <c r="E91" s="170"/>
      <c r="F91" s="171"/>
      <c r="G91" s="171">
        <f>SUMIF(AG92:AG113,"&lt;&gt;NOR",G92:G113)</f>
        <v>0</v>
      </c>
      <c r="H91" s="171"/>
      <c r="I91" s="171">
        <f>SUM(I92:I113)</f>
        <v>0</v>
      </c>
      <c r="J91" s="171"/>
      <c r="K91" s="171">
        <f>SUM(K92:K113)</f>
        <v>0</v>
      </c>
      <c r="L91" s="171"/>
      <c r="M91" s="171">
        <f>SUM(M92:M113)</f>
        <v>0</v>
      </c>
      <c r="N91" s="171"/>
      <c r="O91" s="171">
        <f>SUM(O92:O113)</f>
        <v>0</v>
      </c>
      <c r="P91" s="171"/>
      <c r="Q91" s="171">
        <f>SUM(Q92:Q113)</f>
        <v>0</v>
      </c>
      <c r="R91" s="171"/>
      <c r="S91" s="171"/>
      <c r="T91" s="172"/>
      <c r="U91" s="166"/>
      <c r="V91" s="166">
        <f>SUM(V92:V113)</f>
        <v>0</v>
      </c>
      <c r="W91" s="166"/>
      <c r="AG91" t="s">
        <v>276</v>
      </c>
    </row>
    <row r="92" spans="1:60" outlineLevel="1" x14ac:dyDescent="0.2">
      <c r="A92" s="173">
        <v>36</v>
      </c>
      <c r="B92" s="174" t="s">
        <v>1706</v>
      </c>
      <c r="C92" s="189" t="s">
        <v>1707</v>
      </c>
      <c r="D92" s="175" t="s">
        <v>439</v>
      </c>
      <c r="E92" s="176">
        <v>1</v>
      </c>
      <c r="F92" s="177"/>
      <c r="G92" s="178">
        <f>ROUND(E92*F92,2)</f>
        <v>0</v>
      </c>
      <c r="H92" s="177"/>
      <c r="I92" s="178">
        <f>ROUND(E92*H92,2)</f>
        <v>0</v>
      </c>
      <c r="J92" s="177"/>
      <c r="K92" s="178">
        <f>ROUND(E92*J92,2)</f>
        <v>0</v>
      </c>
      <c r="L92" s="178">
        <v>21</v>
      </c>
      <c r="M92" s="178">
        <f>G92*(1+L92/100)</f>
        <v>0</v>
      </c>
      <c r="N92" s="178">
        <v>0</v>
      </c>
      <c r="O92" s="178">
        <f>ROUND(E92*N92,2)</f>
        <v>0</v>
      </c>
      <c r="P92" s="178">
        <v>0</v>
      </c>
      <c r="Q92" s="178">
        <f>ROUND(E92*P92,2)</f>
        <v>0</v>
      </c>
      <c r="R92" s="178"/>
      <c r="S92" s="178" t="s">
        <v>280</v>
      </c>
      <c r="T92" s="179" t="s">
        <v>281</v>
      </c>
      <c r="U92" s="161">
        <v>0</v>
      </c>
      <c r="V92" s="161">
        <f>ROUND(E92*U92,2)</f>
        <v>0</v>
      </c>
      <c r="W92" s="161"/>
      <c r="X92" s="152"/>
      <c r="Y92" s="152"/>
      <c r="Z92" s="152"/>
      <c r="AA92" s="152"/>
      <c r="AB92" s="152"/>
      <c r="AC92" s="152"/>
      <c r="AD92" s="152"/>
      <c r="AE92" s="152"/>
      <c r="AF92" s="152"/>
      <c r="AG92" s="152" t="s">
        <v>282</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59"/>
      <c r="B93" s="160"/>
      <c r="C93" s="257" t="s">
        <v>1708</v>
      </c>
      <c r="D93" s="258"/>
      <c r="E93" s="258"/>
      <c r="F93" s="258"/>
      <c r="G93" s="258"/>
      <c r="H93" s="161"/>
      <c r="I93" s="161"/>
      <c r="J93" s="161"/>
      <c r="K93" s="161"/>
      <c r="L93" s="161"/>
      <c r="M93" s="161"/>
      <c r="N93" s="161"/>
      <c r="O93" s="161"/>
      <c r="P93" s="161"/>
      <c r="Q93" s="161"/>
      <c r="R93" s="161"/>
      <c r="S93" s="161"/>
      <c r="T93" s="161"/>
      <c r="U93" s="161"/>
      <c r="V93" s="161"/>
      <c r="W93" s="161"/>
      <c r="X93" s="152"/>
      <c r="Y93" s="152"/>
      <c r="Z93" s="152"/>
      <c r="AA93" s="152"/>
      <c r="AB93" s="152"/>
      <c r="AC93" s="152"/>
      <c r="AD93" s="152"/>
      <c r="AE93" s="152"/>
      <c r="AF93" s="152"/>
      <c r="AG93" s="152" t="s">
        <v>1162</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59"/>
      <c r="B94" s="160"/>
      <c r="C94" s="259" t="s">
        <v>1709</v>
      </c>
      <c r="D94" s="260"/>
      <c r="E94" s="260"/>
      <c r="F94" s="260"/>
      <c r="G94" s="260"/>
      <c r="H94" s="161"/>
      <c r="I94" s="161"/>
      <c r="J94" s="161"/>
      <c r="K94" s="161"/>
      <c r="L94" s="161"/>
      <c r="M94" s="161"/>
      <c r="N94" s="161"/>
      <c r="O94" s="161"/>
      <c r="P94" s="161"/>
      <c r="Q94" s="161"/>
      <c r="R94" s="161"/>
      <c r="S94" s="161"/>
      <c r="T94" s="161"/>
      <c r="U94" s="161"/>
      <c r="V94" s="161"/>
      <c r="W94" s="161"/>
      <c r="X94" s="152"/>
      <c r="Y94" s="152"/>
      <c r="Z94" s="152"/>
      <c r="AA94" s="152"/>
      <c r="AB94" s="152"/>
      <c r="AC94" s="152"/>
      <c r="AD94" s="152"/>
      <c r="AE94" s="152"/>
      <c r="AF94" s="152"/>
      <c r="AG94" s="152" t="s">
        <v>1162</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0">
        <v>37</v>
      </c>
      <c r="B95" s="181" t="s">
        <v>1710</v>
      </c>
      <c r="C95" s="191" t="s">
        <v>1711</v>
      </c>
      <c r="D95" s="182" t="s">
        <v>439</v>
      </c>
      <c r="E95" s="183">
        <v>1</v>
      </c>
      <c r="F95" s="184"/>
      <c r="G95" s="185">
        <f>ROUND(E95*F95,2)</f>
        <v>0</v>
      </c>
      <c r="H95" s="184"/>
      <c r="I95" s="185">
        <f>ROUND(E95*H95,2)</f>
        <v>0</v>
      </c>
      <c r="J95" s="184"/>
      <c r="K95" s="185">
        <f>ROUND(E95*J95,2)</f>
        <v>0</v>
      </c>
      <c r="L95" s="185">
        <v>21</v>
      </c>
      <c r="M95" s="185">
        <f>G95*(1+L95/100)</f>
        <v>0</v>
      </c>
      <c r="N95" s="185">
        <v>0</v>
      </c>
      <c r="O95" s="185">
        <f>ROUND(E95*N95,2)</f>
        <v>0</v>
      </c>
      <c r="P95" s="185">
        <v>0</v>
      </c>
      <c r="Q95" s="185">
        <f>ROUND(E95*P95,2)</f>
        <v>0</v>
      </c>
      <c r="R95" s="185"/>
      <c r="S95" s="185" t="s">
        <v>280</v>
      </c>
      <c r="T95" s="186" t="s">
        <v>281</v>
      </c>
      <c r="U95" s="161">
        <v>0</v>
      </c>
      <c r="V95" s="161">
        <f>ROUND(E95*U95,2)</f>
        <v>0</v>
      </c>
      <c r="W95" s="161"/>
      <c r="X95" s="152"/>
      <c r="Y95" s="152"/>
      <c r="Z95" s="152"/>
      <c r="AA95" s="152"/>
      <c r="AB95" s="152"/>
      <c r="AC95" s="152"/>
      <c r="AD95" s="152"/>
      <c r="AE95" s="152"/>
      <c r="AF95" s="152"/>
      <c r="AG95" s="152" t="s">
        <v>282</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73">
        <v>38</v>
      </c>
      <c r="B96" s="174" t="s">
        <v>1712</v>
      </c>
      <c r="C96" s="189" t="s">
        <v>1713</v>
      </c>
      <c r="D96" s="175" t="s">
        <v>439</v>
      </c>
      <c r="E96" s="176">
        <v>1</v>
      </c>
      <c r="F96" s="177"/>
      <c r="G96" s="178">
        <f>ROUND(E96*F96,2)</f>
        <v>0</v>
      </c>
      <c r="H96" s="177"/>
      <c r="I96" s="178">
        <f>ROUND(E96*H96,2)</f>
        <v>0</v>
      </c>
      <c r="J96" s="177"/>
      <c r="K96" s="178">
        <f>ROUND(E96*J96,2)</f>
        <v>0</v>
      </c>
      <c r="L96" s="178">
        <v>21</v>
      </c>
      <c r="M96" s="178">
        <f>G96*(1+L96/100)</f>
        <v>0</v>
      </c>
      <c r="N96" s="178">
        <v>0</v>
      </c>
      <c r="O96" s="178">
        <f>ROUND(E96*N96,2)</f>
        <v>0</v>
      </c>
      <c r="P96" s="178">
        <v>0</v>
      </c>
      <c r="Q96" s="178">
        <f>ROUND(E96*P96,2)</f>
        <v>0</v>
      </c>
      <c r="R96" s="178"/>
      <c r="S96" s="178" t="s">
        <v>280</v>
      </c>
      <c r="T96" s="179" t="s">
        <v>281</v>
      </c>
      <c r="U96" s="161">
        <v>0</v>
      </c>
      <c r="V96" s="161">
        <f>ROUND(E96*U96,2)</f>
        <v>0</v>
      </c>
      <c r="W96" s="161"/>
      <c r="X96" s="152"/>
      <c r="Y96" s="152"/>
      <c r="Z96" s="152"/>
      <c r="AA96" s="152"/>
      <c r="AB96" s="152"/>
      <c r="AC96" s="152"/>
      <c r="AD96" s="152"/>
      <c r="AE96" s="152"/>
      <c r="AF96" s="152"/>
      <c r="AG96" s="152" t="s">
        <v>282</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59"/>
      <c r="B97" s="160"/>
      <c r="C97" s="257" t="s">
        <v>1714</v>
      </c>
      <c r="D97" s="258"/>
      <c r="E97" s="258"/>
      <c r="F97" s="258"/>
      <c r="G97" s="258"/>
      <c r="H97" s="161"/>
      <c r="I97" s="161"/>
      <c r="J97" s="161"/>
      <c r="K97" s="161"/>
      <c r="L97" s="161"/>
      <c r="M97" s="161"/>
      <c r="N97" s="161"/>
      <c r="O97" s="161"/>
      <c r="P97" s="161"/>
      <c r="Q97" s="161"/>
      <c r="R97" s="161"/>
      <c r="S97" s="161"/>
      <c r="T97" s="161"/>
      <c r="U97" s="161"/>
      <c r="V97" s="161"/>
      <c r="W97" s="161"/>
      <c r="X97" s="152"/>
      <c r="Y97" s="152"/>
      <c r="Z97" s="152"/>
      <c r="AA97" s="152"/>
      <c r="AB97" s="152"/>
      <c r="AC97" s="152"/>
      <c r="AD97" s="152"/>
      <c r="AE97" s="152"/>
      <c r="AF97" s="152"/>
      <c r="AG97" s="152" t="s">
        <v>1162</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
      <c r="A98" s="173">
        <v>39</v>
      </c>
      <c r="B98" s="174" t="s">
        <v>1715</v>
      </c>
      <c r="C98" s="189" t="s">
        <v>1680</v>
      </c>
      <c r="D98" s="175" t="s">
        <v>439</v>
      </c>
      <c r="E98" s="176">
        <v>2</v>
      </c>
      <c r="F98" s="177"/>
      <c r="G98" s="178">
        <f>ROUND(E98*F98,2)</f>
        <v>0</v>
      </c>
      <c r="H98" s="177"/>
      <c r="I98" s="178">
        <f>ROUND(E98*H98,2)</f>
        <v>0</v>
      </c>
      <c r="J98" s="177"/>
      <c r="K98" s="178">
        <f>ROUND(E98*J98,2)</f>
        <v>0</v>
      </c>
      <c r="L98" s="178">
        <v>21</v>
      </c>
      <c r="M98" s="178">
        <f>G98*(1+L98/100)</f>
        <v>0</v>
      </c>
      <c r="N98" s="178">
        <v>0</v>
      </c>
      <c r="O98" s="178">
        <f>ROUND(E98*N98,2)</f>
        <v>0</v>
      </c>
      <c r="P98" s="178">
        <v>0</v>
      </c>
      <c r="Q98" s="178">
        <f>ROUND(E98*P98,2)</f>
        <v>0</v>
      </c>
      <c r="R98" s="178"/>
      <c r="S98" s="178" t="s">
        <v>280</v>
      </c>
      <c r="T98" s="179" t="s">
        <v>281</v>
      </c>
      <c r="U98" s="161">
        <v>0</v>
      </c>
      <c r="V98" s="161">
        <f>ROUND(E98*U98,2)</f>
        <v>0</v>
      </c>
      <c r="W98" s="161"/>
      <c r="X98" s="152"/>
      <c r="Y98" s="152"/>
      <c r="Z98" s="152"/>
      <c r="AA98" s="152"/>
      <c r="AB98" s="152"/>
      <c r="AC98" s="152"/>
      <c r="AD98" s="152"/>
      <c r="AE98" s="152"/>
      <c r="AF98" s="152"/>
      <c r="AG98" s="152" t="s">
        <v>282</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59"/>
      <c r="B99" s="160"/>
      <c r="C99" s="257" t="s">
        <v>1716</v>
      </c>
      <c r="D99" s="258"/>
      <c r="E99" s="258"/>
      <c r="F99" s="258"/>
      <c r="G99" s="258"/>
      <c r="H99" s="161"/>
      <c r="I99" s="161"/>
      <c r="J99" s="161"/>
      <c r="K99" s="161"/>
      <c r="L99" s="161"/>
      <c r="M99" s="161"/>
      <c r="N99" s="161"/>
      <c r="O99" s="161"/>
      <c r="P99" s="161"/>
      <c r="Q99" s="161"/>
      <c r="R99" s="161"/>
      <c r="S99" s="161"/>
      <c r="T99" s="161"/>
      <c r="U99" s="161"/>
      <c r="V99" s="161"/>
      <c r="W99" s="161"/>
      <c r="X99" s="152"/>
      <c r="Y99" s="152"/>
      <c r="Z99" s="152"/>
      <c r="AA99" s="152"/>
      <c r="AB99" s="152"/>
      <c r="AC99" s="152"/>
      <c r="AD99" s="152"/>
      <c r="AE99" s="152"/>
      <c r="AF99" s="152"/>
      <c r="AG99" s="152" t="s">
        <v>1162</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
      <c r="A100" s="173">
        <v>40</v>
      </c>
      <c r="B100" s="174" t="s">
        <v>1717</v>
      </c>
      <c r="C100" s="189" t="s">
        <v>1695</v>
      </c>
      <c r="D100" s="175" t="s">
        <v>439</v>
      </c>
      <c r="E100" s="176">
        <v>1</v>
      </c>
      <c r="F100" s="177"/>
      <c r="G100" s="178">
        <f>ROUND(E100*F100,2)</f>
        <v>0</v>
      </c>
      <c r="H100" s="177"/>
      <c r="I100" s="178">
        <f>ROUND(E100*H100,2)</f>
        <v>0</v>
      </c>
      <c r="J100" s="177"/>
      <c r="K100" s="178">
        <f>ROUND(E100*J100,2)</f>
        <v>0</v>
      </c>
      <c r="L100" s="178">
        <v>21</v>
      </c>
      <c r="M100" s="178">
        <f>G100*(1+L100/100)</f>
        <v>0</v>
      </c>
      <c r="N100" s="178">
        <v>0</v>
      </c>
      <c r="O100" s="178">
        <f>ROUND(E100*N100,2)</f>
        <v>0</v>
      </c>
      <c r="P100" s="178">
        <v>0</v>
      </c>
      <c r="Q100" s="178">
        <f>ROUND(E100*P100,2)</f>
        <v>0</v>
      </c>
      <c r="R100" s="178"/>
      <c r="S100" s="178" t="s">
        <v>280</v>
      </c>
      <c r="T100" s="179" t="s">
        <v>281</v>
      </c>
      <c r="U100" s="161">
        <v>0</v>
      </c>
      <c r="V100" s="161">
        <f>ROUND(E100*U100,2)</f>
        <v>0</v>
      </c>
      <c r="W100" s="161"/>
      <c r="X100" s="152"/>
      <c r="Y100" s="152"/>
      <c r="Z100" s="152"/>
      <c r="AA100" s="152"/>
      <c r="AB100" s="152"/>
      <c r="AC100" s="152"/>
      <c r="AD100" s="152"/>
      <c r="AE100" s="152"/>
      <c r="AF100" s="152"/>
      <c r="AG100" s="152" t="s">
        <v>282</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
      <c r="A101" s="159"/>
      <c r="B101" s="160"/>
      <c r="C101" s="257" t="s">
        <v>1718</v>
      </c>
      <c r="D101" s="258"/>
      <c r="E101" s="258"/>
      <c r="F101" s="258"/>
      <c r="G101" s="258"/>
      <c r="H101" s="161"/>
      <c r="I101" s="161"/>
      <c r="J101" s="161"/>
      <c r="K101" s="161"/>
      <c r="L101" s="161"/>
      <c r="M101" s="161"/>
      <c r="N101" s="161"/>
      <c r="O101" s="161"/>
      <c r="P101" s="161"/>
      <c r="Q101" s="161"/>
      <c r="R101" s="161"/>
      <c r="S101" s="161"/>
      <c r="T101" s="161"/>
      <c r="U101" s="161"/>
      <c r="V101" s="161"/>
      <c r="W101" s="161"/>
      <c r="X101" s="152"/>
      <c r="Y101" s="152"/>
      <c r="Z101" s="152"/>
      <c r="AA101" s="152"/>
      <c r="AB101" s="152"/>
      <c r="AC101" s="152"/>
      <c r="AD101" s="152"/>
      <c r="AE101" s="152"/>
      <c r="AF101" s="152"/>
      <c r="AG101" s="152" t="s">
        <v>1162</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73">
        <v>41</v>
      </c>
      <c r="B102" s="174" t="s">
        <v>1719</v>
      </c>
      <c r="C102" s="189" t="s">
        <v>1720</v>
      </c>
      <c r="D102" s="175" t="s">
        <v>439</v>
      </c>
      <c r="E102" s="176">
        <v>1</v>
      </c>
      <c r="F102" s="177"/>
      <c r="G102" s="178">
        <f>ROUND(E102*F102,2)</f>
        <v>0</v>
      </c>
      <c r="H102" s="177"/>
      <c r="I102" s="178">
        <f>ROUND(E102*H102,2)</f>
        <v>0</v>
      </c>
      <c r="J102" s="177"/>
      <c r="K102" s="178">
        <f>ROUND(E102*J102,2)</f>
        <v>0</v>
      </c>
      <c r="L102" s="178">
        <v>21</v>
      </c>
      <c r="M102" s="178">
        <f>G102*(1+L102/100)</f>
        <v>0</v>
      </c>
      <c r="N102" s="178">
        <v>0</v>
      </c>
      <c r="O102" s="178">
        <f>ROUND(E102*N102,2)</f>
        <v>0</v>
      </c>
      <c r="P102" s="178">
        <v>0</v>
      </c>
      <c r="Q102" s="178">
        <f>ROUND(E102*P102,2)</f>
        <v>0</v>
      </c>
      <c r="R102" s="178"/>
      <c r="S102" s="178" t="s">
        <v>280</v>
      </c>
      <c r="T102" s="179" t="s">
        <v>281</v>
      </c>
      <c r="U102" s="161">
        <v>0</v>
      </c>
      <c r="V102" s="161">
        <f>ROUND(E102*U102,2)</f>
        <v>0</v>
      </c>
      <c r="W102" s="161"/>
      <c r="X102" s="152"/>
      <c r="Y102" s="152"/>
      <c r="Z102" s="152"/>
      <c r="AA102" s="152"/>
      <c r="AB102" s="152"/>
      <c r="AC102" s="152"/>
      <c r="AD102" s="152"/>
      <c r="AE102" s="152"/>
      <c r="AF102" s="152"/>
      <c r="AG102" s="152" t="s">
        <v>282</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59"/>
      <c r="B103" s="160"/>
      <c r="C103" s="257" t="s">
        <v>1721</v>
      </c>
      <c r="D103" s="258"/>
      <c r="E103" s="258"/>
      <c r="F103" s="258"/>
      <c r="G103" s="258"/>
      <c r="H103" s="161"/>
      <c r="I103" s="161"/>
      <c r="J103" s="161"/>
      <c r="K103" s="161"/>
      <c r="L103" s="161"/>
      <c r="M103" s="161"/>
      <c r="N103" s="161"/>
      <c r="O103" s="161"/>
      <c r="P103" s="161"/>
      <c r="Q103" s="161"/>
      <c r="R103" s="161"/>
      <c r="S103" s="161"/>
      <c r="T103" s="161"/>
      <c r="U103" s="161"/>
      <c r="V103" s="161"/>
      <c r="W103" s="161"/>
      <c r="X103" s="152"/>
      <c r="Y103" s="152"/>
      <c r="Z103" s="152"/>
      <c r="AA103" s="152"/>
      <c r="AB103" s="152"/>
      <c r="AC103" s="152"/>
      <c r="AD103" s="152"/>
      <c r="AE103" s="152"/>
      <c r="AF103" s="152"/>
      <c r="AG103" s="152" t="s">
        <v>1162</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73">
        <v>42</v>
      </c>
      <c r="B104" s="174" t="s">
        <v>1722</v>
      </c>
      <c r="C104" s="189" t="s">
        <v>1723</v>
      </c>
      <c r="D104" s="175" t="s">
        <v>439</v>
      </c>
      <c r="E104" s="176">
        <v>1</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c r="S104" s="178" t="s">
        <v>280</v>
      </c>
      <c r="T104" s="179" t="s">
        <v>281</v>
      </c>
      <c r="U104" s="161">
        <v>0</v>
      </c>
      <c r="V104" s="161">
        <f>ROUND(E104*U104,2)</f>
        <v>0</v>
      </c>
      <c r="W104" s="161"/>
      <c r="X104" s="152"/>
      <c r="Y104" s="152"/>
      <c r="Z104" s="152"/>
      <c r="AA104" s="152"/>
      <c r="AB104" s="152"/>
      <c r="AC104" s="152"/>
      <c r="AD104" s="152"/>
      <c r="AE104" s="152"/>
      <c r="AF104" s="152"/>
      <c r="AG104" s="152" t="s">
        <v>282</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59"/>
      <c r="B105" s="160"/>
      <c r="C105" s="257" t="s">
        <v>1724</v>
      </c>
      <c r="D105" s="258"/>
      <c r="E105" s="258"/>
      <c r="F105" s="258"/>
      <c r="G105" s="258"/>
      <c r="H105" s="161"/>
      <c r="I105" s="161"/>
      <c r="J105" s="161"/>
      <c r="K105" s="161"/>
      <c r="L105" s="161"/>
      <c r="M105" s="161"/>
      <c r="N105" s="161"/>
      <c r="O105" s="161"/>
      <c r="P105" s="161"/>
      <c r="Q105" s="161"/>
      <c r="R105" s="161"/>
      <c r="S105" s="161"/>
      <c r="T105" s="161"/>
      <c r="U105" s="161"/>
      <c r="V105" s="161"/>
      <c r="W105" s="161"/>
      <c r="X105" s="152"/>
      <c r="Y105" s="152"/>
      <c r="Z105" s="152"/>
      <c r="AA105" s="152"/>
      <c r="AB105" s="152"/>
      <c r="AC105" s="152"/>
      <c r="AD105" s="152"/>
      <c r="AE105" s="152"/>
      <c r="AF105" s="152"/>
      <c r="AG105" s="152" t="s">
        <v>1162</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73">
        <v>43</v>
      </c>
      <c r="B106" s="174" t="s">
        <v>1725</v>
      </c>
      <c r="C106" s="189" t="s">
        <v>1726</v>
      </c>
      <c r="D106" s="175" t="s">
        <v>1639</v>
      </c>
      <c r="E106" s="176">
        <v>4</v>
      </c>
      <c r="F106" s="177"/>
      <c r="G106" s="178">
        <f>ROUND(E106*F106,2)</f>
        <v>0</v>
      </c>
      <c r="H106" s="177"/>
      <c r="I106" s="178">
        <f>ROUND(E106*H106,2)</f>
        <v>0</v>
      </c>
      <c r="J106" s="177"/>
      <c r="K106" s="178">
        <f>ROUND(E106*J106,2)</f>
        <v>0</v>
      </c>
      <c r="L106" s="178">
        <v>21</v>
      </c>
      <c r="M106" s="178">
        <f>G106*(1+L106/100)</f>
        <v>0</v>
      </c>
      <c r="N106" s="178">
        <v>0</v>
      </c>
      <c r="O106" s="178">
        <f>ROUND(E106*N106,2)</f>
        <v>0</v>
      </c>
      <c r="P106" s="178">
        <v>0</v>
      </c>
      <c r="Q106" s="178">
        <f>ROUND(E106*P106,2)</f>
        <v>0</v>
      </c>
      <c r="R106" s="178"/>
      <c r="S106" s="178" t="s">
        <v>280</v>
      </c>
      <c r="T106" s="179" t="s">
        <v>281</v>
      </c>
      <c r="U106" s="161">
        <v>0</v>
      </c>
      <c r="V106" s="161">
        <f>ROUND(E106*U106,2)</f>
        <v>0</v>
      </c>
      <c r="W106" s="161"/>
      <c r="X106" s="152"/>
      <c r="Y106" s="152"/>
      <c r="Z106" s="152"/>
      <c r="AA106" s="152"/>
      <c r="AB106" s="152"/>
      <c r="AC106" s="152"/>
      <c r="AD106" s="152"/>
      <c r="AE106" s="152"/>
      <c r="AF106" s="152"/>
      <c r="AG106" s="152" t="s">
        <v>282</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59"/>
      <c r="B107" s="160"/>
      <c r="C107" s="257" t="s">
        <v>1724</v>
      </c>
      <c r="D107" s="258"/>
      <c r="E107" s="258"/>
      <c r="F107" s="258"/>
      <c r="G107" s="258"/>
      <c r="H107" s="161"/>
      <c r="I107" s="161"/>
      <c r="J107" s="161"/>
      <c r="K107" s="161"/>
      <c r="L107" s="161"/>
      <c r="M107" s="161"/>
      <c r="N107" s="161"/>
      <c r="O107" s="161"/>
      <c r="P107" s="161"/>
      <c r="Q107" s="161"/>
      <c r="R107" s="161"/>
      <c r="S107" s="161"/>
      <c r="T107" s="161"/>
      <c r="U107" s="161"/>
      <c r="V107" s="161"/>
      <c r="W107" s="161"/>
      <c r="X107" s="152"/>
      <c r="Y107" s="152"/>
      <c r="Z107" s="152"/>
      <c r="AA107" s="152"/>
      <c r="AB107" s="152"/>
      <c r="AC107" s="152"/>
      <c r="AD107" s="152"/>
      <c r="AE107" s="152"/>
      <c r="AF107" s="152"/>
      <c r="AG107" s="152" t="s">
        <v>1162</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73">
        <v>44</v>
      </c>
      <c r="B108" s="174" t="s">
        <v>1727</v>
      </c>
      <c r="C108" s="189" t="s">
        <v>1635</v>
      </c>
      <c r="D108" s="175" t="s">
        <v>326</v>
      </c>
      <c r="E108" s="176">
        <v>2</v>
      </c>
      <c r="F108" s="177"/>
      <c r="G108" s="178">
        <f>ROUND(E108*F108,2)</f>
        <v>0</v>
      </c>
      <c r="H108" s="177"/>
      <c r="I108" s="178">
        <f>ROUND(E108*H108,2)</f>
        <v>0</v>
      </c>
      <c r="J108" s="177"/>
      <c r="K108" s="178">
        <f>ROUND(E108*J108,2)</f>
        <v>0</v>
      </c>
      <c r="L108" s="178">
        <v>21</v>
      </c>
      <c r="M108" s="178">
        <f>G108*(1+L108/100)</f>
        <v>0</v>
      </c>
      <c r="N108" s="178">
        <v>0</v>
      </c>
      <c r="O108" s="178">
        <f>ROUND(E108*N108,2)</f>
        <v>0</v>
      </c>
      <c r="P108" s="178">
        <v>0</v>
      </c>
      <c r="Q108" s="178">
        <f>ROUND(E108*P108,2)</f>
        <v>0</v>
      </c>
      <c r="R108" s="178"/>
      <c r="S108" s="178" t="s">
        <v>280</v>
      </c>
      <c r="T108" s="179" t="s">
        <v>281</v>
      </c>
      <c r="U108" s="161">
        <v>0</v>
      </c>
      <c r="V108" s="161">
        <f>ROUND(E108*U108,2)</f>
        <v>0</v>
      </c>
      <c r="W108" s="161"/>
      <c r="X108" s="152"/>
      <c r="Y108" s="152"/>
      <c r="Z108" s="152"/>
      <c r="AA108" s="152"/>
      <c r="AB108" s="152"/>
      <c r="AC108" s="152"/>
      <c r="AD108" s="152"/>
      <c r="AE108" s="152"/>
      <c r="AF108" s="152"/>
      <c r="AG108" s="152" t="s">
        <v>282</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59"/>
      <c r="B109" s="160"/>
      <c r="C109" s="257" t="s">
        <v>1636</v>
      </c>
      <c r="D109" s="258"/>
      <c r="E109" s="258"/>
      <c r="F109" s="258"/>
      <c r="G109" s="258"/>
      <c r="H109" s="161"/>
      <c r="I109" s="161"/>
      <c r="J109" s="161"/>
      <c r="K109" s="161"/>
      <c r="L109" s="161"/>
      <c r="M109" s="161"/>
      <c r="N109" s="161"/>
      <c r="O109" s="161"/>
      <c r="P109" s="161"/>
      <c r="Q109" s="161"/>
      <c r="R109" s="161"/>
      <c r="S109" s="161"/>
      <c r="T109" s="161"/>
      <c r="U109" s="161"/>
      <c r="V109" s="161"/>
      <c r="W109" s="161"/>
      <c r="X109" s="152"/>
      <c r="Y109" s="152"/>
      <c r="Z109" s="152"/>
      <c r="AA109" s="152"/>
      <c r="AB109" s="152"/>
      <c r="AC109" s="152"/>
      <c r="AD109" s="152"/>
      <c r="AE109" s="152"/>
      <c r="AF109" s="152"/>
      <c r="AG109" s="152" t="s">
        <v>1162</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73">
        <v>45</v>
      </c>
      <c r="B110" s="174" t="s">
        <v>1728</v>
      </c>
      <c r="C110" s="189" t="s">
        <v>1638</v>
      </c>
      <c r="D110" s="175" t="s">
        <v>1639</v>
      </c>
      <c r="E110" s="176">
        <v>10</v>
      </c>
      <c r="F110" s="177"/>
      <c r="G110" s="178">
        <f>ROUND(E110*F110,2)</f>
        <v>0</v>
      </c>
      <c r="H110" s="177"/>
      <c r="I110" s="178">
        <f>ROUND(E110*H110,2)</f>
        <v>0</v>
      </c>
      <c r="J110" s="177"/>
      <c r="K110" s="178">
        <f>ROUND(E110*J110,2)</f>
        <v>0</v>
      </c>
      <c r="L110" s="178">
        <v>21</v>
      </c>
      <c r="M110" s="178">
        <f>G110*(1+L110/100)</f>
        <v>0</v>
      </c>
      <c r="N110" s="178">
        <v>0</v>
      </c>
      <c r="O110" s="178">
        <f>ROUND(E110*N110,2)</f>
        <v>0</v>
      </c>
      <c r="P110" s="178">
        <v>0</v>
      </c>
      <c r="Q110" s="178">
        <f>ROUND(E110*P110,2)</f>
        <v>0</v>
      </c>
      <c r="R110" s="178"/>
      <c r="S110" s="178" t="s">
        <v>280</v>
      </c>
      <c r="T110" s="179" t="s">
        <v>281</v>
      </c>
      <c r="U110" s="161">
        <v>0</v>
      </c>
      <c r="V110" s="161">
        <f>ROUND(E110*U110,2)</f>
        <v>0</v>
      </c>
      <c r="W110" s="161"/>
      <c r="X110" s="152"/>
      <c r="Y110" s="152"/>
      <c r="Z110" s="152"/>
      <c r="AA110" s="152"/>
      <c r="AB110" s="152"/>
      <c r="AC110" s="152"/>
      <c r="AD110" s="152"/>
      <c r="AE110" s="152"/>
      <c r="AF110" s="152"/>
      <c r="AG110" s="152" t="s">
        <v>282</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59"/>
      <c r="B111" s="160"/>
      <c r="C111" s="257" t="s">
        <v>1636</v>
      </c>
      <c r="D111" s="258"/>
      <c r="E111" s="258"/>
      <c r="F111" s="258"/>
      <c r="G111" s="258"/>
      <c r="H111" s="161"/>
      <c r="I111" s="161"/>
      <c r="J111" s="161"/>
      <c r="K111" s="161"/>
      <c r="L111" s="161"/>
      <c r="M111" s="161"/>
      <c r="N111" s="161"/>
      <c r="O111" s="161"/>
      <c r="P111" s="161"/>
      <c r="Q111" s="161"/>
      <c r="R111" s="161"/>
      <c r="S111" s="161"/>
      <c r="T111" s="161"/>
      <c r="U111" s="161"/>
      <c r="V111" s="161"/>
      <c r="W111" s="161"/>
      <c r="X111" s="152"/>
      <c r="Y111" s="152"/>
      <c r="Z111" s="152"/>
      <c r="AA111" s="152"/>
      <c r="AB111" s="152"/>
      <c r="AC111" s="152"/>
      <c r="AD111" s="152"/>
      <c r="AE111" s="152"/>
      <c r="AF111" s="152"/>
      <c r="AG111" s="152" t="s">
        <v>1162</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0">
        <v>46</v>
      </c>
      <c r="B112" s="181" t="s">
        <v>1729</v>
      </c>
      <c r="C112" s="191" t="s">
        <v>1641</v>
      </c>
      <c r="D112" s="182" t="s">
        <v>326</v>
      </c>
      <c r="E112" s="183">
        <v>5</v>
      </c>
      <c r="F112" s="184"/>
      <c r="G112" s="185">
        <f>ROUND(E112*F112,2)</f>
        <v>0</v>
      </c>
      <c r="H112" s="184"/>
      <c r="I112" s="185">
        <f>ROUND(E112*H112,2)</f>
        <v>0</v>
      </c>
      <c r="J112" s="184"/>
      <c r="K112" s="185">
        <f>ROUND(E112*J112,2)</f>
        <v>0</v>
      </c>
      <c r="L112" s="185">
        <v>21</v>
      </c>
      <c r="M112" s="185">
        <f>G112*(1+L112/100)</f>
        <v>0</v>
      </c>
      <c r="N112" s="185">
        <v>0</v>
      </c>
      <c r="O112" s="185">
        <f>ROUND(E112*N112,2)</f>
        <v>0</v>
      </c>
      <c r="P112" s="185">
        <v>0</v>
      </c>
      <c r="Q112" s="185">
        <f>ROUND(E112*P112,2)</f>
        <v>0</v>
      </c>
      <c r="R112" s="185"/>
      <c r="S112" s="185" t="s">
        <v>280</v>
      </c>
      <c r="T112" s="186" t="s">
        <v>281</v>
      </c>
      <c r="U112" s="161">
        <v>0</v>
      </c>
      <c r="V112" s="161">
        <f>ROUND(E112*U112,2)</f>
        <v>0</v>
      </c>
      <c r="W112" s="161"/>
      <c r="X112" s="152"/>
      <c r="Y112" s="152"/>
      <c r="Z112" s="152"/>
      <c r="AA112" s="152"/>
      <c r="AB112" s="152"/>
      <c r="AC112" s="152"/>
      <c r="AD112" s="152"/>
      <c r="AE112" s="152"/>
      <c r="AF112" s="152"/>
      <c r="AG112" s="152" t="s">
        <v>282</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80">
        <v>47</v>
      </c>
      <c r="B113" s="181" t="s">
        <v>1730</v>
      </c>
      <c r="C113" s="191" t="s">
        <v>1645</v>
      </c>
      <c r="D113" s="182" t="s">
        <v>539</v>
      </c>
      <c r="E113" s="183">
        <v>5</v>
      </c>
      <c r="F113" s="184"/>
      <c r="G113" s="185">
        <f>ROUND(E113*F113,2)</f>
        <v>0</v>
      </c>
      <c r="H113" s="184"/>
      <c r="I113" s="185">
        <f>ROUND(E113*H113,2)</f>
        <v>0</v>
      </c>
      <c r="J113" s="184"/>
      <c r="K113" s="185">
        <f>ROUND(E113*J113,2)</f>
        <v>0</v>
      </c>
      <c r="L113" s="185">
        <v>21</v>
      </c>
      <c r="M113" s="185">
        <f>G113*(1+L113/100)</f>
        <v>0</v>
      </c>
      <c r="N113" s="185">
        <v>0</v>
      </c>
      <c r="O113" s="185">
        <f>ROUND(E113*N113,2)</f>
        <v>0</v>
      </c>
      <c r="P113" s="185">
        <v>0</v>
      </c>
      <c r="Q113" s="185">
        <f>ROUND(E113*P113,2)</f>
        <v>0</v>
      </c>
      <c r="R113" s="185"/>
      <c r="S113" s="185" t="s">
        <v>280</v>
      </c>
      <c r="T113" s="186" t="s">
        <v>281</v>
      </c>
      <c r="U113" s="161">
        <v>0</v>
      </c>
      <c r="V113" s="161">
        <f>ROUND(E113*U113,2)</f>
        <v>0</v>
      </c>
      <c r="W113" s="161"/>
      <c r="X113" s="152"/>
      <c r="Y113" s="152"/>
      <c r="Z113" s="152"/>
      <c r="AA113" s="152"/>
      <c r="AB113" s="152"/>
      <c r="AC113" s="152"/>
      <c r="AD113" s="152"/>
      <c r="AE113" s="152"/>
      <c r="AF113" s="152"/>
      <c r="AG113" s="152" t="s">
        <v>726</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x14ac:dyDescent="0.2">
      <c r="A114" s="167" t="s">
        <v>275</v>
      </c>
      <c r="B114" s="168" t="s">
        <v>120</v>
      </c>
      <c r="C114" s="188" t="s">
        <v>121</v>
      </c>
      <c r="D114" s="169"/>
      <c r="E114" s="170"/>
      <c r="F114" s="171"/>
      <c r="G114" s="171">
        <f>SUMIF(AG115:AG130,"&lt;&gt;NOR",G115:G130)</f>
        <v>0</v>
      </c>
      <c r="H114" s="171"/>
      <c r="I114" s="171">
        <f>SUM(I115:I130)</f>
        <v>0</v>
      </c>
      <c r="J114" s="171"/>
      <c r="K114" s="171">
        <f>SUM(K115:K130)</f>
        <v>0</v>
      </c>
      <c r="L114" s="171"/>
      <c r="M114" s="171">
        <f>SUM(M115:M130)</f>
        <v>0</v>
      </c>
      <c r="N114" s="171"/>
      <c r="O114" s="171">
        <f>SUM(O115:O130)</f>
        <v>0</v>
      </c>
      <c r="P114" s="171"/>
      <c r="Q114" s="171">
        <f>SUM(Q115:Q130)</f>
        <v>0</v>
      </c>
      <c r="R114" s="171"/>
      <c r="S114" s="171"/>
      <c r="T114" s="172"/>
      <c r="U114" s="166"/>
      <c r="V114" s="166">
        <f>SUM(V115:V130)</f>
        <v>0</v>
      </c>
      <c r="W114" s="166"/>
      <c r="AG114" t="s">
        <v>276</v>
      </c>
    </row>
    <row r="115" spans="1:60" outlineLevel="1" x14ac:dyDescent="0.2">
      <c r="A115" s="173">
        <v>48</v>
      </c>
      <c r="B115" s="174" t="s">
        <v>1731</v>
      </c>
      <c r="C115" s="189" t="s">
        <v>1732</v>
      </c>
      <c r="D115" s="175" t="s">
        <v>439</v>
      </c>
      <c r="E115" s="176">
        <v>1</v>
      </c>
      <c r="F115" s="177"/>
      <c r="G115" s="178">
        <f>ROUND(E115*F115,2)</f>
        <v>0</v>
      </c>
      <c r="H115" s="177"/>
      <c r="I115" s="178">
        <f>ROUND(E115*H115,2)</f>
        <v>0</v>
      </c>
      <c r="J115" s="177"/>
      <c r="K115" s="178">
        <f>ROUND(E115*J115,2)</f>
        <v>0</v>
      </c>
      <c r="L115" s="178">
        <v>21</v>
      </c>
      <c r="M115" s="178">
        <f>G115*(1+L115/100)</f>
        <v>0</v>
      </c>
      <c r="N115" s="178">
        <v>0</v>
      </c>
      <c r="O115" s="178">
        <f>ROUND(E115*N115,2)</f>
        <v>0</v>
      </c>
      <c r="P115" s="178">
        <v>0</v>
      </c>
      <c r="Q115" s="178">
        <f>ROUND(E115*P115,2)</f>
        <v>0</v>
      </c>
      <c r="R115" s="178"/>
      <c r="S115" s="178" t="s">
        <v>280</v>
      </c>
      <c r="T115" s="179" t="s">
        <v>281</v>
      </c>
      <c r="U115" s="161">
        <v>0</v>
      </c>
      <c r="V115" s="161">
        <f>ROUND(E115*U115,2)</f>
        <v>0</v>
      </c>
      <c r="W115" s="161"/>
      <c r="X115" s="152"/>
      <c r="Y115" s="152"/>
      <c r="Z115" s="152"/>
      <c r="AA115" s="152"/>
      <c r="AB115" s="152"/>
      <c r="AC115" s="152"/>
      <c r="AD115" s="152"/>
      <c r="AE115" s="152"/>
      <c r="AF115" s="152"/>
      <c r="AG115" s="152" t="s">
        <v>282</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59"/>
      <c r="B116" s="160"/>
      <c r="C116" s="257" t="s">
        <v>1733</v>
      </c>
      <c r="D116" s="258"/>
      <c r="E116" s="258"/>
      <c r="F116" s="258"/>
      <c r="G116" s="258"/>
      <c r="H116" s="161"/>
      <c r="I116" s="161"/>
      <c r="J116" s="161"/>
      <c r="K116" s="161"/>
      <c r="L116" s="161"/>
      <c r="M116" s="161"/>
      <c r="N116" s="161"/>
      <c r="O116" s="161"/>
      <c r="P116" s="161"/>
      <c r="Q116" s="161"/>
      <c r="R116" s="161"/>
      <c r="S116" s="161"/>
      <c r="T116" s="161"/>
      <c r="U116" s="161"/>
      <c r="V116" s="161"/>
      <c r="W116" s="161"/>
      <c r="X116" s="152"/>
      <c r="Y116" s="152"/>
      <c r="Z116" s="152"/>
      <c r="AA116" s="152"/>
      <c r="AB116" s="152"/>
      <c r="AC116" s="152"/>
      <c r="AD116" s="152"/>
      <c r="AE116" s="152"/>
      <c r="AF116" s="152"/>
      <c r="AG116" s="152" t="s">
        <v>1162</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59"/>
      <c r="B117" s="160"/>
      <c r="C117" s="259" t="s">
        <v>1687</v>
      </c>
      <c r="D117" s="260"/>
      <c r="E117" s="260"/>
      <c r="F117" s="260"/>
      <c r="G117" s="260"/>
      <c r="H117" s="161"/>
      <c r="I117" s="161"/>
      <c r="J117" s="161"/>
      <c r="K117" s="161"/>
      <c r="L117" s="161"/>
      <c r="M117" s="161"/>
      <c r="N117" s="161"/>
      <c r="O117" s="161"/>
      <c r="P117" s="161"/>
      <c r="Q117" s="161"/>
      <c r="R117" s="161"/>
      <c r="S117" s="161"/>
      <c r="T117" s="161"/>
      <c r="U117" s="161"/>
      <c r="V117" s="161"/>
      <c r="W117" s="161"/>
      <c r="X117" s="152"/>
      <c r="Y117" s="152"/>
      <c r="Z117" s="152"/>
      <c r="AA117" s="152"/>
      <c r="AB117" s="152"/>
      <c r="AC117" s="152"/>
      <c r="AD117" s="152"/>
      <c r="AE117" s="152"/>
      <c r="AF117" s="152"/>
      <c r="AG117" s="152" t="s">
        <v>1162</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
      <c r="A118" s="173">
        <v>49</v>
      </c>
      <c r="B118" s="174" t="s">
        <v>1734</v>
      </c>
      <c r="C118" s="189" t="s">
        <v>1680</v>
      </c>
      <c r="D118" s="175" t="s">
        <v>439</v>
      </c>
      <c r="E118" s="176">
        <v>2</v>
      </c>
      <c r="F118" s="177"/>
      <c r="G118" s="178">
        <f>ROUND(E118*F118,2)</f>
        <v>0</v>
      </c>
      <c r="H118" s="177"/>
      <c r="I118" s="178">
        <f>ROUND(E118*H118,2)</f>
        <v>0</v>
      </c>
      <c r="J118" s="177"/>
      <c r="K118" s="178">
        <f>ROUND(E118*J118,2)</f>
        <v>0</v>
      </c>
      <c r="L118" s="178">
        <v>21</v>
      </c>
      <c r="M118" s="178">
        <f>G118*(1+L118/100)</f>
        <v>0</v>
      </c>
      <c r="N118" s="178">
        <v>0</v>
      </c>
      <c r="O118" s="178">
        <f>ROUND(E118*N118,2)</f>
        <v>0</v>
      </c>
      <c r="P118" s="178">
        <v>0</v>
      </c>
      <c r="Q118" s="178">
        <f>ROUND(E118*P118,2)</f>
        <v>0</v>
      </c>
      <c r="R118" s="178"/>
      <c r="S118" s="178" t="s">
        <v>280</v>
      </c>
      <c r="T118" s="179" t="s">
        <v>281</v>
      </c>
      <c r="U118" s="161">
        <v>0</v>
      </c>
      <c r="V118" s="161">
        <f>ROUND(E118*U118,2)</f>
        <v>0</v>
      </c>
      <c r="W118" s="161"/>
      <c r="X118" s="152"/>
      <c r="Y118" s="152"/>
      <c r="Z118" s="152"/>
      <c r="AA118" s="152"/>
      <c r="AB118" s="152"/>
      <c r="AC118" s="152"/>
      <c r="AD118" s="152"/>
      <c r="AE118" s="152"/>
      <c r="AF118" s="152"/>
      <c r="AG118" s="152" t="s">
        <v>282</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
      <c r="A119" s="159"/>
      <c r="B119" s="160"/>
      <c r="C119" s="257" t="s">
        <v>1716</v>
      </c>
      <c r="D119" s="258"/>
      <c r="E119" s="258"/>
      <c r="F119" s="258"/>
      <c r="G119" s="258"/>
      <c r="H119" s="161"/>
      <c r="I119" s="161"/>
      <c r="J119" s="161"/>
      <c r="K119" s="161"/>
      <c r="L119" s="161"/>
      <c r="M119" s="161"/>
      <c r="N119" s="161"/>
      <c r="O119" s="161"/>
      <c r="P119" s="161"/>
      <c r="Q119" s="161"/>
      <c r="R119" s="161"/>
      <c r="S119" s="161"/>
      <c r="T119" s="161"/>
      <c r="U119" s="161"/>
      <c r="V119" s="161"/>
      <c r="W119" s="161"/>
      <c r="X119" s="152"/>
      <c r="Y119" s="152"/>
      <c r="Z119" s="152"/>
      <c r="AA119" s="152"/>
      <c r="AB119" s="152"/>
      <c r="AC119" s="152"/>
      <c r="AD119" s="152"/>
      <c r="AE119" s="152"/>
      <c r="AF119" s="152"/>
      <c r="AG119" s="152" t="s">
        <v>1162</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
      <c r="A120" s="173">
        <v>50</v>
      </c>
      <c r="B120" s="174" t="s">
        <v>1735</v>
      </c>
      <c r="C120" s="189" t="s">
        <v>1692</v>
      </c>
      <c r="D120" s="175" t="s">
        <v>439</v>
      </c>
      <c r="E120" s="176">
        <v>1</v>
      </c>
      <c r="F120" s="177"/>
      <c r="G120" s="178">
        <f>ROUND(E120*F120,2)</f>
        <v>0</v>
      </c>
      <c r="H120" s="177"/>
      <c r="I120" s="178">
        <f>ROUND(E120*H120,2)</f>
        <v>0</v>
      </c>
      <c r="J120" s="177"/>
      <c r="K120" s="178">
        <f>ROUND(E120*J120,2)</f>
        <v>0</v>
      </c>
      <c r="L120" s="178">
        <v>21</v>
      </c>
      <c r="M120" s="178">
        <f>G120*(1+L120/100)</f>
        <v>0</v>
      </c>
      <c r="N120" s="178">
        <v>0</v>
      </c>
      <c r="O120" s="178">
        <f>ROUND(E120*N120,2)</f>
        <v>0</v>
      </c>
      <c r="P120" s="178">
        <v>0</v>
      </c>
      <c r="Q120" s="178">
        <f>ROUND(E120*P120,2)</f>
        <v>0</v>
      </c>
      <c r="R120" s="178"/>
      <c r="S120" s="178" t="s">
        <v>280</v>
      </c>
      <c r="T120" s="179" t="s">
        <v>281</v>
      </c>
      <c r="U120" s="161">
        <v>0</v>
      </c>
      <c r="V120" s="161">
        <f>ROUND(E120*U120,2)</f>
        <v>0</v>
      </c>
      <c r="W120" s="161"/>
      <c r="X120" s="152"/>
      <c r="Y120" s="152"/>
      <c r="Z120" s="152"/>
      <c r="AA120" s="152"/>
      <c r="AB120" s="152"/>
      <c r="AC120" s="152"/>
      <c r="AD120" s="152"/>
      <c r="AE120" s="152"/>
      <c r="AF120" s="152"/>
      <c r="AG120" s="152" t="s">
        <v>282</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
      <c r="A121" s="159"/>
      <c r="B121" s="160"/>
      <c r="C121" s="257" t="s">
        <v>1724</v>
      </c>
      <c r="D121" s="258"/>
      <c r="E121" s="258"/>
      <c r="F121" s="258"/>
      <c r="G121" s="258"/>
      <c r="H121" s="161"/>
      <c r="I121" s="161"/>
      <c r="J121" s="161"/>
      <c r="K121" s="161"/>
      <c r="L121" s="161"/>
      <c r="M121" s="161"/>
      <c r="N121" s="161"/>
      <c r="O121" s="161"/>
      <c r="P121" s="161"/>
      <c r="Q121" s="161"/>
      <c r="R121" s="161"/>
      <c r="S121" s="161"/>
      <c r="T121" s="161"/>
      <c r="U121" s="161"/>
      <c r="V121" s="161"/>
      <c r="W121" s="161"/>
      <c r="X121" s="152"/>
      <c r="Y121" s="152"/>
      <c r="Z121" s="152"/>
      <c r="AA121" s="152"/>
      <c r="AB121" s="152"/>
      <c r="AC121" s="152"/>
      <c r="AD121" s="152"/>
      <c r="AE121" s="152"/>
      <c r="AF121" s="152"/>
      <c r="AG121" s="152" t="s">
        <v>1162</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1" x14ac:dyDescent="0.2">
      <c r="A122" s="173">
        <v>51</v>
      </c>
      <c r="B122" s="174" t="s">
        <v>1736</v>
      </c>
      <c r="C122" s="189" t="s">
        <v>1723</v>
      </c>
      <c r="D122" s="175" t="s">
        <v>439</v>
      </c>
      <c r="E122" s="176">
        <v>3</v>
      </c>
      <c r="F122" s="177"/>
      <c r="G122" s="178">
        <f>ROUND(E122*F122,2)</f>
        <v>0</v>
      </c>
      <c r="H122" s="177"/>
      <c r="I122" s="178">
        <f>ROUND(E122*H122,2)</f>
        <v>0</v>
      </c>
      <c r="J122" s="177"/>
      <c r="K122" s="178">
        <f>ROUND(E122*J122,2)</f>
        <v>0</v>
      </c>
      <c r="L122" s="178">
        <v>21</v>
      </c>
      <c r="M122" s="178">
        <f>G122*(1+L122/100)</f>
        <v>0</v>
      </c>
      <c r="N122" s="178">
        <v>0</v>
      </c>
      <c r="O122" s="178">
        <f>ROUND(E122*N122,2)</f>
        <v>0</v>
      </c>
      <c r="P122" s="178">
        <v>0</v>
      </c>
      <c r="Q122" s="178">
        <f>ROUND(E122*P122,2)</f>
        <v>0</v>
      </c>
      <c r="R122" s="178"/>
      <c r="S122" s="178" t="s">
        <v>280</v>
      </c>
      <c r="T122" s="179" t="s">
        <v>281</v>
      </c>
      <c r="U122" s="161">
        <v>0</v>
      </c>
      <c r="V122" s="161">
        <f>ROUND(E122*U122,2)</f>
        <v>0</v>
      </c>
      <c r="W122" s="161"/>
      <c r="X122" s="152"/>
      <c r="Y122" s="152"/>
      <c r="Z122" s="152"/>
      <c r="AA122" s="152"/>
      <c r="AB122" s="152"/>
      <c r="AC122" s="152"/>
      <c r="AD122" s="152"/>
      <c r="AE122" s="152"/>
      <c r="AF122" s="152"/>
      <c r="AG122" s="152" t="s">
        <v>282</v>
      </c>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1" x14ac:dyDescent="0.2">
      <c r="A123" s="159"/>
      <c r="B123" s="160"/>
      <c r="C123" s="257" t="s">
        <v>1737</v>
      </c>
      <c r="D123" s="258"/>
      <c r="E123" s="258"/>
      <c r="F123" s="258"/>
      <c r="G123" s="258"/>
      <c r="H123" s="161"/>
      <c r="I123" s="161"/>
      <c r="J123" s="161"/>
      <c r="K123" s="161"/>
      <c r="L123" s="161"/>
      <c r="M123" s="161"/>
      <c r="N123" s="161"/>
      <c r="O123" s="161"/>
      <c r="P123" s="161"/>
      <c r="Q123" s="161"/>
      <c r="R123" s="161"/>
      <c r="S123" s="161"/>
      <c r="T123" s="161"/>
      <c r="U123" s="161"/>
      <c r="V123" s="161"/>
      <c r="W123" s="161"/>
      <c r="X123" s="152"/>
      <c r="Y123" s="152"/>
      <c r="Z123" s="152"/>
      <c r="AA123" s="152"/>
      <c r="AB123" s="152"/>
      <c r="AC123" s="152"/>
      <c r="AD123" s="152"/>
      <c r="AE123" s="152"/>
      <c r="AF123" s="152"/>
      <c r="AG123" s="152" t="s">
        <v>1162</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73">
        <v>52</v>
      </c>
      <c r="B124" s="174" t="s">
        <v>1738</v>
      </c>
      <c r="C124" s="189" t="s">
        <v>1726</v>
      </c>
      <c r="D124" s="175" t="s">
        <v>1639</v>
      </c>
      <c r="E124" s="176">
        <v>6</v>
      </c>
      <c r="F124" s="177"/>
      <c r="G124" s="178">
        <f>ROUND(E124*F124,2)</f>
        <v>0</v>
      </c>
      <c r="H124" s="177"/>
      <c r="I124" s="178">
        <f>ROUND(E124*H124,2)</f>
        <v>0</v>
      </c>
      <c r="J124" s="177"/>
      <c r="K124" s="178">
        <f>ROUND(E124*J124,2)</f>
        <v>0</v>
      </c>
      <c r="L124" s="178">
        <v>21</v>
      </c>
      <c r="M124" s="178">
        <f>G124*(1+L124/100)</f>
        <v>0</v>
      </c>
      <c r="N124" s="178">
        <v>0</v>
      </c>
      <c r="O124" s="178">
        <f>ROUND(E124*N124,2)</f>
        <v>0</v>
      </c>
      <c r="P124" s="178">
        <v>0</v>
      </c>
      <c r="Q124" s="178">
        <f>ROUND(E124*P124,2)</f>
        <v>0</v>
      </c>
      <c r="R124" s="178"/>
      <c r="S124" s="178" t="s">
        <v>280</v>
      </c>
      <c r="T124" s="179" t="s">
        <v>281</v>
      </c>
      <c r="U124" s="161">
        <v>0</v>
      </c>
      <c r="V124" s="161">
        <f>ROUND(E124*U124,2)</f>
        <v>0</v>
      </c>
      <c r="W124" s="161"/>
      <c r="X124" s="152"/>
      <c r="Y124" s="152"/>
      <c r="Z124" s="152"/>
      <c r="AA124" s="152"/>
      <c r="AB124" s="152"/>
      <c r="AC124" s="152"/>
      <c r="AD124" s="152"/>
      <c r="AE124" s="152"/>
      <c r="AF124" s="152"/>
      <c r="AG124" s="152" t="s">
        <v>282</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59"/>
      <c r="B125" s="160"/>
      <c r="C125" s="257" t="s">
        <v>1737</v>
      </c>
      <c r="D125" s="258"/>
      <c r="E125" s="258"/>
      <c r="F125" s="258"/>
      <c r="G125" s="258"/>
      <c r="H125" s="161"/>
      <c r="I125" s="161"/>
      <c r="J125" s="161"/>
      <c r="K125" s="161"/>
      <c r="L125" s="161"/>
      <c r="M125" s="161"/>
      <c r="N125" s="161"/>
      <c r="O125" s="161"/>
      <c r="P125" s="161"/>
      <c r="Q125" s="161"/>
      <c r="R125" s="161"/>
      <c r="S125" s="161"/>
      <c r="T125" s="161"/>
      <c r="U125" s="161"/>
      <c r="V125" s="161"/>
      <c r="W125" s="161"/>
      <c r="X125" s="152"/>
      <c r="Y125" s="152"/>
      <c r="Z125" s="152"/>
      <c r="AA125" s="152"/>
      <c r="AB125" s="152"/>
      <c r="AC125" s="152"/>
      <c r="AD125" s="152"/>
      <c r="AE125" s="152"/>
      <c r="AF125" s="152"/>
      <c r="AG125" s="152" t="s">
        <v>1162</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1" x14ac:dyDescent="0.2">
      <c r="A126" s="173">
        <v>53</v>
      </c>
      <c r="B126" s="174" t="s">
        <v>1739</v>
      </c>
      <c r="C126" s="189" t="s">
        <v>1740</v>
      </c>
      <c r="D126" s="175" t="s">
        <v>1639</v>
      </c>
      <c r="E126" s="176">
        <v>3</v>
      </c>
      <c r="F126" s="177"/>
      <c r="G126" s="178">
        <f>ROUND(E126*F126,2)</f>
        <v>0</v>
      </c>
      <c r="H126" s="177"/>
      <c r="I126" s="178">
        <f>ROUND(E126*H126,2)</f>
        <v>0</v>
      </c>
      <c r="J126" s="177"/>
      <c r="K126" s="178">
        <f>ROUND(E126*J126,2)</f>
        <v>0</v>
      </c>
      <c r="L126" s="178">
        <v>21</v>
      </c>
      <c r="M126" s="178">
        <f>G126*(1+L126/100)</f>
        <v>0</v>
      </c>
      <c r="N126" s="178">
        <v>0</v>
      </c>
      <c r="O126" s="178">
        <f>ROUND(E126*N126,2)</f>
        <v>0</v>
      </c>
      <c r="P126" s="178">
        <v>0</v>
      </c>
      <c r="Q126" s="178">
        <f>ROUND(E126*P126,2)</f>
        <v>0</v>
      </c>
      <c r="R126" s="178"/>
      <c r="S126" s="178" t="s">
        <v>280</v>
      </c>
      <c r="T126" s="179" t="s">
        <v>281</v>
      </c>
      <c r="U126" s="161">
        <v>0</v>
      </c>
      <c r="V126" s="161">
        <f>ROUND(E126*U126,2)</f>
        <v>0</v>
      </c>
      <c r="W126" s="161"/>
      <c r="X126" s="152"/>
      <c r="Y126" s="152"/>
      <c r="Z126" s="152"/>
      <c r="AA126" s="152"/>
      <c r="AB126" s="152"/>
      <c r="AC126" s="152"/>
      <c r="AD126" s="152"/>
      <c r="AE126" s="152"/>
      <c r="AF126" s="152"/>
      <c r="AG126" s="152" t="s">
        <v>282</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
      <c r="A127" s="159"/>
      <c r="B127" s="160"/>
      <c r="C127" s="257" t="s">
        <v>1636</v>
      </c>
      <c r="D127" s="258"/>
      <c r="E127" s="258"/>
      <c r="F127" s="258"/>
      <c r="G127" s="258"/>
      <c r="H127" s="161"/>
      <c r="I127" s="161"/>
      <c r="J127" s="161"/>
      <c r="K127" s="161"/>
      <c r="L127" s="161"/>
      <c r="M127" s="161"/>
      <c r="N127" s="161"/>
      <c r="O127" s="161"/>
      <c r="P127" s="161"/>
      <c r="Q127" s="161"/>
      <c r="R127" s="161"/>
      <c r="S127" s="161"/>
      <c r="T127" s="161"/>
      <c r="U127" s="161"/>
      <c r="V127" s="161"/>
      <c r="W127" s="161"/>
      <c r="X127" s="152"/>
      <c r="Y127" s="152"/>
      <c r="Z127" s="152"/>
      <c r="AA127" s="152"/>
      <c r="AB127" s="152"/>
      <c r="AC127" s="152"/>
      <c r="AD127" s="152"/>
      <c r="AE127" s="152"/>
      <c r="AF127" s="152"/>
      <c r="AG127" s="152" t="s">
        <v>1162</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
      <c r="A128" s="173">
        <v>54</v>
      </c>
      <c r="B128" s="174" t="s">
        <v>1741</v>
      </c>
      <c r="C128" s="189" t="s">
        <v>1638</v>
      </c>
      <c r="D128" s="175" t="s">
        <v>1639</v>
      </c>
      <c r="E128" s="176">
        <v>3</v>
      </c>
      <c r="F128" s="177"/>
      <c r="G128" s="178">
        <f>ROUND(E128*F128,2)</f>
        <v>0</v>
      </c>
      <c r="H128" s="177"/>
      <c r="I128" s="178">
        <f>ROUND(E128*H128,2)</f>
        <v>0</v>
      </c>
      <c r="J128" s="177"/>
      <c r="K128" s="178">
        <f>ROUND(E128*J128,2)</f>
        <v>0</v>
      </c>
      <c r="L128" s="178">
        <v>21</v>
      </c>
      <c r="M128" s="178">
        <f>G128*(1+L128/100)</f>
        <v>0</v>
      </c>
      <c r="N128" s="178">
        <v>0</v>
      </c>
      <c r="O128" s="178">
        <f>ROUND(E128*N128,2)</f>
        <v>0</v>
      </c>
      <c r="P128" s="178">
        <v>0</v>
      </c>
      <c r="Q128" s="178">
        <f>ROUND(E128*P128,2)</f>
        <v>0</v>
      </c>
      <c r="R128" s="178"/>
      <c r="S128" s="178" t="s">
        <v>280</v>
      </c>
      <c r="T128" s="179" t="s">
        <v>281</v>
      </c>
      <c r="U128" s="161">
        <v>0</v>
      </c>
      <c r="V128" s="161">
        <f>ROUND(E128*U128,2)</f>
        <v>0</v>
      </c>
      <c r="W128" s="161"/>
      <c r="X128" s="152"/>
      <c r="Y128" s="152"/>
      <c r="Z128" s="152"/>
      <c r="AA128" s="152"/>
      <c r="AB128" s="152"/>
      <c r="AC128" s="152"/>
      <c r="AD128" s="152"/>
      <c r="AE128" s="152"/>
      <c r="AF128" s="152"/>
      <c r="AG128" s="152" t="s">
        <v>282</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
      <c r="A129" s="159"/>
      <c r="B129" s="160"/>
      <c r="C129" s="257" t="s">
        <v>1636</v>
      </c>
      <c r="D129" s="258"/>
      <c r="E129" s="258"/>
      <c r="F129" s="258"/>
      <c r="G129" s="258"/>
      <c r="H129" s="161"/>
      <c r="I129" s="161"/>
      <c r="J129" s="161"/>
      <c r="K129" s="161"/>
      <c r="L129" s="161"/>
      <c r="M129" s="161"/>
      <c r="N129" s="161"/>
      <c r="O129" s="161"/>
      <c r="P129" s="161"/>
      <c r="Q129" s="161"/>
      <c r="R129" s="161"/>
      <c r="S129" s="161"/>
      <c r="T129" s="161"/>
      <c r="U129" s="161"/>
      <c r="V129" s="161"/>
      <c r="W129" s="161"/>
      <c r="X129" s="152"/>
      <c r="Y129" s="152"/>
      <c r="Z129" s="152"/>
      <c r="AA129" s="152"/>
      <c r="AB129" s="152"/>
      <c r="AC129" s="152"/>
      <c r="AD129" s="152"/>
      <c r="AE129" s="152"/>
      <c r="AF129" s="152"/>
      <c r="AG129" s="152" t="s">
        <v>1162</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
      <c r="A130" s="180">
        <v>55</v>
      </c>
      <c r="B130" s="181" t="s">
        <v>1742</v>
      </c>
      <c r="C130" s="191" t="s">
        <v>1645</v>
      </c>
      <c r="D130" s="182" t="s">
        <v>539</v>
      </c>
      <c r="E130" s="183">
        <v>2</v>
      </c>
      <c r="F130" s="184"/>
      <c r="G130" s="185">
        <f>ROUND(E130*F130,2)</f>
        <v>0</v>
      </c>
      <c r="H130" s="184"/>
      <c r="I130" s="185">
        <f>ROUND(E130*H130,2)</f>
        <v>0</v>
      </c>
      <c r="J130" s="184"/>
      <c r="K130" s="185">
        <f>ROUND(E130*J130,2)</f>
        <v>0</v>
      </c>
      <c r="L130" s="185">
        <v>21</v>
      </c>
      <c r="M130" s="185">
        <f>G130*(1+L130/100)</f>
        <v>0</v>
      </c>
      <c r="N130" s="185">
        <v>0</v>
      </c>
      <c r="O130" s="185">
        <f>ROUND(E130*N130,2)</f>
        <v>0</v>
      </c>
      <c r="P130" s="185">
        <v>0</v>
      </c>
      <c r="Q130" s="185">
        <f>ROUND(E130*P130,2)</f>
        <v>0</v>
      </c>
      <c r="R130" s="185"/>
      <c r="S130" s="185" t="s">
        <v>280</v>
      </c>
      <c r="T130" s="186" t="s">
        <v>281</v>
      </c>
      <c r="U130" s="161">
        <v>0</v>
      </c>
      <c r="V130" s="161">
        <f>ROUND(E130*U130,2)</f>
        <v>0</v>
      </c>
      <c r="W130" s="161"/>
      <c r="X130" s="152"/>
      <c r="Y130" s="152"/>
      <c r="Z130" s="152"/>
      <c r="AA130" s="152"/>
      <c r="AB130" s="152"/>
      <c r="AC130" s="152"/>
      <c r="AD130" s="152"/>
      <c r="AE130" s="152"/>
      <c r="AF130" s="152"/>
      <c r="AG130" s="152" t="s">
        <v>726</v>
      </c>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x14ac:dyDescent="0.2">
      <c r="A131" s="167" t="s">
        <v>275</v>
      </c>
      <c r="B131" s="168" t="s">
        <v>122</v>
      </c>
      <c r="C131" s="188" t="s">
        <v>123</v>
      </c>
      <c r="D131" s="169"/>
      <c r="E131" s="170"/>
      <c r="F131" s="171"/>
      <c r="G131" s="171">
        <f>SUMIF(AG132:AG153,"&lt;&gt;NOR",G132:G153)</f>
        <v>0</v>
      </c>
      <c r="H131" s="171"/>
      <c r="I131" s="171">
        <f>SUM(I132:I153)</f>
        <v>0</v>
      </c>
      <c r="J131" s="171"/>
      <c r="K131" s="171">
        <f>SUM(K132:K153)</f>
        <v>0</v>
      </c>
      <c r="L131" s="171"/>
      <c r="M131" s="171">
        <f>SUM(M132:M153)</f>
        <v>0</v>
      </c>
      <c r="N131" s="171"/>
      <c r="O131" s="171">
        <f>SUM(O132:O153)</f>
        <v>0</v>
      </c>
      <c r="P131" s="171"/>
      <c r="Q131" s="171">
        <f>SUM(Q132:Q153)</f>
        <v>0</v>
      </c>
      <c r="R131" s="171"/>
      <c r="S131" s="171"/>
      <c r="T131" s="172"/>
      <c r="U131" s="166"/>
      <c r="V131" s="166">
        <f>SUM(V132:V153)</f>
        <v>0</v>
      </c>
      <c r="W131" s="166"/>
      <c r="AG131" t="s">
        <v>276</v>
      </c>
    </row>
    <row r="132" spans="1:60" outlineLevel="1" x14ac:dyDescent="0.2">
      <c r="A132" s="173">
        <v>56</v>
      </c>
      <c r="B132" s="174" t="s">
        <v>1743</v>
      </c>
      <c r="C132" s="189" t="s">
        <v>1744</v>
      </c>
      <c r="D132" s="175" t="s">
        <v>439</v>
      </c>
      <c r="E132" s="176">
        <v>1</v>
      </c>
      <c r="F132" s="177"/>
      <c r="G132" s="178">
        <f>ROUND(E132*F132,2)</f>
        <v>0</v>
      </c>
      <c r="H132" s="177"/>
      <c r="I132" s="178">
        <f>ROUND(E132*H132,2)</f>
        <v>0</v>
      </c>
      <c r="J132" s="177"/>
      <c r="K132" s="178">
        <f>ROUND(E132*J132,2)</f>
        <v>0</v>
      </c>
      <c r="L132" s="178">
        <v>21</v>
      </c>
      <c r="M132" s="178">
        <f>G132*(1+L132/100)</f>
        <v>0</v>
      </c>
      <c r="N132" s="178">
        <v>0</v>
      </c>
      <c r="O132" s="178">
        <f>ROUND(E132*N132,2)</f>
        <v>0</v>
      </c>
      <c r="P132" s="178">
        <v>0</v>
      </c>
      <c r="Q132" s="178">
        <f>ROUND(E132*P132,2)</f>
        <v>0</v>
      </c>
      <c r="R132" s="178"/>
      <c r="S132" s="178" t="s">
        <v>280</v>
      </c>
      <c r="T132" s="179" t="s">
        <v>281</v>
      </c>
      <c r="U132" s="161">
        <v>0</v>
      </c>
      <c r="V132" s="161">
        <f>ROUND(E132*U132,2)</f>
        <v>0</v>
      </c>
      <c r="W132" s="161"/>
      <c r="X132" s="152"/>
      <c r="Y132" s="152"/>
      <c r="Z132" s="152"/>
      <c r="AA132" s="152"/>
      <c r="AB132" s="152"/>
      <c r="AC132" s="152"/>
      <c r="AD132" s="152"/>
      <c r="AE132" s="152"/>
      <c r="AF132" s="152"/>
      <c r="AG132" s="152" t="s">
        <v>282</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
      <c r="A133" s="159"/>
      <c r="B133" s="160"/>
      <c r="C133" s="257" t="s">
        <v>1745</v>
      </c>
      <c r="D133" s="258"/>
      <c r="E133" s="258"/>
      <c r="F133" s="258"/>
      <c r="G133" s="258"/>
      <c r="H133" s="161"/>
      <c r="I133" s="161"/>
      <c r="J133" s="161"/>
      <c r="K133" s="161"/>
      <c r="L133" s="161"/>
      <c r="M133" s="161"/>
      <c r="N133" s="161"/>
      <c r="O133" s="161"/>
      <c r="P133" s="161"/>
      <c r="Q133" s="161"/>
      <c r="R133" s="161"/>
      <c r="S133" s="161"/>
      <c r="T133" s="161"/>
      <c r="U133" s="161"/>
      <c r="V133" s="161"/>
      <c r="W133" s="161"/>
      <c r="X133" s="152"/>
      <c r="Y133" s="152"/>
      <c r="Z133" s="152"/>
      <c r="AA133" s="152"/>
      <c r="AB133" s="152"/>
      <c r="AC133" s="152"/>
      <c r="AD133" s="152"/>
      <c r="AE133" s="152"/>
      <c r="AF133" s="152"/>
      <c r="AG133" s="152" t="s">
        <v>1162</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
      <c r="A134" s="159"/>
      <c r="B134" s="160"/>
      <c r="C134" s="259" t="s">
        <v>1746</v>
      </c>
      <c r="D134" s="260"/>
      <c r="E134" s="260"/>
      <c r="F134" s="260"/>
      <c r="G134" s="260"/>
      <c r="H134" s="161"/>
      <c r="I134" s="161"/>
      <c r="J134" s="161"/>
      <c r="K134" s="161"/>
      <c r="L134" s="161"/>
      <c r="M134" s="161"/>
      <c r="N134" s="161"/>
      <c r="O134" s="161"/>
      <c r="P134" s="161"/>
      <c r="Q134" s="161"/>
      <c r="R134" s="161"/>
      <c r="S134" s="161"/>
      <c r="T134" s="161"/>
      <c r="U134" s="161"/>
      <c r="V134" s="161"/>
      <c r="W134" s="161"/>
      <c r="X134" s="152"/>
      <c r="Y134" s="152"/>
      <c r="Z134" s="152"/>
      <c r="AA134" s="152"/>
      <c r="AB134" s="152"/>
      <c r="AC134" s="152"/>
      <c r="AD134" s="152"/>
      <c r="AE134" s="152"/>
      <c r="AF134" s="152"/>
      <c r="AG134" s="152" t="s">
        <v>1162</v>
      </c>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
      <c r="A135" s="173">
        <v>57</v>
      </c>
      <c r="B135" s="174" t="s">
        <v>1747</v>
      </c>
      <c r="C135" s="189" t="s">
        <v>1680</v>
      </c>
      <c r="D135" s="175" t="s">
        <v>439</v>
      </c>
      <c r="E135" s="176">
        <v>1</v>
      </c>
      <c r="F135" s="177"/>
      <c r="G135" s="178">
        <f>ROUND(E135*F135,2)</f>
        <v>0</v>
      </c>
      <c r="H135" s="177"/>
      <c r="I135" s="178">
        <f>ROUND(E135*H135,2)</f>
        <v>0</v>
      </c>
      <c r="J135" s="177"/>
      <c r="K135" s="178">
        <f>ROUND(E135*J135,2)</f>
        <v>0</v>
      </c>
      <c r="L135" s="178">
        <v>21</v>
      </c>
      <c r="M135" s="178">
        <f>G135*(1+L135/100)</f>
        <v>0</v>
      </c>
      <c r="N135" s="178">
        <v>0</v>
      </c>
      <c r="O135" s="178">
        <f>ROUND(E135*N135,2)</f>
        <v>0</v>
      </c>
      <c r="P135" s="178">
        <v>0</v>
      </c>
      <c r="Q135" s="178">
        <f>ROUND(E135*P135,2)</f>
        <v>0</v>
      </c>
      <c r="R135" s="178"/>
      <c r="S135" s="178" t="s">
        <v>280</v>
      </c>
      <c r="T135" s="179" t="s">
        <v>281</v>
      </c>
      <c r="U135" s="161">
        <v>0</v>
      </c>
      <c r="V135" s="161">
        <f>ROUND(E135*U135,2)</f>
        <v>0</v>
      </c>
      <c r="W135" s="161"/>
      <c r="X135" s="152"/>
      <c r="Y135" s="152"/>
      <c r="Z135" s="152"/>
      <c r="AA135" s="152"/>
      <c r="AB135" s="152"/>
      <c r="AC135" s="152"/>
      <c r="AD135" s="152"/>
      <c r="AE135" s="152"/>
      <c r="AF135" s="152"/>
      <c r="AG135" s="152" t="s">
        <v>282</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
      <c r="A136" s="159"/>
      <c r="B136" s="160"/>
      <c r="C136" s="257" t="s">
        <v>1748</v>
      </c>
      <c r="D136" s="258"/>
      <c r="E136" s="258"/>
      <c r="F136" s="258"/>
      <c r="G136" s="258"/>
      <c r="H136" s="161"/>
      <c r="I136" s="161"/>
      <c r="J136" s="161"/>
      <c r="K136" s="161"/>
      <c r="L136" s="161"/>
      <c r="M136" s="161"/>
      <c r="N136" s="161"/>
      <c r="O136" s="161"/>
      <c r="P136" s="161"/>
      <c r="Q136" s="161"/>
      <c r="R136" s="161"/>
      <c r="S136" s="161"/>
      <c r="T136" s="161"/>
      <c r="U136" s="161"/>
      <c r="V136" s="161"/>
      <c r="W136" s="161"/>
      <c r="X136" s="152"/>
      <c r="Y136" s="152"/>
      <c r="Z136" s="152"/>
      <c r="AA136" s="152"/>
      <c r="AB136" s="152"/>
      <c r="AC136" s="152"/>
      <c r="AD136" s="152"/>
      <c r="AE136" s="152"/>
      <c r="AF136" s="152"/>
      <c r="AG136" s="152" t="s">
        <v>1162</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1" x14ac:dyDescent="0.2">
      <c r="A137" s="173">
        <v>58</v>
      </c>
      <c r="B137" s="174" t="s">
        <v>1749</v>
      </c>
      <c r="C137" s="189" t="s">
        <v>1680</v>
      </c>
      <c r="D137" s="175" t="s">
        <v>439</v>
      </c>
      <c r="E137" s="176">
        <v>1</v>
      </c>
      <c r="F137" s="177"/>
      <c r="G137" s="178">
        <f>ROUND(E137*F137,2)</f>
        <v>0</v>
      </c>
      <c r="H137" s="177"/>
      <c r="I137" s="178">
        <f>ROUND(E137*H137,2)</f>
        <v>0</v>
      </c>
      <c r="J137" s="177"/>
      <c r="K137" s="178">
        <f>ROUND(E137*J137,2)</f>
        <v>0</v>
      </c>
      <c r="L137" s="178">
        <v>21</v>
      </c>
      <c r="M137" s="178">
        <f>G137*(1+L137/100)</f>
        <v>0</v>
      </c>
      <c r="N137" s="178">
        <v>0</v>
      </c>
      <c r="O137" s="178">
        <f>ROUND(E137*N137,2)</f>
        <v>0</v>
      </c>
      <c r="P137" s="178">
        <v>0</v>
      </c>
      <c r="Q137" s="178">
        <f>ROUND(E137*P137,2)</f>
        <v>0</v>
      </c>
      <c r="R137" s="178"/>
      <c r="S137" s="178" t="s">
        <v>280</v>
      </c>
      <c r="T137" s="179" t="s">
        <v>281</v>
      </c>
      <c r="U137" s="161">
        <v>0</v>
      </c>
      <c r="V137" s="161">
        <f>ROUND(E137*U137,2)</f>
        <v>0</v>
      </c>
      <c r="W137" s="161"/>
      <c r="X137" s="152"/>
      <c r="Y137" s="152"/>
      <c r="Z137" s="152"/>
      <c r="AA137" s="152"/>
      <c r="AB137" s="152"/>
      <c r="AC137" s="152"/>
      <c r="AD137" s="152"/>
      <c r="AE137" s="152"/>
      <c r="AF137" s="152"/>
      <c r="AG137" s="152" t="s">
        <v>282</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outlineLevel="1" x14ac:dyDescent="0.2">
      <c r="A138" s="159"/>
      <c r="B138" s="160"/>
      <c r="C138" s="257" t="s">
        <v>1750</v>
      </c>
      <c r="D138" s="258"/>
      <c r="E138" s="258"/>
      <c r="F138" s="258"/>
      <c r="G138" s="258"/>
      <c r="H138" s="161"/>
      <c r="I138" s="161"/>
      <c r="J138" s="161"/>
      <c r="K138" s="161"/>
      <c r="L138" s="161"/>
      <c r="M138" s="161"/>
      <c r="N138" s="161"/>
      <c r="O138" s="161"/>
      <c r="P138" s="161"/>
      <c r="Q138" s="161"/>
      <c r="R138" s="161"/>
      <c r="S138" s="161"/>
      <c r="T138" s="161"/>
      <c r="U138" s="161"/>
      <c r="V138" s="161"/>
      <c r="W138" s="161"/>
      <c r="X138" s="152"/>
      <c r="Y138" s="152"/>
      <c r="Z138" s="152"/>
      <c r="AA138" s="152"/>
      <c r="AB138" s="152"/>
      <c r="AC138" s="152"/>
      <c r="AD138" s="152"/>
      <c r="AE138" s="152"/>
      <c r="AF138" s="152"/>
      <c r="AG138" s="152" t="s">
        <v>1162</v>
      </c>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outlineLevel="1" x14ac:dyDescent="0.2">
      <c r="A139" s="173">
        <v>59</v>
      </c>
      <c r="B139" s="174" t="s">
        <v>1751</v>
      </c>
      <c r="C139" s="189" t="s">
        <v>1692</v>
      </c>
      <c r="D139" s="175" t="s">
        <v>439</v>
      </c>
      <c r="E139" s="176">
        <v>1</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c r="S139" s="178" t="s">
        <v>280</v>
      </c>
      <c r="T139" s="179" t="s">
        <v>281</v>
      </c>
      <c r="U139" s="161">
        <v>0</v>
      </c>
      <c r="V139" s="161">
        <f>ROUND(E139*U139,2)</f>
        <v>0</v>
      </c>
      <c r="W139" s="161"/>
      <c r="X139" s="152"/>
      <c r="Y139" s="152"/>
      <c r="Z139" s="152"/>
      <c r="AA139" s="152"/>
      <c r="AB139" s="152"/>
      <c r="AC139" s="152"/>
      <c r="AD139" s="152"/>
      <c r="AE139" s="152"/>
      <c r="AF139" s="152"/>
      <c r="AG139" s="152" t="s">
        <v>282</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
      <c r="A140" s="159"/>
      <c r="B140" s="160"/>
      <c r="C140" s="257" t="s">
        <v>1693</v>
      </c>
      <c r="D140" s="258"/>
      <c r="E140" s="258"/>
      <c r="F140" s="258"/>
      <c r="G140" s="258"/>
      <c r="H140" s="161"/>
      <c r="I140" s="161"/>
      <c r="J140" s="161"/>
      <c r="K140" s="161"/>
      <c r="L140" s="161"/>
      <c r="M140" s="161"/>
      <c r="N140" s="161"/>
      <c r="O140" s="161"/>
      <c r="P140" s="161"/>
      <c r="Q140" s="161"/>
      <c r="R140" s="161"/>
      <c r="S140" s="161"/>
      <c r="T140" s="161"/>
      <c r="U140" s="161"/>
      <c r="V140" s="161"/>
      <c r="W140" s="161"/>
      <c r="X140" s="152"/>
      <c r="Y140" s="152"/>
      <c r="Z140" s="152"/>
      <c r="AA140" s="152"/>
      <c r="AB140" s="152"/>
      <c r="AC140" s="152"/>
      <c r="AD140" s="152"/>
      <c r="AE140" s="152"/>
      <c r="AF140" s="152"/>
      <c r="AG140" s="152" t="s">
        <v>1162</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
      <c r="A141" s="173">
        <v>60</v>
      </c>
      <c r="B141" s="174" t="s">
        <v>1752</v>
      </c>
      <c r="C141" s="189" t="s">
        <v>1723</v>
      </c>
      <c r="D141" s="175" t="s">
        <v>439</v>
      </c>
      <c r="E141" s="176">
        <v>1</v>
      </c>
      <c r="F141" s="177"/>
      <c r="G141" s="178">
        <f>ROUND(E141*F141,2)</f>
        <v>0</v>
      </c>
      <c r="H141" s="177"/>
      <c r="I141" s="178">
        <f>ROUND(E141*H141,2)</f>
        <v>0</v>
      </c>
      <c r="J141" s="177"/>
      <c r="K141" s="178">
        <f>ROUND(E141*J141,2)</f>
        <v>0</v>
      </c>
      <c r="L141" s="178">
        <v>21</v>
      </c>
      <c r="M141" s="178">
        <f>G141*(1+L141/100)</f>
        <v>0</v>
      </c>
      <c r="N141" s="178">
        <v>0</v>
      </c>
      <c r="O141" s="178">
        <f>ROUND(E141*N141,2)</f>
        <v>0</v>
      </c>
      <c r="P141" s="178">
        <v>0</v>
      </c>
      <c r="Q141" s="178">
        <f>ROUND(E141*P141,2)</f>
        <v>0</v>
      </c>
      <c r="R141" s="178"/>
      <c r="S141" s="178" t="s">
        <v>280</v>
      </c>
      <c r="T141" s="179" t="s">
        <v>281</v>
      </c>
      <c r="U141" s="161">
        <v>0</v>
      </c>
      <c r="V141" s="161">
        <f>ROUND(E141*U141,2)</f>
        <v>0</v>
      </c>
      <c r="W141" s="161"/>
      <c r="X141" s="152"/>
      <c r="Y141" s="152"/>
      <c r="Z141" s="152"/>
      <c r="AA141" s="152"/>
      <c r="AB141" s="152"/>
      <c r="AC141" s="152"/>
      <c r="AD141" s="152"/>
      <c r="AE141" s="152"/>
      <c r="AF141" s="152"/>
      <c r="AG141" s="152" t="s">
        <v>282</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1" x14ac:dyDescent="0.2">
      <c r="A142" s="159"/>
      <c r="B142" s="160"/>
      <c r="C142" s="257" t="s">
        <v>1737</v>
      </c>
      <c r="D142" s="258"/>
      <c r="E142" s="258"/>
      <c r="F142" s="258"/>
      <c r="G142" s="258"/>
      <c r="H142" s="161"/>
      <c r="I142" s="161"/>
      <c r="J142" s="161"/>
      <c r="K142" s="161"/>
      <c r="L142" s="161"/>
      <c r="M142" s="161"/>
      <c r="N142" s="161"/>
      <c r="O142" s="161"/>
      <c r="P142" s="161"/>
      <c r="Q142" s="161"/>
      <c r="R142" s="161"/>
      <c r="S142" s="161"/>
      <c r="T142" s="161"/>
      <c r="U142" s="161"/>
      <c r="V142" s="161"/>
      <c r="W142" s="161"/>
      <c r="X142" s="152"/>
      <c r="Y142" s="152"/>
      <c r="Z142" s="152"/>
      <c r="AA142" s="152"/>
      <c r="AB142" s="152"/>
      <c r="AC142" s="152"/>
      <c r="AD142" s="152"/>
      <c r="AE142" s="152"/>
      <c r="AF142" s="152"/>
      <c r="AG142" s="152" t="s">
        <v>1162</v>
      </c>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outlineLevel="1" x14ac:dyDescent="0.2">
      <c r="A143" s="173">
        <v>61</v>
      </c>
      <c r="B143" s="174" t="s">
        <v>1753</v>
      </c>
      <c r="C143" s="189" t="s">
        <v>1723</v>
      </c>
      <c r="D143" s="175" t="s">
        <v>439</v>
      </c>
      <c r="E143" s="176">
        <v>3</v>
      </c>
      <c r="F143" s="177"/>
      <c r="G143" s="178">
        <f>ROUND(E143*F143,2)</f>
        <v>0</v>
      </c>
      <c r="H143" s="177"/>
      <c r="I143" s="178">
        <f>ROUND(E143*H143,2)</f>
        <v>0</v>
      </c>
      <c r="J143" s="177"/>
      <c r="K143" s="178">
        <f>ROUND(E143*J143,2)</f>
        <v>0</v>
      </c>
      <c r="L143" s="178">
        <v>21</v>
      </c>
      <c r="M143" s="178">
        <f>G143*(1+L143/100)</f>
        <v>0</v>
      </c>
      <c r="N143" s="178">
        <v>0</v>
      </c>
      <c r="O143" s="178">
        <f>ROUND(E143*N143,2)</f>
        <v>0</v>
      </c>
      <c r="P143" s="178">
        <v>0</v>
      </c>
      <c r="Q143" s="178">
        <f>ROUND(E143*P143,2)</f>
        <v>0</v>
      </c>
      <c r="R143" s="178"/>
      <c r="S143" s="178" t="s">
        <v>280</v>
      </c>
      <c r="T143" s="179" t="s">
        <v>281</v>
      </c>
      <c r="U143" s="161">
        <v>0</v>
      </c>
      <c r="V143" s="161">
        <f>ROUND(E143*U143,2)</f>
        <v>0</v>
      </c>
      <c r="W143" s="161"/>
      <c r="X143" s="152"/>
      <c r="Y143" s="152"/>
      <c r="Z143" s="152"/>
      <c r="AA143" s="152"/>
      <c r="AB143" s="152"/>
      <c r="AC143" s="152"/>
      <c r="AD143" s="152"/>
      <c r="AE143" s="152"/>
      <c r="AF143" s="152"/>
      <c r="AG143" s="152" t="s">
        <v>282</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
      <c r="A144" s="159"/>
      <c r="B144" s="160"/>
      <c r="C144" s="257" t="s">
        <v>1693</v>
      </c>
      <c r="D144" s="258"/>
      <c r="E144" s="258"/>
      <c r="F144" s="258"/>
      <c r="G144" s="258"/>
      <c r="H144" s="161"/>
      <c r="I144" s="161"/>
      <c r="J144" s="161"/>
      <c r="K144" s="161"/>
      <c r="L144" s="161"/>
      <c r="M144" s="161"/>
      <c r="N144" s="161"/>
      <c r="O144" s="161"/>
      <c r="P144" s="161"/>
      <c r="Q144" s="161"/>
      <c r="R144" s="161"/>
      <c r="S144" s="161"/>
      <c r="T144" s="161"/>
      <c r="U144" s="161"/>
      <c r="V144" s="161"/>
      <c r="W144" s="161"/>
      <c r="X144" s="152"/>
      <c r="Y144" s="152"/>
      <c r="Z144" s="152"/>
      <c r="AA144" s="152"/>
      <c r="AB144" s="152"/>
      <c r="AC144" s="152"/>
      <c r="AD144" s="152"/>
      <c r="AE144" s="152"/>
      <c r="AF144" s="152"/>
      <c r="AG144" s="152" t="s">
        <v>1162</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1" x14ac:dyDescent="0.2">
      <c r="A145" s="173">
        <v>62</v>
      </c>
      <c r="B145" s="174" t="s">
        <v>1754</v>
      </c>
      <c r="C145" s="189" t="s">
        <v>1726</v>
      </c>
      <c r="D145" s="175" t="s">
        <v>1639</v>
      </c>
      <c r="E145" s="176">
        <v>2</v>
      </c>
      <c r="F145" s="177"/>
      <c r="G145" s="178">
        <f>ROUND(E145*F145,2)</f>
        <v>0</v>
      </c>
      <c r="H145" s="177"/>
      <c r="I145" s="178">
        <f>ROUND(E145*H145,2)</f>
        <v>0</v>
      </c>
      <c r="J145" s="177"/>
      <c r="K145" s="178">
        <f>ROUND(E145*J145,2)</f>
        <v>0</v>
      </c>
      <c r="L145" s="178">
        <v>21</v>
      </c>
      <c r="M145" s="178">
        <f>G145*(1+L145/100)</f>
        <v>0</v>
      </c>
      <c r="N145" s="178">
        <v>0</v>
      </c>
      <c r="O145" s="178">
        <f>ROUND(E145*N145,2)</f>
        <v>0</v>
      </c>
      <c r="P145" s="178">
        <v>0</v>
      </c>
      <c r="Q145" s="178">
        <f>ROUND(E145*P145,2)</f>
        <v>0</v>
      </c>
      <c r="R145" s="178"/>
      <c r="S145" s="178" t="s">
        <v>280</v>
      </c>
      <c r="T145" s="179" t="s">
        <v>281</v>
      </c>
      <c r="U145" s="161">
        <v>0</v>
      </c>
      <c r="V145" s="161">
        <f>ROUND(E145*U145,2)</f>
        <v>0</v>
      </c>
      <c r="W145" s="161"/>
      <c r="X145" s="152"/>
      <c r="Y145" s="152"/>
      <c r="Z145" s="152"/>
      <c r="AA145" s="152"/>
      <c r="AB145" s="152"/>
      <c r="AC145" s="152"/>
      <c r="AD145" s="152"/>
      <c r="AE145" s="152"/>
      <c r="AF145" s="152"/>
      <c r="AG145" s="152" t="s">
        <v>282</v>
      </c>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1" x14ac:dyDescent="0.2">
      <c r="A146" s="159"/>
      <c r="B146" s="160"/>
      <c r="C146" s="257" t="s">
        <v>1737</v>
      </c>
      <c r="D146" s="258"/>
      <c r="E146" s="258"/>
      <c r="F146" s="258"/>
      <c r="G146" s="258"/>
      <c r="H146" s="161"/>
      <c r="I146" s="161"/>
      <c r="J146" s="161"/>
      <c r="K146" s="161"/>
      <c r="L146" s="161"/>
      <c r="M146" s="161"/>
      <c r="N146" s="161"/>
      <c r="O146" s="161"/>
      <c r="P146" s="161"/>
      <c r="Q146" s="161"/>
      <c r="R146" s="161"/>
      <c r="S146" s="161"/>
      <c r="T146" s="161"/>
      <c r="U146" s="161"/>
      <c r="V146" s="161"/>
      <c r="W146" s="161"/>
      <c r="X146" s="152"/>
      <c r="Y146" s="152"/>
      <c r="Z146" s="152"/>
      <c r="AA146" s="152"/>
      <c r="AB146" s="152"/>
      <c r="AC146" s="152"/>
      <c r="AD146" s="152"/>
      <c r="AE146" s="152"/>
      <c r="AF146" s="152"/>
      <c r="AG146" s="152" t="s">
        <v>1162</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
      <c r="A147" s="173">
        <v>63</v>
      </c>
      <c r="B147" s="174" t="s">
        <v>1755</v>
      </c>
      <c r="C147" s="189" t="s">
        <v>1726</v>
      </c>
      <c r="D147" s="175" t="s">
        <v>1639</v>
      </c>
      <c r="E147" s="176">
        <v>6</v>
      </c>
      <c r="F147" s="177"/>
      <c r="G147" s="178">
        <f>ROUND(E147*F147,2)</f>
        <v>0</v>
      </c>
      <c r="H147" s="177"/>
      <c r="I147" s="178">
        <f>ROUND(E147*H147,2)</f>
        <v>0</v>
      </c>
      <c r="J147" s="177"/>
      <c r="K147" s="178">
        <f>ROUND(E147*J147,2)</f>
        <v>0</v>
      </c>
      <c r="L147" s="178">
        <v>21</v>
      </c>
      <c r="M147" s="178">
        <f>G147*(1+L147/100)</f>
        <v>0</v>
      </c>
      <c r="N147" s="178">
        <v>0</v>
      </c>
      <c r="O147" s="178">
        <f>ROUND(E147*N147,2)</f>
        <v>0</v>
      </c>
      <c r="P147" s="178">
        <v>0</v>
      </c>
      <c r="Q147" s="178">
        <f>ROUND(E147*P147,2)</f>
        <v>0</v>
      </c>
      <c r="R147" s="178"/>
      <c r="S147" s="178" t="s">
        <v>280</v>
      </c>
      <c r="T147" s="179" t="s">
        <v>281</v>
      </c>
      <c r="U147" s="161">
        <v>0</v>
      </c>
      <c r="V147" s="161">
        <f>ROUND(E147*U147,2)</f>
        <v>0</v>
      </c>
      <c r="W147" s="161"/>
      <c r="X147" s="152"/>
      <c r="Y147" s="152"/>
      <c r="Z147" s="152"/>
      <c r="AA147" s="152"/>
      <c r="AB147" s="152"/>
      <c r="AC147" s="152"/>
      <c r="AD147" s="152"/>
      <c r="AE147" s="152"/>
      <c r="AF147" s="152"/>
      <c r="AG147" s="152" t="s">
        <v>282</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
      <c r="A148" s="159"/>
      <c r="B148" s="160"/>
      <c r="C148" s="257" t="s">
        <v>1693</v>
      </c>
      <c r="D148" s="258"/>
      <c r="E148" s="258"/>
      <c r="F148" s="258"/>
      <c r="G148" s="258"/>
      <c r="H148" s="161"/>
      <c r="I148" s="161"/>
      <c r="J148" s="161"/>
      <c r="K148" s="161"/>
      <c r="L148" s="161"/>
      <c r="M148" s="161"/>
      <c r="N148" s="161"/>
      <c r="O148" s="161"/>
      <c r="P148" s="161"/>
      <c r="Q148" s="161"/>
      <c r="R148" s="161"/>
      <c r="S148" s="161"/>
      <c r="T148" s="161"/>
      <c r="U148" s="161"/>
      <c r="V148" s="161"/>
      <c r="W148" s="161"/>
      <c r="X148" s="152"/>
      <c r="Y148" s="152"/>
      <c r="Z148" s="152"/>
      <c r="AA148" s="152"/>
      <c r="AB148" s="152"/>
      <c r="AC148" s="152"/>
      <c r="AD148" s="152"/>
      <c r="AE148" s="152"/>
      <c r="AF148" s="152"/>
      <c r="AG148" s="152" t="s">
        <v>1162</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
      <c r="A149" s="173">
        <v>64</v>
      </c>
      <c r="B149" s="174" t="s">
        <v>1756</v>
      </c>
      <c r="C149" s="189" t="s">
        <v>1740</v>
      </c>
      <c r="D149" s="175" t="s">
        <v>1639</v>
      </c>
      <c r="E149" s="176">
        <v>1</v>
      </c>
      <c r="F149" s="177"/>
      <c r="G149" s="178">
        <f>ROUND(E149*F149,2)</f>
        <v>0</v>
      </c>
      <c r="H149" s="177"/>
      <c r="I149" s="178">
        <f>ROUND(E149*H149,2)</f>
        <v>0</v>
      </c>
      <c r="J149" s="177"/>
      <c r="K149" s="178">
        <f>ROUND(E149*J149,2)</f>
        <v>0</v>
      </c>
      <c r="L149" s="178">
        <v>21</v>
      </c>
      <c r="M149" s="178">
        <f>G149*(1+L149/100)</f>
        <v>0</v>
      </c>
      <c r="N149" s="178">
        <v>0</v>
      </c>
      <c r="O149" s="178">
        <f>ROUND(E149*N149,2)</f>
        <v>0</v>
      </c>
      <c r="P149" s="178">
        <v>0</v>
      </c>
      <c r="Q149" s="178">
        <f>ROUND(E149*P149,2)</f>
        <v>0</v>
      </c>
      <c r="R149" s="178"/>
      <c r="S149" s="178" t="s">
        <v>280</v>
      </c>
      <c r="T149" s="179" t="s">
        <v>281</v>
      </c>
      <c r="U149" s="161">
        <v>0</v>
      </c>
      <c r="V149" s="161">
        <f>ROUND(E149*U149,2)</f>
        <v>0</v>
      </c>
      <c r="W149" s="161"/>
      <c r="X149" s="152"/>
      <c r="Y149" s="152"/>
      <c r="Z149" s="152"/>
      <c r="AA149" s="152"/>
      <c r="AB149" s="152"/>
      <c r="AC149" s="152"/>
      <c r="AD149" s="152"/>
      <c r="AE149" s="152"/>
      <c r="AF149" s="152"/>
      <c r="AG149" s="152" t="s">
        <v>282</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
      <c r="A150" s="159"/>
      <c r="B150" s="160"/>
      <c r="C150" s="257" t="s">
        <v>1636</v>
      </c>
      <c r="D150" s="258"/>
      <c r="E150" s="258"/>
      <c r="F150" s="258"/>
      <c r="G150" s="258"/>
      <c r="H150" s="161"/>
      <c r="I150" s="161"/>
      <c r="J150" s="161"/>
      <c r="K150" s="161"/>
      <c r="L150" s="161"/>
      <c r="M150" s="161"/>
      <c r="N150" s="161"/>
      <c r="O150" s="161"/>
      <c r="P150" s="161"/>
      <c r="Q150" s="161"/>
      <c r="R150" s="161"/>
      <c r="S150" s="161"/>
      <c r="T150" s="161"/>
      <c r="U150" s="161"/>
      <c r="V150" s="161"/>
      <c r="W150" s="161"/>
      <c r="X150" s="152"/>
      <c r="Y150" s="152"/>
      <c r="Z150" s="152"/>
      <c r="AA150" s="152"/>
      <c r="AB150" s="152"/>
      <c r="AC150" s="152"/>
      <c r="AD150" s="152"/>
      <c r="AE150" s="152"/>
      <c r="AF150" s="152"/>
      <c r="AG150" s="152" t="s">
        <v>1162</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
      <c r="A151" s="173">
        <v>65</v>
      </c>
      <c r="B151" s="174" t="s">
        <v>1757</v>
      </c>
      <c r="C151" s="189" t="s">
        <v>1758</v>
      </c>
      <c r="D151" s="175" t="s">
        <v>1639</v>
      </c>
      <c r="E151" s="176">
        <v>8</v>
      </c>
      <c r="F151" s="177"/>
      <c r="G151" s="178">
        <f>ROUND(E151*F151,2)</f>
        <v>0</v>
      </c>
      <c r="H151" s="177"/>
      <c r="I151" s="178">
        <f>ROUND(E151*H151,2)</f>
        <v>0</v>
      </c>
      <c r="J151" s="177"/>
      <c r="K151" s="178">
        <f>ROUND(E151*J151,2)</f>
        <v>0</v>
      </c>
      <c r="L151" s="178">
        <v>21</v>
      </c>
      <c r="M151" s="178">
        <f>G151*(1+L151/100)</f>
        <v>0</v>
      </c>
      <c r="N151" s="178">
        <v>0</v>
      </c>
      <c r="O151" s="178">
        <f>ROUND(E151*N151,2)</f>
        <v>0</v>
      </c>
      <c r="P151" s="178">
        <v>0</v>
      </c>
      <c r="Q151" s="178">
        <f>ROUND(E151*P151,2)</f>
        <v>0</v>
      </c>
      <c r="R151" s="178"/>
      <c r="S151" s="178" t="s">
        <v>280</v>
      </c>
      <c r="T151" s="179" t="s">
        <v>281</v>
      </c>
      <c r="U151" s="161">
        <v>0</v>
      </c>
      <c r="V151" s="161">
        <f>ROUND(E151*U151,2)</f>
        <v>0</v>
      </c>
      <c r="W151" s="161"/>
      <c r="X151" s="152"/>
      <c r="Y151" s="152"/>
      <c r="Z151" s="152"/>
      <c r="AA151" s="152"/>
      <c r="AB151" s="152"/>
      <c r="AC151" s="152"/>
      <c r="AD151" s="152"/>
      <c r="AE151" s="152"/>
      <c r="AF151" s="152"/>
      <c r="AG151" s="152" t="s">
        <v>282</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
      <c r="A152" s="159"/>
      <c r="B152" s="160"/>
      <c r="C152" s="257" t="s">
        <v>1636</v>
      </c>
      <c r="D152" s="258"/>
      <c r="E152" s="258"/>
      <c r="F152" s="258"/>
      <c r="G152" s="258"/>
      <c r="H152" s="161"/>
      <c r="I152" s="161"/>
      <c r="J152" s="161"/>
      <c r="K152" s="161"/>
      <c r="L152" s="161"/>
      <c r="M152" s="161"/>
      <c r="N152" s="161"/>
      <c r="O152" s="161"/>
      <c r="P152" s="161"/>
      <c r="Q152" s="161"/>
      <c r="R152" s="161"/>
      <c r="S152" s="161"/>
      <c r="T152" s="161"/>
      <c r="U152" s="161"/>
      <c r="V152" s="161"/>
      <c r="W152" s="161"/>
      <c r="X152" s="152"/>
      <c r="Y152" s="152"/>
      <c r="Z152" s="152"/>
      <c r="AA152" s="152"/>
      <c r="AB152" s="152"/>
      <c r="AC152" s="152"/>
      <c r="AD152" s="152"/>
      <c r="AE152" s="152"/>
      <c r="AF152" s="152"/>
      <c r="AG152" s="152" t="s">
        <v>1162</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1" x14ac:dyDescent="0.2">
      <c r="A153" s="180">
        <v>66</v>
      </c>
      <c r="B153" s="181" t="s">
        <v>1759</v>
      </c>
      <c r="C153" s="191" t="s">
        <v>1645</v>
      </c>
      <c r="D153" s="182" t="s">
        <v>539</v>
      </c>
      <c r="E153" s="183">
        <v>3</v>
      </c>
      <c r="F153" s="184"/>
      <c r="G153" s="185">
        <f>ROUND(E153*F153,2)</f>
        <v>0</v>
      </c>
      <c r="H153" s="184"/>
      <c r="I153" s="185">
        <f>ROUND(E153*H153,2)</f>
        <v>0</v>
      </c>
      <c r="J153" s="184"/>
      <c r="K153" s="185">
        <f>ROUND(E153*J153,2)</f>
        <v>0</v>
      </c>
      <c r="L153" s="185">
        <v>21</v>
      </c>
      <c r="M153" s="185">
        <f>G153*(1+L153/100)</f>
        <v>0</v>
      </c>
      <c r="N153" s="185">
        <v>0</v>
      </c>
      <c r="O153" s="185">
        <f>ROUND(E153*N153,2)</f>
        <v>0</v>
      </c>
      <c r="P153" s="185">
        <v>0</v>
      </c>
      <c r="Q153" s="185">
        <f>ROUND(E153*P153,2)</f>
        <v>0</v>
      </c>
      <c r="R153" s="185"/>
      <c r="S153" s="185" t="s">
        <v>280</v>
      </c>
      <c r="T153" s="186" t="s">
        <v>281</v>
      </c>
      <c r="U153" s="161">
        <v>0</v>
      </c>
      <c r="V153" s="161">
        <f>ROUND(E153*U153,2)</f>
        <v>0</v>
      </c>
      <c r="W153" s="161"/>
      <c r="X153" s="152"/>
      <c r="Y153" s="152"/>
      <c r="Z153" s="152"/>
      <c r="AA153" s="152"/>
      <c r="AB153" s="152"/>
      <c r="AC153" s="152"/>
      <c r="AD153" s="152"/>
      <c r="AE153" s="152"/>
      <c r="AF153" s="152"/>
      <c r="AG153" s="152" t="s">
        <v>726</v>
      </c>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x14ac:dyDescent="0.2">
      <c r="A154" s="167" t="s">
        <v>275</v>
      </c>
      <c r="B154" s="168" t="s">
        <v>124</v>
      </c>
      <c r="C154" s="188" t="s">
        <v>125</v>
      </c>
      <c r="D154" s="169"/>
      <c r="E154" s="170"/>
      <c r="F154" s="171"/>
      <c r="G154" s="171">
        <f>SUMIF(AG155:AG163,"&lt;&gt;NOR",G155:G163)</f>
        <v>0</v>
      </c>
      <c r="H154" s="171"/>
      <c r="I154" s="171">
        <f>SUM(I155:I163)</f>
        <v>0</v>
      </c>
      <c r="J154" s="171"/>
      <c r="K154" s="171">
        <f>SUM(K155:K163)</f>
        <v>0</v>
      </c>
      <c r="L154" s="171"/>
      <c r="M154" s="171">
        <f>SUM(M155:M163)</f>
        <v>0</v>
      </c>
      <c r="N154" s="171"/>
      <c r="O154" s="171">
        <f>SUM(O155:O163)</f>
        <v>0</v>
      </c>
      <c r="P154" s="171"/>
      <c r="Q154" s="171">
        <f>SUM(Q155:Q163)</f>
        <v>0</v>
      </c>
      <c r="R154" s="171"/>
      <c r="S154" s="171"/>
      <c r="T154" s="172"/>
      <c r="U154" s="166"/>
      <c r="V154" s="166">
        <f>SUM(V155:V163)</f>
        <v>0</v>
      </c>
      <c r="W154" s="166"/>
      <c r="AG154" t="s">
        <v>276</v>
      </c>
    </row>
    <row r="155" spans="1:60" outlineLevel="1" x14ac:dyDescent="0.2">
      <c r="A155" s="173">
        <v>67</v>
      </c>
      <c r="B155" s="174" t="s">
        <v>1760</v>
      </c>
      <c r="C155" s="189" t="s">
        <v>1761</v>
      </c>
      <c r="D155" s="175" t="s">
        <v>439</v>
      </c>
      <c r="E155" s="176">
        <v>1</v>
      </c>
      <c r="F155" s="177"/>
      <c r="G155" s="178">
        <f>ROUND(E155*F155,2)</f>
        <v>0</v>
      </c>
      <c r="H155" s="177"/>
      <c r="I155" s="178">
        <f>ROUND(E155*H155,2)</f>
        <v>0</v>
      </c>
      <c r="J155" s="177"/>
      <c r="K155" s="178">
        <f>ROUND(E155*J155,2)</f>
        <v>0</v>
      </c>
      <c r="L155" s="178">
        <v>21</v>
      </c>
      <c r="M155" s="178">
        <f>G155*(1+L155/100)</f>
        <v>0</v>
      </c>
      <c r="N155" s="178">
        <v>0</v>
      </c>
      <c r="O155" s="178">
        <f>ROUND(E155*N155,2)</f>
        <v>0</v>
      </c>
      <c r="P155" s="178">
        <v>0</v>
      </c>
      <c r="Q155" s="178">
        <f>ROUND(E155*P155,2)</f>
        <v>0</v>
      </c>
      <c r="R155" s="178"/>
      <c r="S155" s="178" t="s">
        <v>280</v>
      </c>
      <c r="T155" s="179" t="s">
        <v>281</v>
      </c>
      <c r="U155" s="161">
        <v>0</v>
      </c>
      <c r="V155" s="161">
        <f>ROUND(E155*U155,2)</f>
        <v>0</v>
      </c>
      <c r="W155" s="161"/>
      <c r="X155" s="152"/>
      <c r="Y155" s="152"/>
      <c r="Z155" s="152"/>
      <c r="AA155" s="152"/>
      <c r="AB155" s="152"/>
      <c r="AC155" s="152"/>
      <c r="AD155" s="152"/>
      <c r="AE155" s="152"/>
      <c r="AF155" s="152"/>
      <c r="AG155" s="152" t="s">
        <v>282</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
      <c r="A156" s="159"/>
      <c r="B156" s="160"/>
      <c r="C156" s="257" t="s">
        <v>1762</v>
      </c>
      <c r="D156" s="258"/>
      <c r="E156" s="258"/>
      <c r="F156" s="258"/>
      <c r="G156" s="258"/>
      <c r="H156" s="161"/>
      <c r="I156" s="161"/>
      <c r="J156" s="161"/>
      <c r="K156" s="161"/>
      <c r="L156" s="161"/>
      <c r="M156" s="161"/>
      <c r="N156" s="161"/>
      <c r="O156" s="161"/>
      <c r="P156" s="161"/>
      <c r="Q156" s="161"/>
      <c r="R156" s="161"/>
      <c r="S156" s="161"/>
      <c r="T156" s="161"/>
      <c r="U156" s="161"/>
      <c r="V156" s="161"/>
      <c r="W156" s="161"/>
      <c r="X156" s="152"/>
      <c r="Y156" s="152"/>
      <c r="Z156" s="152"/>
      <c r="AA156" s="152"/>
      <c r="AB156" s="152"/>
      <c r="AC156" s="152"/>
      <c r="AD156" s="152"/>
      <c r="AE156" s="152"/>
      <c r="AF156" s="152"/>
      <c r="AG156" s="152" t="s">
        <v>1162</v>
      </c>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
      <c r="A157" s="159"/>
      <c r="B157" s="160"/>
      <c r="C157" s="259" t="s">
        <v>1763</v>
      </c>
      <c r="D157" s="260"/>
      <c r="E157" s="260"/>
      <c r="F157" s="260"/>
      <c r="G157" s="260"/>
      <c r="H157" s="161"/>
      <c r="I157" s="161"/>
      <c r="J157" s="161"/>
      <c r="K157" s="161"/>
      <c r="L157" s="161"/>
      <c r="M157" s="161"/>
      <c r="N157" s="161"/>
      <c r="O157" s="161"/>
      <c r="P157" s="161"/>
      <c r="Q157" s="161"/>
      <c r="R157" s="161"/>
      <c r="S157" s="161"/>
      <c r="T157" s="161"/>
      <c r="U157" s="161"/>
      <c r="V157" s="161"/>
      <c r="W157" s="161"/>
      <c r="X157" s="152"/>
      <c r="Y157" s="152"/>
      <c r="Z157" s="152"/>
      <c r="AA157" s="152"/>
      <c r="AB157" s="152"/>
      <c r="AC157" s="152"/>
      <c r="AD157" s="152"/>
      <c r="AE157" s="152"/>
      <c r="AF157" s="152"/>
      <c r="AG157" s="152" t="s">
        <v>1162</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1" x14ac:dyDescent="0.2">
      <c r="A158" s="159"/>
      <c r="B158" s="160"/>
      <c r="C158" s="259" t="s">
        <v>1764</v>
      </c>
      <c r="D158" s="260"/>
      <c r="E158" s="260"/>
      <c r="F158" s="260"/>
      <c r="G158" s="260"/>
      <c r="H158" s="161"/>
      <c r="I158" s="161"/>
      <c r="J158" s="161"/>
      <c r="K158" s="161"/>
      <c r="L158" s="161"/>
      <c r="M158" s="161"/>
      <c r="N158" s="161"/>
      <c r="O158" s="161"/>
      <c r="P158" s="161"/>
      <c r="Q158" s="161"/>
      <c r="R158" s="161"/>
      <c r="S158" s="161"/>
      <c r="T158" s="161"/>
      <c r="U158" s="161"/>
      <c r="V158" s="161"/>
      <c r="W158" s="161"/>
      <c r="X158" s="152"/>
      <c r="Y158" s="152"/>
      <c r="Z158" s="152"/>
      <c r="AA158" s="152"/>
      <c r="AB158" s="152"/>
      <c r="AC158" s="152"/>
      <c r="AD158" s="152"/>
      <c r="AE158" s="152"/>
      <c r="AF158" s="152"/>
      <c r="AG158" s="152" t="s">
        <v>1162</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
      <c r="A159" s="173">
        <v>68</v>
      </c>
      <c r="B159" s="174" t="s">
        <v>1765</v>
      </c>
      <c r="C159" s="189" t="s">
        <v>1726</v>
      </c>
      <c r="D159" s="175" t="s">
        <v>1639</v>
      </c>
      <c r="E159" s="176">
        <v>2</v>
      </c>
      <c r="F159" s="177"/>
      <c r="G159" s="178">
        <f>ROUND(E159*F159,2)</f>
        <v>0</v>
      </c>
      <c r="H159" s="177"/>
      <c r="I159" s="178">
        <f>ROUND(E159*H159,2)</f>
        <v>0</v>
      </c>
      <c r="J159" s="177"/>
      <c r="K159" s="178">
        <f>ROUND(E159*J159,2)</f>
        <v>0</v>
      </c>
      <c r="L159" s="178">
        <v>21</v>
      </c>
      <c r="M159" s="178">
        <f>G159*(1+L159/100)</f>
        <v>0</v>
      </c>
      <c r="N159" s="178">
        <v>0</v>
      </c>
      <c r="O159" s="178">
        <f>ROUND(E159*N159,2)</f>
        <v>0</v>
      </c>
      <c r="P159" s="178">
        <v>0</v>
      </c>
      <c r="Q159" s="178">
        <f>ROUND(E159*P159,2)</f>
        <v>0</v>
      </c>
      <c r="R159" s="178"/>
      <c r="S159" s="178" t="s">
        <v>280</v>
      </c>
      <c r="T159" s="179" t="s">
        <v>281</v>
      </c>
      <c r="U159" s="161">
        <v>0</v>
      </c>
      <c r="V159" s="161">
        <f>ROUND(E159*U159,2)</f>
        <v>0</v>
      </c>
      <c r="W159" s="161"/>
      <c r="X159" s="152"/>
      <c r="Y159" s="152"/>
      <c r="Z159" s="152"/>
      <c r="AA159" s="152"/>
      <c r="AB159" s="152"/>
      <c r="AC159" s="152"/>
      <c r="AD159" s="152"/>
      <c r="AE159" s="152"/>
      <c r="AF159" s="152"/>
      <c r="AG159" s="152" t="s">
        <v>282</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
      <c r="A160" s="159"/>
      <c r="B160" s="160"/>
      <c r="C160" s="257" t="s">
        <v>1737</v>
      </c>
      <c r="D160" s="258"/>
      <c r="E160" s="258"/>
      <c r="F160" s="258"/>
      <c r="G160" s="258"/>
      <c r="H160" s="161"/>
      <c r="I160" s="161"/>
      <c r="J160" s="161"/>
      <c r="K160" s="161"/>
      <c r="L160" s="161"/>
      <c r="M160" s="161"/>
      <c r="N160" s="161"/>
      <c r="O160" s="161"/>
      <c r="P160" s="161"/>
      <c r="Q160" s="161"/>
      <c r="R160" s="161"/>
      <c r="S160" s="161"/>
      <c r="T160" s="161"/>
      <c r="U160" s="161"/>
      <c r="V160" s="161"/>
      <c r="W160" s="161"/>
      <c r="X160" s="152"/>
      <c r="Y160" s="152"/>
      <c r="Z160" s="152"/>
      <c r="AA160" s="152"/>
      <c r="AB160" s="152"/>
      <c r="AC160" s="152"/>
      <c r="AD160" s="152"/>
      <c r="AE160" s="152"/>
      <c r="AF160" s="152"/>
      <c r="AG160" s="152" t="s">
        <v>1162</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
      <c r="A161" s="173">
        <v>69</v>
      </c>
      <c r="B161" s="174" t="s">
        <v>1766</v>
      </c>
      <c r="C161" s="189" t="s">
        <v>1740</v>
      </c>
      <c r="D161" s="175" t="s">
        <v>1639</v>
      </c>
      <c r="E161" s="176">
        <v>1</v>
      </c>
      <c r="F161" s="177"/>
      <c r="G161" s="178">
        <f>ROUND(E161*F161,2)</f>
        <v>0</v>
      </c>
      <c r="H161" s="177"/>
      <c r="I161" s="178">
        <f>ROUND(E161*H161,2)</f>
        <v>0</v>
      </c>
      <c r="J161" s="177"/>
      <c r="K161" s="178">
        <f>ROUND(E161*J161,2)</f>
        <v>0</v>
      </c>
      <c r="L161" s="178">
        <v>21</v>
      </c>
      <c r="M161" s="178">
        <f>G161*(1+L161/100)</f>
        <v>0</v>
      </c>
      <c r="N161" s="178">
        <v>0</v>
      </c>
      <c r="O161" s="178">
        <f>ROUND(E161*N161,2)</f>
        <v>0</v>
      </c>
      <c r="P161" s="178">
        <v>0</v>
      </c>
      <c r="Q161" s="178">
        <f>ROUND(E161*P161,2)</f>
        <v>0</v>
      </c>
      <c r="R161" s="178"/>
      <c r="S161" s="178" t="s">
        <v>280</v>
      </c>
      <c r="T161" s="179" t="s">
        <v>281</v>
      </c>
      <c r="U161" s="161">
        <v>0</v>
      </c>
      <c r="V161" s="161">
        <f>ROUND(E161*U161,2)</f>
        <v>0</v>
      </c>
      <c r="W161" s="161"/>
      <c r="X161" s="152"/>
      <c r="Y161" s="152"/>
      <c r="Z161" s="152"/>
      <c r="AA161" s="152"/>
      <c r="AB161" s="152"/>
      <c r="AC161" s="152"/>
      <c r="AD161" s="152"/>
      <c r="AE161" s="152"/>
      <c r="AF161" s="152"/>
      <c r="AG161" s="152" t="s">
        <v>282</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
      <c r="A162" s="159"/>
      <c r="B162" s="160"/>
      <c r="C162" s="257" t="s">
        <v>1636</v>
      </c>
      <c r="D162" s="258"/>
      <c r="E162" s="258"/>
      <c r="F162" s="258"/>
      <c r="G162" s="258"/>
      <c r="H162" s="161"/>
      <c r="I162" s="161"/>
      <c r="J162" s="161"/>
      <c r="K162" s="161"/>
      <c r="L162" s="161"/>
      <c r="M162" s="161"/>
      <c r="N162" s="161"/>
      <c r="O162" s="161"/>
      <c r="P162" s="161"/>
      <c r="Q162" s="161"/>
      <c r="R162" s="161"/>
      <c r="S162" s="161"/>
      <c r="T162" s="161"/>
      <c r="U162" s="161"/>
      <c r="V162" s="161"/>
      <c r="W162" s="161"/>
      <c r="X162" s="152"/>
      <c r="Y162" s="152"/>
      <c r="Z162" s="152"/>
      <c r="AA162" s="152"/>
      <c r="AB162" s="152"/>
      <c r="AC162" s="152"/>
      <c r="AD162" s="152"/>
      <c r="AE162" s="152"/>
      <c r="AF162" s="152"/>
      <c r="AG162" s="152" t="s">
        <v>1162</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
      <c r="A163" s="180">
        <v>70</v>
      </c>
      <c r="B163" s="181" t="s">
        <v>1767</v>
      </c>
      <c r="C163" s="191" t="s">
        <v>1645</v>
      </c>
      <c r="D163" s="182" t="s">
        <v>539</v>
      </c>
      <c r="E163" s="183">
        <v>1</v>
      </c>
      <c r="F163" s="184"/>
      <c r="G163" s="185">
        <f>ROUND(E163*F163,2)</f>
        <v>0</v>
      </c>
      <c r="H163" s="184"/>
      <c r="I163" s="185">
        <f>ROUND(E163*H163,2)</f>
        <v>0</v>
      </c>
      <c r="J163" s="184"/>
      <c r="K163" s="185">
        <f>ROUND(E163*J163,2)</f>
        <v>0</v>
      </c>
      <c r="L163" s="185">
        <v>21</v>
      </c>
      <c r="M163" s="185">
        <f>G163*(1+L163/100)</f>
        <v>0</v>
      </c>
      <c r="N163" s="185">
        <v>0</v>
      </c>
      <c r="O163" s="185">
        <f>ROUND(E163*N163,2)</f>
        <v>0</v>
      </c>
      <c r="P163" s="185">
        <v>0</v>
      </c>
      <c r="Q163" s="185">
        <f>ROUND(E163*P163,2)</f>
        <v>0</v>
      </c>
      <c r="R163" s="185"/>
      <c r="S163" s="185" t="s">
        <v>280</v>
      </c>
      <c r="T163" s="186" t="s">
        <v>281</v>
      </c>
      <c r="U163" s="161">
        <v>0</v>
      </c>
      <c r="V163" s="161">
        <f>ROUND(E163*U163,2)</f>
        <v>0</v>
      </c>
      <c r="W163" s="161"/>
      <c r="X163" s="152"/>
      <c r="Y163" s="152"/>
      <c r="Z163" s="152"/>
      <c r="AA163" s="152"/>
      <c r="AB163" s="152"/>
      <c r="AC163" s="152"/>
      <c r="AD163" s="152"/>
      <c r="AE163" s="152"/>
      <c r="AF163" s="152"/>
      <c r="AG163" s="152" t="s">
        <v>726</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x14ac:dyDescent="0.2">
      <c r="A164" s="167" t="s">
        <v>275</v>
      </c>
      <c r="B164" s="168" t="s">
        <v>99</v>
      </c>
      <c r="C164" s="188" t="s">
        <v>100</v>
      </c>
      <c r="D164" s="169"/>
      <c r="E164" s="170"/>
      <c r="F164" s="171"/>
      <c r="G164" s="171">
        <f>SUMIF(AG165:AG179,"&lt;&gt;NOR",G165:G179)</f>
        <v>0</v>
      </c>
      <c r="H164" s="171"/>
      <c r="I164" s="171">
        <f>SUM(I165:I179)</f>
        <v>0</v>
      </c>
      <c r="J164" s="171"/>
      <c r="K164" s="171">
        <f>SUM(K165:K179)</f>
        <v>0</v>
      </c>
      <c r="L164" s="171"/>
      <c r="M164" s="171">
        <f>SUM(M165:M179)</f>
        <v>0</v>
      </c>
      <c r="N164" s="171"/>
      <c r="O164" s="171">
        <f>SUM(O165:O179)</f>
        <v>0</v>
      </c>
      <c r="P164" s="171"/>
      <c r="Q164" s="171">
        <f>SUM(Q165:Q179)</f>
        <v>0</v>
      </c>
      <c r="R164" s="171"/>
      <c r="S164" s="171"/>
      <c r="T164" s="172"/>
      <c r="U164" s="166"/>
      <c r="V164" s="166">
        <f>SUM(V165:V179)</f>
        <v>0</v>
      </c>
      <c r="W164" s="166"/>
      <c r="AG164" t="s">
        <v>276</v>
      </c>
    </row>
    <row r="165" spans="1:60" outlineLevel="1" x14ac:dyDescent="0.2">
      <c r="A165" s="173">
        <v>71</v>
      </c>
      <c r="B165" s="174" t="s">
        <v>1768</v>
      </c>
      <c r="C165" s="189" t="s">
        <v>1769</v>
      </c>
      <c r="D165" s="175" t="s">
        <v>439</v>
      </c>
      <c r="E165" s="176">
        <v>1</v>
      </c>
      <c r="F165" s="177"/>
      <c r="G165" s="178">
        <f>ROUND(E165*F165,2)</f>
        <v>0</v>
      </c>
      <c r="H165" s="177"/>
      <c r="I165" s="178">
        <f>ROUND(E165*H165,2)</f>
        <v>0</v>
      </c>
      <c r="J165" s="177"/>
      <c r="K165" s="178">
        <f>ROUND(E165*J165,2)</f>
        <v>0</v>
      </c>
      <c r="L165" s="178">
        <v>21</v>
      </c>
      <c r="M165" s="178">
        <f>G165*(1+L165/100)</f>
        <v>0</v>
      </c>
      <c r="N165" s="178">
        <v>0</v>
      </c>
      <c r="O165" s="178">
        <f>ROUND(E165*N165,2)</f>
        <v>0</v>
      </c>
      <c r="P165" s="178">
        <v>0</v>
      </c>
      <c r="Q165" s="178">
        <f>ROUND(E165*P165,2)</f>
        <v>0</v>
      </c>
      <c r="R165" s="178"/>
      <c r="S165" s="178" t="s">
        <v>280</v>
      </c>
      <c r="T165" s="179" t="s">
        <v>281</v>
      </c>
      <c r="U165" s="161">
        <v>0</v>
      </c>
      <c r="V165" s="161">
        <f>ROUND(E165*U165,2)</f>
        <v>0</v>
      </c>
      <c r="W165" s="161"/>
      <c r="X165" s="152"/>
      <c r="Y165" s="152"/>
      <c r="Z165" s="152"/>
      <c r="AA165" s="152"/>
      <c r="AB165" s="152"/>
      <c r="AC165" s="152"/>
      <c r="AD165" s="152"/>
      <c r="AE165" s="152"/>
      <c r="AF165" s="152"/>
      <c r="AG165" s="152" t="s">
        <v>282</v>
      </c>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
      <c r="A166" s="159"/>
      <c r="B166" s="160"/>
      <c r="C166" s="257" t="s">
        <v>1770</v>
      </c>
      <c r="D166" s="258"/>
      <c r="E166" s="258"/>
      <c r="F166" s="258"/>
      <c r="G166" s="258"/>
      <c r="H166" s="161"/>
      <c r="I166" s="161"/>
      <c r="J166" s="161"/>
      <c r="K166" s="161"/>
      <c r="L166" s="161"/>
      <c r="M166" s="161"/>
      <c r="N166" s="161"/>
      <c r="O166" s="161"/>
      <c r="P166" s="161"/>
      <c r="Q166" s="161"/>
      <c r="R166" s="161"/>
      <c r="S166" s="161"/>
      <c r="T166" s="161"/>
      <c r="U166" s="161"/>
      <c r="V166" s="161"/>
      <c r="W166" s="161"/>
      <c r="X166" s="152"/>
      <c r="Y166" s="152"/>
      <c r="Z166" s="152"/>
      <c r="AA166" s="152"/>
      <c r="AB166" s="152"/>
      <c r="AC166" s="152"/>
      <c r="AD166" s="152"/>
      <c r="AE166" s="152"/>
      <c r="AF166" s="152"/>
      <c r="AG166" s="152" t="s">
        <v>1162</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
      <c r="A167" s="159"/>
      <c r="B167" s="160"/>
      <c r="C167" s="259" t="s">
        <v>1771</v>
      </c>
      <c r="D167" s="260"/>
      <c r="E167" s="260"/>
      <c r="F167" s="260"/>
      <c r="G167" s="260"/>
      <c r="H167" s="161"/>
      <c r="I167" s="161"/>
      <c r="J167" s="161"/>
      <c r="K167" s="161"/>
      <c r="L167" s="161"/>
      <c r="M167" s="161"/>
      <c r="N167" s="161"/>
      <c r="O167" s="161"/>
      <c r="P167" s="161"/>
      <c r="Q167" s="161"/>
      <c r="R167" s="161"/>
      <c r="S167" s="161"/>
      <c r="T167" s="161"/>
      <c r="U167" s="161"/>
      <c r="V167" s="161"/>
      <c r="W167" s="161"/>
      <c r="X167" s="152"/>
      <c r="Y167" s="152"/>
      <c r="Z167" s="152"/>
      <c r="AA167" s="152"/>
      <c r="AB167" s="152"/>
      <c r="AC167" s="152"/>
      <c r="AD167" s="152"/>
      <c r="AE167" s="152"/>
      <c r="AF167" s="152"/>
      <c r="AG167" s="152" t="s">
        <v>1162</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
      <c r="A168" s="173">
        <v>72</v>
      </c>
      <c r="B168" s="174" t="s">
        <v>1772</v>
      </c>
      <c r="C168" s="189" t="s">
        <v>1773</v>
      </c>
      <c r="D168" s="175" t="s">
        <v>439</v>
      </c>
      <c r="E168" s="176">
        <v>1</v>
      </c>
      <c r="F168" s="177"/>
      <c r="G168" s="178">
        <f>ROUND(E168*F168,2)</f>
        <v>0</v>
      </c>
      <c r="H168" s="177"/>
      <c r="I168" s="178">
        <f>ROUND(E168*H168,2)</f>
        <v>0</v>
      </c>
      <c r="J168" s="177"/>
      <c r="K168" s="178">
        <f>ROUND(E168*J168,2)</f>
        <v>0</v>
      </c>
      <c r="L168" s="178">
        <v>21</v>
      </c>
      <c r="M168" s="178">
        <f>G168*(1+L168/100)</f>
        <v>0</v>
      </c>
      <c r="N168" s="178">
        <v>0</v>
      </c>
      <c r="O168" s="178">
        <f>ROUND(E168*N168,2)</f>
        <v>0</v>
      </c>
      <c r="P168" s="178">
        <v>0</v>
      </c>
      <c r="Q168" s="178">
        <f>ROUND(E168*P168,2)</f>
        <v>0</v>
      </c>
      <c r="R168" s="178"/>
      <c r="S168" s="178" t="s">
        <v>280</v>
      </c>
      <c r="T168" s="179" t="s">
        <v>281</v>
      </c>
      <c r="U168" s="161">
        <v>0</v>
      </c>
      <c r="V168" s="161">
        <f>ROUND(E168*U168,2)</f>
        <v>0</v>
      </c>
      <c r="W168" s="161"/>
      <c r="X168" s="152"/>
      <c r="Y168" s="152"/>
      <c r="Z168" s="152"/>
      <c r="AA168" s="152"/>
      <c r="AB168" s="152"/>
      <c r="AC168" s="152"/>
      <c r="AD168" s="152"/>
      <c r="AE168" s="152"/>
      <c r="AF168" s="152"/>
      <c r="AG168" s="152" t="s">
        <v>282</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
      <c r="A169" s="159"/>
      <c r="B169" s="160"/>
      <c r="C169" s="257" t="s">
        <v>1774</v>
      </c>
      <c r="D169" s="258"/>
      <c r="E169" s="258"/>
      <c r="F169" s="258"/>
      <c r="G169" s="258"/>
      <c r="H169" s="161"/>
      <c r="I169" s="161"/>
      <c r="J169" s="161"/>
      <c r="K169" s="161"/>
      <c r="L169" s="161"/>
      <c r="M169" s="161"/>
      <c r="N169" s="161"/>
      <c r="O169" s="161"/>
      <c r="P169" s="161"/>
      <c r="Q169" s="161"/>
      <c r="R169" s="161"/>
      <c r="S169" s="161"/>
      <c r="T169" s="161"/>
      <c r="U169" s="161"/>
      <c r="V169" s="161"/>
      <c r="W169" s="161"/>
      <c r="X169" s="152"/>
      <c r="Y169" s="152"/>
      <c r="Z169" s="152"/>
      <c r="AA169" s="152"/>
      <c r="AB169" s="152"/>
      <c r="AC169" s="152"/>
      <c r="AD169" s="152"/>
      <c r="AE169" s="152"/>
      <c r="AF169" s="152"/>
      <c r="AG169" s="152" t="s">
        <v>1162</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1" x14ac:dyDescent="0.2">
      <c r="A170" s="159"/>
      <c r="B170" s="160"/>
      <c r="C170" s="259" t="s">
        <v>1775</v>
      </c>
      <c r="D170" s="260"/>
      <c r="E170" s="260"/>
      <c r="F170" s="260"/>
      <c r="G170" s="260"/>
      <c r="H170" s="161"/>
      <c r="I170" s="161"/>
      <c r="J170" s="161"/>
      <c r="K170" s="161"/>
      <c r="L170" s="161"/>
      <c r="M170" s="161"/>
      <c r="N170" s="161"/>
      <c r="O170" s="161"/>
      <c r="P170" s="161"/>
      <c r="Q170" s="161"/>
      <c r="R170" s="161"/>
      <c r="S170" s="161"/>
      <c r="T170" s="161"/>
      <c r="U170" s="161"/>
      <c r="V170" s="161"/>
      <c r="W170" s="161"/>
      <c r="X170" s="152"/>
      <c r="Y170" s="152"/>
      <c r="Z170" s="152"/>
      <c r="AA170" s="152"/>
      <c r="AB170" s="152"/>
      <c r="AC170" s="152"/>
      <c r="AD170" s="152"/>
      <c r="AE170" s="152"/>
      <c r="AF170" s="152"/>
      <c r="AG170" s="152" t="s">
        <v>1162</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
      <c r="A171" s="159"/>
      <c r="B171" s="160"/>
      <c r="C171" s="259" t="s">
        <v>1776</v>
      </c>
      <c r="D171" s="260"/>
      <c r="E171" s="260"/>
      <c r="F171" s="260"/>
      <c r="G171" s="260"/>
      <c r="H171" s="161"/>
      <c r="I171" s="161"/>
      <c r="J171" s="161"/>
      <c r="K171" s="161"/>
      <c r="L171" s="161"/>
      <c r="M171" s="161"/>
      <c r="N171" s="161"/>
      <c r="O171" s="161"/>
      <c r="P171" s="161"/>
      <c r="Q171" s="161"/>
      <c r="R171" s="161"/>
      <c r="S171" s="161"/>
      <c r="T171" s="161"/>
      <c r="U171" s="161"/>
      <c r="V171" s="161"/>
      <c r="W171" s="161"/>
      <c r="X171" s="152"/>
      <c r="Y171" s="152"/>
      <c r="Z171" s="152"/>
      <c r="AA171" s="152"/>
      <c r="AB171" s="152"/>
      <c r="AC171" s="152"/>
      <c r="AD171" s="152"/>
      <c r="AE171" s="152"/>
      <c r="AF171" s="152"/>
      <c r="AG171" s="152" t="s">
        <v>1162</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1" x14ac:dyDescent="0.2">
      <c r="A172" s="159"/>
      <c r="B172" s="160"/>
      <c r="C172" s="259" t="s">
        <v>1777</v>
      </c>
      <c r="D172" s="260"/>
      <c r="E172" s="260"/>
      <c r="F172" s="260"/>
      <c r="G172" s="260"/>
      <c r="H172" s="161"/>
      <c r="I172" s="161"/>
      <c r="J172" s="161"/>
      <c r="K172" s="161"/>
      <c r="L172" s="161"/>
      <c r="M172" s="161"/>
      <c r="N172" s="161"/>
      <c r="O172" s="161"/>
      <c r="P172" s="161"/>
      <c r="Q172" s="161"/>
      <c r="R172" s="161"/>
      <c r="S172" s="161"/>
      <c r="T172" s="161"/>
      <c r="U172" s="161"/>
      <c r="V172" s="161"/>
      <c r="W172" s="161"/>
      <c r="X172" s="152"/>
      <c r="Y172" s="152"/>
      <c r="Z172" s="152"/>
      <c r="AA172" s="152"/>
      <c r="AB172" s="152"/>
      <c r="AC172" s="152"/>
      <c r="AD172" s="152"/>
      <c r="AE172" s="152"/>
      <c r="AF172" s="152"/>
      <c r="AG172" s="152" t="s">
        <v>1162</v>
      </c>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
      <c r="A173" s="173">
        <v>73</v>
      </c>
      <c r="B173" s="174" t="s">
        <v>1778</v>
      </c>
      <c r="C173" s="189" t="s">
        <v>1692</v>
      </c>
      <c r="D173" s="175" t="s">
        <v>439</v>
      </c>
      <c r="E173" s="176">
        <v>1</v>
      </c>
      <c r="F173" s="177"/>
      <c r="G173" s="178">
        <f>ROUND(E173*F173,2)</f>
        <v>0</v>
      </c>
      <c r="H173" s="177"/>
      <c r="I173" s="178">
        <f>ROUND(E173*H173,2)</f>
        <v>0</v>
      </c>
      <c r="J173" s="177"/>
      <c r="K173" s="178">
        <f>ROUND(E173*J173,2)</f>
        <v>0</v>
      </c>
      <c r="L173" s="178">
        <v>21</v>
      </c>
      <c r="M173" s="178">
        <f>G173*(1+L173/100)</f>
        <v>0</v>
      </c>
      <c r="N173" s="178">
        <v>0</v>
      </c>
      <c r="O173" s="178">
        <f>ROUND(E173*N173,2)</f>
        <v>0</v>
      </c>
      <c r="P173" s="178">
        <v>0</v>
      </c>
      <c r="Q173" s="178">
        <f>ROUND(E173*P173,2)</f>
        <v>0</v>
      </c>
      <c r="R173" s="178"/>
      <c r="S173" s="178" t="s">
        <v>280</v>
      </c>
      <c r="T173" s="179" t="s">
        <v>281</v>
      </c>
      <c r="U173" s="161">
        <v>0</v>
      </c>
      <c r="V173" s="161">
        <f>ROUND(E173*U173,2)</f>
        <v>0</v>
      </c>
      <c r="W173" s="161"/>
      <c r="X173" s="152"/>
      <c r="Y173" s="152"/>
      <c r="Z173" s="152"/>
      <c r="AA173" s="152"/>
      <c r="AB173" s="152"/>
      <c r="AC173" s="152"/>
      <c r="AD173" s="152"/>
      <c r="AE173" s="152"/>
      <c r="AF173" s="152"/>
      <c r="AG173" s="152" t="s">
        <v>282</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
      <c r="A174" s="159"/>
      <c r="B174" s="160"/>
      <c r="C174" s="257" t="s">
        <v>1693</v>
      </c>
      <c r="D174" s="258"/>
      <c r="E174" s="258"/>
      <c r="F174" s="258"/>
      <c r="G174" s="258"/>
      <c r="H174" s="161"/>
      <c r="I174" s="161"/>
      <c r="J174" s="161"/>
      <c r="K174" s="161"/>
      <c r="L174" s="161"/>
      <c r="M174" s="161"/>
      <c r="N174" s="161"/>
      <c r="O174" s="161"/>
      <c r="P174" s="161"/>
      <c r="Q174" s="161"/>
      <c r="R174" s="161"/>
      <c r="S174" s="161"/>
      <c r="T174" s="161"/>
      <c r="U174" s="161"/>
      <c r="V174" s="161"/>
      <c r="W174" s="161"/>
      <c r="X174" s="152"/>
      <c r="Y174" s="152"/>
      <c r="Z174" s="152"/>
      <c r="AA174" s="152"/>
      <c r="AB174" s="152"/>
      <c r="AC174" s="152"/>
      <c r="AD174" s="152"/>
      <c r="AE174" s="152"/>
      <c r="AF174" s="152"/>
      <c r="AG174" s="152" t="s">
        <v>1162</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
      <c r="A175" s="173">
        <v>74</v>
      </c>
      <c r="B175" s="174" t="s">
        <v>1779</v>
      </c>
      <c r="C175" s="189" t="s">
        <v>1635</v>
      </c>
      <c r="D175" s="175" t="s">
        <v>326</v>
      </c>
      <c r="E175" s="176">
        <v>1</v>
      </c>
      <c r="F175" s="177"/>
      <c r="G175" s="178">
        <f>ROUND(E175*F175,2)</f>
        <v>0</v>
      </c>
      <c r="H175" s="177"/>
      <c r="I175" s="178">
        <f>ROUND(E175*H175,2)</f>
        <v>0</v>
      </c>
      <c r="J175" s="177"/>
      <c r="K175" s="178">
        <f>ROUND(E175*J175,2)</f>
        <v>0</v>
      </c>
      <c r="L175" s="178">
        <v>21</v>
      </c>
      <c r="M175" s="178">
        <f>G175*(1+L175/100)</f>
        <v>0</v>
      </c>
      <c r="N175" s="178">
        <v>0</v>
      </c>
      <c r="O175" s="178">
        <f>ROUND(E175*N175,2)</f>
        <v>0</v>
      </c>
      <c r="P175" s="178">
        <v>0</v>
      </c>
      <c r="Q175" s="178">
        <f>ROUND(E175*P175,2)</f>
        <v>0</v>
      </c>
      <c r="R175" s="178"/>
      <c r="S175" s="178" t="s">
        <v>280</v>
      </c>
      <c r="T175" s="179" t="s">
        <v>281</v>
      </c>
      <c r="U175" s="161">
        <v>0</v>
      </c>
      <c r="V175" s="161">
        <f>ROUND(E175*U175,2)</f>
        <v>0</v>
      </c>
      <c r="W175" s="161"/>
      <c r="X175" s="152"/>
      <c r="Y175" s="152"/>
      <c r="Z175" s="152"/>
      <c r="AA175" s="152"/>
      <c r="AB175" s="152"/>
      <c r="AC175" s="152"/>
      <c r="AD175" s="152"/>
      <c r="AE175" s="152"/>
      <c r="AF175" s="152"/>
      <c r="AG175" s="152" t="s">
        <v>282</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1" x14ac:dyDescent="0.2">
      <c r="A176" s="159"/>
      <c r="B176" s="160"/>
      <c r="C176" s="257" t="s">
        <v>1636</v>
      </c>
      <c r="D176" s="258"/>
      <c r="E176" s="258"/>
      <c r="F176" s="258"/>
      <c r="G176" s="258"/>
      <c r="H176" s="161"/>
      <c r="I176" s="161"/>
      <c r="J176" s="161"/>
      <c r="K176" s="161"/>
      <c r="L176" s="161"/>
      <c r="M176" s="161"/>
      <c r="N176" s="161"/>
      <c r="O176" s="161"/>
      <c r="P176" s="161"/>
      <c r="Q176" s="161"/>
      <c r="R176" s="161"/>
      <c r="S176" s="161"/>
      <c r="T176" s="161"/>
      <c r="U176" s="161"/>
      <c r="V176" s="161"/>
      <c r="W176" s="161"/>
      <c r="X176" s="152"/>
      <c r="Y176" s="152"/>
      <c r="Z176" s="152"/>
      <c r="AA176" s="152"/>
      <c r="AB176" s="152"/>
      <c r="AC176" s="152"/>
      <c r="AD176" s="152"/>
      <c r="AE176" s="152"/>
      <c r="AF176" s="152"/>
      <c r="AG176" s="152" t="s">
        <v>1162</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1" x14ac:dyDescent="0.2">
      <c r="A177" s="173">
        <v>75</v>
      </c>
      <c r="B177" s="174" t="s">
        <v>1780</v>
      </c>
      <c r="C177" s="189" t="s">
        <v>1758</v>
      </c>
      <c r="D177" s="175" t="s">
        <v>1639</v>
      </c>
      <c r="E177" s="176">
        <v>8</v>
      </c>
      <c r="F177" s="177"/>
      <c r="G177" s="178">
        <f>ROUND(E177*F177,2)</f>
        <v>0</v>
      </c>
      <c r="H177" s="177"/>
      <c r="I177" s="178">
        <f>ROUND(E177*H177,2)</f>
        <v>0</v>
      </c>
      <c r="J177" s="177"/>
      <c r="K177" s="178">
        <f>ROUND(E177*J177,2)</f>
        <v>0</v>
      </c>
      <c r="L177" s="178">
        <v>21</v>
      </c>
      <c r="M177" s="178">
        <f>G177*(1+L177/100)</f>
        <v>0</v>
      </c>
      <c r="N177" s="178">
        <v>0</v>
      </c>
      <c r="O177" s="178">
        <f>ROUND(E177*N177,2)</f>
        <v>0</v>
      </c>
      <c r="P177" s="178">
        <v>0</v>
      </c>
      <c r="Q177" s="178">
        <f>ROUND(E177*P177,2)</f>
        <v>0</v>
      </c>
      <c r="R177" s="178"/>
      <c r="S177" s="178" t="s">
        <v>280</v>
      </c>
      <c r="T177" s="179" t="s">
        <v>281</v>
      </c>
      <c r="U177" s="161">
        <v>0</v>
      </c>
      <c r="V177" s="161">
        <f>ROUND(E177*U177,2)</f>
        <v>0</v>
      </c>
      <c r="W177" s="161"/>
      <c r="X177" s="152"/>
      <c r="Y177" s="152"/>
      <c r="Z177" s="152"/>
      <c r="AA177" s="152"/>
      <c r="AB177" s="152"/>
      <c r="AC177" s="152"/>
      <c r="AD177" s="152"/>
      <c r="AE177" s="152"/>
      <c r="AF177" s="152"/>
      <c r="AG177" s="152" t="s">
        <v>282</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1" x14ac:dyDescent="0.2">
      <c r="A178" s="159"/>
      <c r="B178" s="160"/>
      <c r="C178" s="257" t="s">
        <v>1636</v>
      </c>
      <c r="D178" s="258"/>
      <c r="E178" s="258"/>
      <c r="F178" s="258"/>
      <c r="G178" s="258"/>
      <c r="H178" s="161"/>
      <c r="I178" s="161"/>
      <c r="J178" s="161"/>
      <c r="K178" s="161"/>
      <c r="L178" s="161"/>
      <c r="M178" s="161"/>
      <c r="N178" s="161"/>
      <c r="O178" s="161"/>
      <c r="P178" s="161"/>
      <c r="Q178" s="161"/>
      <c r="R178" s="161"/>
      <c r="S178" s="161"/>
      <c r="T178" s="161"/>
      <c r="U178" s="161"/>
      <c r="V178" s="161"/>
      <c r="W178" s="161"/>
      <c r="X178" s="152"/>
      <c r="Y178" s="152"/>
      <c r="Z178" s="152"/>
      <c r="AA178" s="152"/>
      <c r="AB178" s="152"/>
      <c r="AC178" s="152"/>
      <c r="AD178" s="152"/>
      <c r="AE178" s="152"/>
      <c r="AF178" s="152"/>
      <c r="AG178" s="152" t="s">
        <v>1162</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
      <c r="A179" s="180">
        <v>76</v>
      </c>
      <c r="B179" s="181" t="s">
        <v>1781</v>
      </c>
      <c r="C179" s="191" t="s">
        <v>1645</v>
      </c>
      <c r="D179" s="182" t="s">
        <v>539</v>
      </c>
      <c r="E179" s="183">
        <v>5</v>
      </c>
      <c r="F179" s="184"/>
      <c r="G179" s="185">
        <f>ROUND(E179*F179,2)</f>
        <v>0</v>
      </c>
      <c r="H179" s="184"/>
      <c r="I179" s="185">
        <f>ROUND(E179*H179,2)</f>
        <v>0</v>
      </c>
      <c r="J179" s="184"/>
      <c r="K179" s="185">
        <f>ROUND(E179*J179,2)</f>
        <v>0</v>
      </c>
      <c r="L179" s="185">
        <v>21</v>
      </c>
      <c r="M179" s="185">
        <f>G179*(1+L179/100)</f>
        <v>0</v>
      </c>
      <c r="N179" s="185">
        <v>0</v>
      </c>
      <c r="O179" s="185">
        <f>ROUND(E179*N179,2)</f>
        <v>0</v>
      </c>
      <c r="P179" s="185">
        <v>0</v>
      </c>
      <c r="Q179" s="185">
        <f>ROUND(E179*P179,2)</f>
        <v>0</v>
      </c>
      <c r="R179" s="185"/>
      <c r="S179" s="185" t="s">
        <v>280</v>
      </c>
      <c r="T179" s="186" t="s">
        <v>281</v>
      </c>
      <c r="U179" s="161">
        <v>0</v>
      </c>
      <c r="V179" s="161">
        <f>ROUND(E179*U179,2)</f>
        <v>0</v>
      </c>
      <c r="W179" s="161"/>
      <c r="X179" s="152"/>
      <c r="Y179" s="152"/>
      <c r="Z179" s="152"/>
      <c r="AA179" s="152"/>
      <c r="AB179" s="152"/>
      <c r="AC179" s="152"/>
      <c r="AD179" s="152"/>
      <c r="AE179" s="152"/>
      <c r="AF179" s="152"/>
      <c r="AG179" s="152" t="s">
        <v>726</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x14ac:dyDescent="0.2">
      <c r="A180" s="167" t="s">
        <v>275</v>
      </c>
      <c r="B180" s="168" t="s">
        <v>101</v>
      </c>
      <c r="C180" s="188" t="s">
        <v>102</v>
      </c>
      <c r="D180" s="169"/>
      <c r="E180" s="170"/>
      <c r="F180" s="171"/>
      <c r="G180" s="171">
        <f>SUMIF(AG181:AG183,"&lt;&gt;NOR",G181:G183)</f>
        <v>0</v>
      </c>
      <c r="H180" s="171"/>
      <c r="I180" s="171">
        <f>SUM(I181:I183)</f>
        <v>0</v>
      </c>
      <c r="J180" s="171"/>
      <c r="K180" s="171">
        <f>SUM(K181:K183)</f>
        <v>0</v>
      </c>
      <c r="L180" s="171"/>
      <c r="M180" s="171">
        <f>SUM(M181:M183)</f>
        <v>0</v>
      </c>
      <c r="N180" s="171"/>
      <c r="O180" s="171">
        <f>SUM(O181:O183)</f>
        <v>0</v>
      </c>
      <c r="P180" s="171"/>
      <c r="Q180" s="171">
        <f>SUM(Q181:Q183)</f>
        <v>0</v>
      </c>
      <c r="R180" s="171"/>
      <c r="S180" s="171"/>
      <c r="T180" s="172"/>
      <c r="U180" s="166"/>
      <c r="V180" s="166">
        <f>SUM(V181:V183)</f>
        <v>0</v>
      </c>
      <c r="W180" s="166"/>
      <c r="AG180" t="s">
        <v>276</v>
      </c>
    </row>
    <row r="181" spans="1:60" outlineLevel="1" x14ac:dyDescent="0.2">
      <c r="A181" s="173">
        <v>77</v>
      </c>
      <c r="B181" s="174" t="s">
        <v>1782</v>
      </c>
      <c r="C181" s="189" t="s">
        <v>1732</v>
      </c>
      <c r="D181" s="175" t="s">
        <v>439</v>
      </c>
      <c r="E181" s="176">
        <v>1</v>
      </c>
      <c r="F181" s="177"/>
      <c r="G181" s="178">
        <f>ROUND(E181*F181,2)</f>
        <v>0</v>
      </c>
      <c r="H181" s="177"/>
      <c r="I181" s="178">
        <f>ROUND(E181*H181,2)</f>
        <v>0</v>
      </c>
      <c r="J181" s="177"/>
      <c r="K181" s="178">
        <f>ROUND(E181*J181,2)</f>
        <v>0</v>
      </c>
      <c r="L181" s="178">
        <v>21</v>
      </c>
      <c r="M181" s="178">
        <f>G181*(1+L181/100)</f>
        <v>0</v>
      </c>
      <c r="N181" s="178">
        <v>0</v>
      </c>
      <c r="O181" s="178">
        <f>ROUND(E181*N181,2)</f>
        <v>0</v>
      </c>
      <c r="P181" s="178">
        <v>0</v>
      </c>
      <c r="Q181" s="178">
        <f>ROUND(E181*P181,2)</f>
        <v>0</v>
      </c>
      <c r="R181" s="178"/>
      <c r="S181" s="178" t="s">
        <v>280</v>
      </c>
      <c r="T181" s="179" t="s">
        <v>281</v>
      </c>
      <c r="U181" s="161">
        <v>0</v>
      </c>
      <c r="V181" s="161">
        <f>ROUND(E181*U181,2)</f>
        <v>0</v>
      </c>
      <c r="W181" s="161"/>
      <c r="X181" s="152"/>
      <c r="Y181" s="152"/>
      <c r="Z181" s="152"/>
      <c r="AA181" s="152"/>
      <c r="AB181" s="152"/>
      <c r="AC181" s="152"/>
      <c r="AD181" s="152"/>
      <c r="AE181" s="152"/>
      <c r="AF181" s="152"/>
      <c r="AG181" s="152" t="s">
        <v>282</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1" x14ac:dyDescent="0.2">
      <c r="A182" s="159"/>
      <c r="B182" s="160"/>
      <c r="C182" s="257" t="s">
        <v>1783</v>
      </c>
      <c r="D182" s="258"/>
      <c r="E182" s="258"/>
      <c r="F182" s="258"/>
      <c r="G182" s="258"/>
      <c r="H182" s="161"/>
      <c r="I182" s="161"/>
      <c r="J182" s="161"/>
      <c r="K182" s="161"/>
      <c r="L182" s="161"/>
      <c r="M182" s="161"/>
      <c r="N182" s="161"/>
      <c r="O182" s="161"/>
      <c r="P182" s="161"/>
      <c r="Q182" s="161"/>
      <c r="R182" s="161"/>
      <c r="S182" s="161"/>
      <c r="T182" s="161"/>
      <c r="U182" s="161"/>
      <c r="V182" s="161"/>
      <c r="W182" s="161"/>
      <c r="X182" s="152"/>
      <c r="Y182" s="152"/>
      <c r="Z182" s="152"/>
      <c r="AA182" s="152"/>
      <c r="AB182" s="152"/>
      <c r="AC182" s="152"/>
      <c r="AD182" s="152"/>
      <c r="AE182" s="152"/>
      <c r="AF182" s="152"/>
      <c r="AG182" s="152" t="s">
        <v>1162</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
      <c r="A183" s="159"/>
      <c r="B183" s="160"/>
      <c r="C183" s="259" t="s">
        <v>1687</v>
      </c>
      <c r="D183" s="260"/>
      <c r="E183" s="260"/>
      <c r="F183" s="260"/>
      <c r="G183" s="260"/>
      <c r="H183" s="161"/>
      <c r="I183" s="161"/>
      <c r="J183" s="161"/>
      <c r="K183" s="161"/>
      <c r="L183" s="161"/>
      <c r="M183" s="161"/>
      <c r="N183" s="161"/>
      <c r="O183" s="161"/>
      <c r="P183" s="161"/>
      <c r="Q183" s="161"/>
      <c r="R183" s="161"/>
      <c r="S183" s="161"/>
      <c r="T183" s="161"/>
      <c r="U183" s="161"/>
      <c r="V183" s="161"/>
      <c r="W183" s="161"/>
      <c r="X183" s="152"/>
      <c r="Y183" s="152"/>
      <c r="Z183" s="152"/>
      <c r="AA183" s="152"/>
      <c r="AB183" s="152"/>
      <c r="AC183" s="152"/>
      <c r="AD183" s="152"/>
      <c r="AE183" s="152"/>
      <c r="AF183" s="152"/>
      <c r="AG183" s="152" t="s">
        <v>1162</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x14ac:dyDescent="0.2">
      <c r="A184" s="167" t="s">
        <v>275</v>
      </c>
      <c r="B184" s="168" t="s">
        <v>248</v>
      </c>
      <c r="C184" s="188" t="s">
        <v>27</v>
      </c>
      <c r="D184" s="169"/>
      <c r="E184" s="170"/>
      <c r="F184" s="171"/>
      <c r="G184" s="171">
        <f>SUMIF(AG185:AG188,"&lt;&gt;NOR",G185:G188)</f>
        <v>0</v>
      </c>
      <c r="H184" s="171"/>
      <c r="I184" s="171">
        <f>SUM(I185:I188)</f>
        <v>0</v>
      </c>
      <c r="J184" s="171"/>
      <c r="K184" s="171">
        <f>SUM(K185:K188)</f>
        <v>0</v>
      </c>
      <c r="L184" s="171"/>
      <c r="M184" s="171">
        <f>SUM(M185:M188)</f>
        <v>0</v>
      </c>
      <c r="N184" s="171"/>
      <c r="O184" s="171">
        <f>SUM(O185:O188)</f>
        <v>0</v>
      </c>
      <c r="P184" s="171"/>
      <c r="Q184" s="171">
        <f>SUM(Q185:Q188)</f>
        <v>0</v>
      </c>
      <c r="R184" s="171"/>
      <c r="S184" s="171"/>
      <c r="T184" s="172"/>
      <c r="U184" s="166"/>
      <c r="V184" s="166">
        <f>SUM(V185:V188)</f>
        <v>0</v>
      </c>
      <c r="W184" s="166"/>
      <c r="AG184" t="s">
        <v>276</v>
      </c>
    </row>
    <row r="185" spans="1:60" outlineLevel="1" x14ac:dyDescent="0.2">
      <c r="A185" s="180">
        <v>78</v>
      </c>
      <c r="B185" s="181" t="s">
        <v>1784</v>
      </c>
      <c r="C185" s="191" t="s">
        <v>1785</v>
      </c>
      <c r="D185" s="182" t="s">
        <v>1786</v>
      </c>
      <c r="E185" s="183">
        <v>1</v>
      </c>
      <c r="F185" s="184"/>
      <c r="G185" s="185">
        <f>ROUND(E185*F185,2)</f>
        <v>0</v>
      </c>
      <c r="H185" s="184"/>
      <c r="I185" s="185">
        <f>ROUND(E185*H185,2)</f>
        <v>0</v>
      </c>
      <c r="J185" s="184"/>
      <c r="K185" s="185">
        <f>ROUND(E185*J185,2)</f>
        <v>0</v>
      </c>
      <c r="L185" s="185">
        <v>21</v>
      </c>
      <c r="M185" s="185">
        <f>G185*(1+L185/100)</f>
        <v>0</v>
      </c>
      <c r="N185" s="185">
        <v>0</v>
      </c>
      <c r="O185" s="185">
        <f>ROUND(E185*N185,2)</f>
        <v>0</v>
      </c>
      <c r="P185" s="185">
        <v>0</v>
      </c>
      <c r="Q185" s="185">
        <f>ROUND(E185*P185,2)</f>
        <v>0</v>
      </c>
      <c r="R185" s="185"/>
      <c r="S185" s="185" t="s">
        <v>280</v>
      </c>
      <c r="T185" s="186" t="s">
        <v>281</v>
      </c>
      <c r="U185" s="161">
        <v>0</v>
      </c>
      <c r="V185" s="161">
        <f>ROUND(E185*U185,2)</f>
        <v>0</v>
      </c>
      <c r="W185" s="161"/>
      <c r="X185" s="152"/>
      <c r="Y185" s="152"/>
      <c r="Z185" s="152"/>
      <c r="AA185" s="152"/>
      <c r="AB185" s="152"/>
      <c r="AC185" s="152"/>
      <c r="AD185" s="152"/>
      <c r="AE185" s="152"/>
      <c r="AF185" s="152"/>
      <c r="AG185" s="152" t="s">
        <v>1589</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
      <c r="A186" s="180">
        <v>79</v>
      </c>
      <c r="B186" s="181" t="s">
        <v>1787</v>
      </c>
      <c r="C186" s="191" t="s">
        <v>1788</v>
      </c>
      <c r="D186" s="182" t="s">
        <v>1786</v>
      </c>
      <c r="E186" s="183">
        <v>1</v>
      </c>
      <c r="F186" s="184"/>
      <c r="G186" s="185">
        <f>ROUND(E186*F186,2)</f>
        <v>0</v>
      </c>
      <c r="H186" s="184"/>
      <c r="I186" s="185">
        <f>ROUND(E186*H186,2)</f>
        <v>0</v>
      </c>
      <c r="J186" s="184"/>
      <c r="K186" s="185">
        <f>ROUND(E186*J186,2)</f>
        <v>0</v>
      </c>
      <c r="L186" s="185">
        <v>21</v>
      </c>
      <c r="M186" s="185">
        <f>G186*(1+L186/100)</f>
        <v>0</v>
      </c>
      <c r="N186" s="185">
        <v>0</v>
      </c>
      <c r="O186" s="185">
        <f>ROUND(E186*N186,2)</f>
        <v>0</v>
      </c>
      <c r="P186" s="185">
        <v>0</v>
      </c>
      <c r="Q186" s="185">
        <f>ROUND(E186*P186,2)</f>
        <v>0</v>
      </c>
      <c r="R186" s="185"/>
      <c r="S186" s="185" t="s">
        <v>280</v>
      </c>
      <c r="T186" s="186" t="s">
        <v>281</v>
      </c>
      <c r="U186" s="161">
        <v>0</v>
      </c>
      <c r="V186" s="161">
        <f>ROUND(E186*U186,2)</f>
        <v>0</v>
      </c>
      <c r="W186" s="161"/>
      <c r="X186" s="152"/>
      <c r="Y186" s="152"/>
      <c r="Z186" s="152"/>
      <c r="AA186" s="152"/>
      <c r="AB186" s="152"/>
      <c r="AC186" s="152"/>
      <c r="AD186" s="152"/>
      <c r="AE186" s="152"/>
      <c r="AF186" s="152"/>
      <c r="AG186" s="152" t="s">
        <v>1589</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1" x14ac:dyDescent="0.2">
      <c r="A187" s="180">
        <v>80</v>
      </c>
      <c r="B187" s="181" t="s">
        <v>1789</v>
      </c>
      <c r="C187" s="191" t="s">
        <v>1790</v>
      </c>
      <c r="D187" s="182" t="s">
        <v>1786</v>
      </c>
      <c r="E187" s="183">
        <v>1</v>
      </c>
      <c r="F187" s="184"/>
      <c r="G187" s="185">
        <f>ROUND(E187*F187,2)</f>
        <v>0</v>
      </c>
      <c r="H187" s="184"/>
      <c r="I187" s="185">
        <f>ROUND(E187*H187,2)</f>
        <v>0</v>
      </c>
      <c r="J187" s="184"/>
      <c r="K187" s="185">
        <f>ROUND(E187*J187,2)</f>
        <v>0</v>
      </c>
      <c r="L187" s="185">
        <v>21</v>
      </c>
      <c r="M187" s="185">
        <f>G187*(1+L187/100)</f>
        <v>0</v>
      </c>
      <c r="N187" s="185">
        <v>0</v>
      </c>
      <c r="O187" s="185">
        <f>ROUND(E187*N187,2)</f>
        <v>0</v>
      </c>
      <c r="P187" s="185">
        <v>0</v>
      </c>
      <c r="Q187" s="185">
        <f>ROUND(E187*P187,2)</f>
        <v>0</v>
      </c>
      <c r="R187" s="185"/>
      <c r="S187" s="185" t="s">
        <v>280</v>
      </c>
      <c r="T187" s="186" t="s">
        <v>281</v>
      </c>
      <c r="U187" s="161">
        <v>0</v>
      </c>
      <c r="V187" s="161">
        <f>ROUND(E187*U187,2)</f>
        <v>0</v>
      </c>
      <c r="W187" s="161"/>
      <c r="X187" s="152"/>
      <c r="Y187" s="152"/>
      <c r="Z187" s="152"/>
      <c r="AA187" s="152"/>
      <c r="AB187" s="152"/>
      <c r="AC187" s="152"/>
      <c r="AD187" s="152"/>
      <c r="AE187" s="152"/>
      <c r="AF187" s="152"/>
      <c r="AG187" s="152" t="s">
        <v>1589</v>
      </c>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
      <c r="A188" s="180">
        <v>81</v>
      </c>
      <c r="B188" s="181" t="s">
        <v>1791</v>
      </c>
      <c r="C188" s="191" t="s">
        <v>1792</v>
      </c>
      <c r="D188" s="182" t="s">
        <v>1786</v>
      </c>
      <c r="E188" s="183">
        <v>1</v>
      </c>
      <c r="F188" s="184"/>
      <c r="G188" s="185">
        <f>ROUND(E188*F188,2)</f>
        <v>0</v>
      </c>
      <c r="H188" s="184"/>
      <c r="I188" s="185">
        <f>ROUND(E188*H188,2)</f>
        <v>0</v>
      </c>
      <c r="J188" s="184"/>
      <c r="K188" s="185">
        <f>ROUND(E188*J188,2)</f>
        <v>0</v>
      </c>
      <c r="L188" s="185">
        <v>21</v>
      </c>
      <c r="M188" s="185">
        <f>G188*(1+L188/100)</f>
        <v>0</v>
      </c>
      <c r="N188" s="185">
        <v>0</v>
      </c>
      <c r="O188" s="185">
        <f>ROUND(E188*N188,2)</f>
        <v>0</v>
      </c>
      <c r="P188" s="185">
        <v>0</v>
      </c>
      <c r="Q188" s="185">
        <f>ROUND(E188*P188,2)</f>
        <v>0</v>
      </c>
      <c r="R188" s="185"/>
      <c r="S188" s="185" t="s">
        <v>280</v>
      </c>
      <c r="T188" s="186" t="s">
        <v>281</v>
      </c>
      <c r="U188" s="161">
        <v>0</v>
      </c>
      <c r="V188" s="161">
        <f>ROUND(E188*U188,2)</f>
        <v>0</v>
      </c>
      <c r="W188" s="161"/>
      <c r="X188" s="152"/>
      <c r="Y188" s="152"/>
      <c r="Z188" s="152"/>
      <c r="AA188" s="152"/>
      <c r="AB188" s="152"/>
      <c r="AC188" s="152"/>
      <c r="AD188" s="152"/>
      <c r="AE188" s="152"/>
      <c r="AF188" s="152"/>
      <c r="AG188" s="152" t="s">
        <v>1589</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x14ac:dyDescent="0.2">
      <c r="A189" s="167" t="s">
        <v>275</v>
      </c>
      <c r="B189" s="168" t="s">
        <v>101</v>
      </c>
      <c r="C189" s="188" t="s">
        <v>102</v>
      </c>
      <c r="D189" s="169"/>
      <c r="E189" s="170"/>
      <c r="F189" s="171"/>
      <c r="G189" s="171">
        <f>SUMIF(AG190:AG200,"&lt;&gt;NOR",G190:G200)</f>
        <v>0</v>
      </c>
      <c r="H189" s="171"/>
      <c r="I189" s="171">
        <f>SUM(I190:I200)</f>
        <v>0</v>
      </c>
      <c r="J189" s="171"/>
      <c r="K189" s="171">
        <f>SUM(K190:K200)</f>
        <v>0</v>
      </c>
      <c r="L189" s="171"/>
      <c r="M189" s="171">
        <f>SUM(M190:M200)</f>
        <v>0</v>
      </c>
      <c r="N189" s="171"/>
      <c r="O189" s="171">
        <f>SUM(O190:O200)</f>
        <v>0</v>
      </c>
      <c r="P189" s="171"/>
      <c r="Q189" s="171">
        <f>SUM(Q190:Q200)</f>
        <v>0</v>
      </c>
      <c r="R189" s="171"/>
      <c r="S189" s="171"/>
      <c r="T189" s="172"/>
      <c r="U189" s="166"/>
      <c r="V189" s="166">
        <f>SUM(V190:V200)</f>
        <v>0</v>
      </c>
      <c r="W189" s="166"/>
      <c r="AG189" t="s">
        <v>276</v>
      </c>
    </row>
    <row r="190" spans="1:60" outlineLevel="1" x14ac:dyDescent="0.2">
      <c r="A190" s="173">
        <v>82</v>
      </c>
      <c r="B190" s="174" t="s">
        <v>1793</v>
      </c>
      <c r="C190" s="189" t="s">
        <v>1692</v>
      </c>
      <c r="D190" s="175" t="s">
        <v>439</v>
      </c>
      <c r="E190" s="176">
        <v>1</v>
      </c>
      <c r="F190" s="177"/>
      <c r="G190" s="178">
        <f>ROUND(E190*F190,2)</f>
        <v>0</v>
      </c>
      <c r="H190" s="177"/>
      <c r="I190" s="178">
        <f>ROUND(E190*H190,2)</f>
        <v>0</v>
      </c>
      <c r="J190" s="177"/>
      <c r="K190" s="178">
        <f>ROUND(E190*J190,2)</f>
        <v>0</v>
      </c>
      <c r="L190" s="178">
        <v>21</v>
      </c>
      <c r="M190" s="178">
        <f>G190*(1+L190/100)</f>
        <v>0</v>
      </c>
      <c r="N190" s="178">
        <v>0</v>
      </c>
      <c r="O190" s="178">
        <f>ROUND(E190*N190,2)</f>
        <v>0</v>
      </c>
      <c r="P190" s="178">
        <v>0</v>
      </c>
      <c r="Q190" s="178">
        <f>ROUND(E190*P190,2)</f>
        <v>0</v>
      </c>
      <c r="R190" s="178"/>
      <c r="S190" s="178" t="s">
        <v>280</v>
      </c>
      <c r="T190" s="179" t="s">
        <v>281</v>
      </c>
      <c r="U190" s="161">
        <v>0</v>
      </c>
      <c r="V190" s="161">
        <f>ROUND(E190*U190,2)</f>
        <v>0</v>
      </c>
      <c r="W190" s="161"/>
      <c r="X190" s="152"/>
      <c r="Y190" s="152"/>
      <c r="Z190" s="152"/>
      <c r="AA190" s="152"/>
      <c r="AB190" s="152"/>
      <c r="AC190" s="152"/>
      <c r="AD190" s="152"/>
      <c r="AE190" s="152"/>
      <c r="AF190" s="152"/>
      <c r="AG190" s="152" t="s">
        <v>282</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1" x14ac:dyDescent="0.2">
      <c r="A191" s="159"/>
      <c r="B191" s="160"/>
      <c r="C191" s="257" t="s">
        <v>1724</v>
      </c>
      <c r="D191" s="258"/>
      <c r="E191" s="258"/>
      <c r="F191" s="258"/>
      <c r="G191" s="258"/>
      <c r="H191" s="161"/>
      <c r="I191" s="161"/>
      <c r="J191" s="161"/>
      <c r="K191" s="161"/>
      <c r="L191" s="161"/>
      <c r="M191" s="161"/>
      <c r="N191" s="161"/>
      <c r="O191" s="161"/>
      <c r="P191" s="161"/>
      <c r="Q191" s="161"/>
      <c r="R191" s="161"/>
      <c r="S191" s="161"/>
      <c r="T191" s="161"/>
      <c r="U191" s="161"/>
      <c r="V191" s="161"/>
      <c r="W191" s="161"/>
      <c r="X191" s="152"/>
      <c r="Y191" s="152"/>
      <c r="Z191" s="152"/>
      <c r="AA191" s="152"/>
      <c r="AB191" s="152"/>
      <c r="AC191" s="152"/>
      <c r="AD191" s="152"/>
      <c r="AE191" s="152"/>
      <c r="AF191" s="152"/>
      <c r="AG191" s="152" t="s">
        <v>1162</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
      <c r="A192" s="173">
        <v>83</v>
      </c>
      <c r="B192" s="174" t="s">
        <v>1794</v>
      </c>
      <c r="C192" s="189" t="s">
        <v>1795</v>
      </c>
      <c r="D192" s="175" t="s">
        <v>439</v>
      </c>
      <c r="E192" s="176">
        <v>1</v>
      </c>
      <c r="F192" s="177"/>
      <c r="G192" s="178">
        <f>ROUND(E192*F192,2)</f>
        <v>0</v>
      </c>
      <c r="H192" s="177"/>
      <c r="I192" s="178">
        <f>ROUND(E192*H192,2)</f>
        <v>0</v>
      </c>
      <c r="J192" s="177"/>
      <c r="K192" s="178">
        <f>ROUND(E192*J192,2)</f>
        <v>0</v>
      </c>
      <c r="L192" s="178">
        <v>21</v>
      </c>
      <c r="M192" s="178">
        <f>G192*(1+L192/100)</f>
        <v>0</v>
      </c>
      <c r="N192" s="178">
        <v>0</v>
      </c>
      <c r="O192" s="178">
        <f>ROUND(E192*N192,2)</f>
        <v>0</v>
      </c>
      <c r="P192" s="178">
        <v>0</v>
      </c>
      <c r="Q192" s="178">
        <f>ROUND(E192*P192,2)</f>
        <v>0</v>
      </c>
      <c r="R192" s="178"/>
      <c r="S192" s="178" t="s">
        <v>280</v>
      </c>
      <c r="T192" s="179" t="s">
        <v>281</v>
      </c>
      <c r="U192" s="161">
        <v>0</v>
      </c>
      <c r="V192" s="161">
        <f>ROUND(E192*U192,2)</f>
        <v>0</v>
      </c>
      <c r="W192" s="161"/>
      <c r="X192" s="152"/>
      <c r="Y192" s="152"/>
      <c r="Z192" s="152"/>
      <c r="AA192" s="152"/>
      <c r="AB192" s="152"/>
      <c r="AC192" s="152"/>
      <c r="AD192" s="152"/>
      <c r="AE192" s="152"/>
      <c r="AF192" s="152"/>
      <c r="AG192" s="152" t="s">
        <v>282</v>
      </c>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1" x14ac:dyDescent="0.2">
      <c r="A193" s="159"/>
      <c r="B193" s="160"/>
      <c r="C193" s="257" t="s">
        <v>1724</v>
      </c>
      <c r="D193" s="258"/>
      <c r="E193" s="258"/>
      <c r="F193" s="258"/>
      <c r="G193" s="258"/>
      <c r="H193" s="161"/>
      <c r="I193" s="161"/>
      <c r="J193" s="161"/>
      <c r="K193" s="161"/>
      <c r="L193" s="161"/>
      <c r="M193" s="161"/>
      <c r="N193" s="161"/>
      <c r="O193" s="161"/>
      <c r="P193" s="161"/>
      <c r="Q193" s="161"/>
      <c r="R193" s="161"/>
      <c r="S193" s="161"/>
      <c r="T193" s="161"/>
      <c r="U193" s="161"/>
      <c r="V193" s="161"/>
      <c r="W193" s="161"/>
      <c r="X193" s="152"/>
      <c r="Y193" s="152"/>
      <c r="Z193" s="152"/>
      <c r="AA193" s="152"/>
      <c r="AB193" s="152"/>
      <c r="AC193" s="152"/>
      <c r="AD193" s="152"/>
      <c r="AE193" s="152"/>
      <c r="AF193" s="152"/>
      <c r="AG193" s="152" t="s">
        <v>1162</v>
      </c>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1" x14ac:dyDescent="0.2">
      <c r="A194" s="173">
        <v>84</v>
      </c>
      <c r="B194" s="174" t="s">
        <v>1796</v>
      </c>
      <c r="C194" s="189" t="s">
        <v>1795</v>
      </c>
      <c r="D194" s="175" t="s">
        <v>439</v>
      </c>
      <c r="E194" s="176">
        <v>2</v>
      </c>
      <c r="F194" s="177"/>
      <c r="G194" s="178">
        <f>ROUND(E194*F194,2)</f>
        <v>0</v>
      </c>
      <c r="H194" s="177"/>
      <c r="I194" s="178">
        <f>ROUND(E194*H194,2)</f>
        <v>0</v>
      </c>
      <c r="J194" s="177"/>
      <c r="K194" s="178">
        <f>ROUND(E194*J194,2)</f>
        <v>0</v>
      </c>
      <c r="L194" s="178">
        <v>21</v>
      </c>
      <c r="M194" s="178">
        <f>G194*(1+L194/100)</f>
        <v>0</v>
      </c>
      <c r="N194" s="178">
        <v>0</v>
      </c>
      <c r="O194" s="178">
        <f>ROUND(E194*N194,2)</f>
        <v>0</v>
      </c>
      <c r="P194" s="178">
        <v>0</v>
      </c>
      <c r="Q194" s="178">
        <f>ROUND(E194*P194,2)</f>
        <v>0</v>
      </c>
      <c r="R194" s="178"/>
      <c r="S194" s="178" t="s">
        <v>280</v>
      </c>
      <c r="T194" s="179" t="s">
        <v>281</v>
      </c>
      <c r="U194" s="161">
        <v>0</v>
      </c>
      <c r="V194" s="161">
        <f>ROUND(E194*U194,2)</f>
        <v>0</v>
      </c>
      <c r="W194" s="161"/>
      <c r="X194" s="152"/>
      <c r="Y194" s="152"/>
      <c r="Z194" s="152"/>
      <c r="AA194" s="152"/>
      <c r="AB194" s="152"/>
      <c r="AC194" s="152"/>
      <c r="AD194" s="152"/>
      <c r="AE194" s="152"/>
      <c r="AF194" s="152"/>
      <c r="AG194" s="152" t="s">
        <v>282</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
      <c r="A195" s="159"/>
      <c r="B195" s="160"/>
      <c r="C195" s="257" t="s">
        <v>1690</v>
      </c>
      <c r="D195" s="258"/>
      <c r="E195" s="258"/>
      <c r="F195" s="258"/>
      <c r="G195" s="258"/>
      <c r="H195" s="161"/>
      <c r="I195" s="161"/>
      <c r="J195" s="161"/>
      <c r="K195" s="161"/>
      <c r="L195" s="161"/>
      <c r="M195" s="161"/>
      <c r="N195" s="161"/>
      <c r="O195" s="161"/>
      <c r="P195" s="161"/>
      <c r="Q195" s="161"/>
      <c r="R195" s="161"/>
      <c r="S195" s="161"/>
      <c r="T195" s="161"/>
      <c r="U195" s="161"/>
      <c r="V195" s="161"/>
      <c r="W195" s="161"/>
      <c r="X195" s="152"/>
      <c r="Y195" s="152"/>
      <c r="Z195" s="152"/>
      <c r="AA195" s="152"/>
      <c r="AB195" s="152"/>
      <c r="AC195" s="152"/>
      <c r="AD195" s="152"/>
      <c r="AE195" s="152"/>
      <c r="AF195" s="152"/>
      <c r="AG195" s="152" t="s">
        <v>1162</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1" x14ac:dyDescent="0.2">
      <c r="A196" s="173">
        <v>85</v>
      </c>
      <c r="B196" s="174" t="s">
        <v>1797</v>
      </c>
      <c r="C196" s="189" t="s">
        <v>1635</v>
      </c>
      <c r="D196" s="175" t="s">
        <v>326</v>
      </c>
      <c r="E196" s="176">
        <v>1</v>
      </c>
      <c r="F196" s="177"/>
      <c r="G196" s="178">
        <f>ROUND(E196*F196,2)</f>
        <v>0</v>
      </c>
      <c r="H196" s="177"/>
      <c r="I196" s="178">
        <f>ROUND(E196*H196,2)</f>
        <v>0</v>
      </c>
      <c r="J196" s="177"/>
      <c r="K196" s="178">
        <f>ROUND(E196*J196,2)</f>
        <v>0</v>
      </c>
      <c r="L196" s="178">
        <v>21</v>
      </c>
      <c r="M196" s="178">
        <f>G196*(1+L196/100)</f>
        <v>0</v>
      </c>
      <c r="N196" s="178">
        <v>0</v>
      </c>
      <c r="O196" s="178">
        <f>ROUND(E196*N196,2)</f>
        <v>0</v>
      </c>
      <c r="P196" s="178">
        <v>0</v>
      </c>
      <c r="Q196" s="178">
        <f>ROUND(E196*P196,2)</f>
        <v>0</v>
      </c>
      <c r="R196" s="178"/>
      <c r="S196" s="178" t="s">
        <v>280</v>
      </c>
      <c r="T196" s="179" t="s">
        <v>281</v>
      </c>
      <c r="U196" s="161">
        <v>0</v>
      </c>
      <c r="V196" s="161">
        <f>ROUND(E196*U196,2)</f>
        <v>0</v>
      </c>
      <c r="W196" s="161"/>
      <c r="X196" s="152"/>
      <c r="Y196" s="152"/>
      <c r="Z196" s="152"/>
      <c r="AA196" s="152"/>
      <c r="AB196" s="152"/>
      <c r="AC196" s="152"/>
      <c r="AD196" s="152"/>
      <c r="AE196" s="152"/>
      <c r="AF196" s="152"/>
      <c r="AG196" s="152" t="s">
        <v>282</v>
      </c>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
      <c r="A197" s="159"/>
      <c r="B197" s="160"/>
      <c r="C197" s="257" t="s">
        <v>1636</v>
      </c>
      <c r="D197" s="258"/>
      <c r="E197" s="258"/>
      <c r="F197" s="258"/>
      <c r="G197" s="258"/>
      <c r="H197" s="161"/>
      <c r="I197" s="161"/>
      <c r="J197" s="161"/>
      <c r="K197" s="161"/>
      <c r="L197" s="161"/>
      <c r="M197" s="161"/>
      <c r="N197" s="161"/>
      <c r="O197" s="161"/>
      <c r="P197" s="161"/>
      <c r="Q197" s="161"/>
      <c r="R197" s="161"/>
      <c r="S197" s="161"/>
      <c r="T197" s="161"/>
      <c r="U197" s="161"/>
      <c r="V197" s="161"/>
      <c r="W197" s="161"/>
      <c r="X197" s="152"/>
      <c r="Y197" s="152"/>
      <c r="Z197" s="152"/>
      <c r="AA197" s="152"/>
      <c r="AB197" s="152"/>
      <c r="AC197" s="152"/>
      <c r="AD197" s="152"/>
      <c r="AE197" s="152"/>
      <c r="AF197" s="152"/>
      <c r="AG197" s="152" t="s">
        <v>1162</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outlineLevel="1" x14ac:dyDescent="0.2">
      <c r="A198" s="173">
        <v>86</v>
      </c>
      <c r="B198" s="174" t="s">
        <v>1798</v>
      </c>
      <c r="C198" s="189" t="s">
        <v>1638</v>
      </c>
      <c r="D198" s="175" t="s">
        <v>1639</v>
      </c>
      <c r="E198" s="176">
        <v>2</v>
      </c>
      <c r="F198" s="177"/>
      <c r="G198" s="178">
        <f>ROUND(E198*F198,2)</f>
        <v>0</v>
      </c>
      <c r="H198" s="177"/>
      <c r="I198" s="178">
        <f>ROUND(E198*H198,2)</f>
        <v>0</v>
      </c>
      <c r="J198" s="177"/>
      <c r="K198" s="178">
        <f>ROUND(E198*J198,2)</f>
        <v>0</v>
      </c>
      <c r="L198" s="178">
        <v>21</v>
      </c>
      <c r="M198" s="178">
        <f>G198*(1+L198/100)</f>
        <v>0</v>
      </c>
      <c r="N198" s="178">
        <v>0</v>
      </c>
      <c r="O198" s="178">
        <f>ROUND(E198*N198,2)</f>
        <v>0</v>
      </c>
      <c r="P198" s="178">
        <v>0</v>
      </c>
      <c r="Q198" s="178">
        <f>ROUND(E198*P198,2)</f>
        <v>0</v>
      </c>
      <c r="R198" s="178"/>
      <c r="S198" s="178" t="s">
        <v>280</v>
      </c>
      <c r="T198" s="179" t="s">
        <v>281</v>
      </c>
      <c r="U198" s="161">
        <v>0</v>
      </c>
      <c r="V198" s="161">
        <f>ROUND(E198*U198,2)</f>
        <v>0</v>
      </c>
      <c r="W198" s="161"/>
      <c r="X198" s="152"/>
      <c r="Y198" s="152"/>
      <c r="Z198" s="152"/>
      <c r="AA198" s="152"/>
      <c r="AB198" s="152"/>
      <c r="AC198" s="152"/>
      <c r="AD198" s="152"/>
      <c r="AE198" s="152"/>
      <c r="AF198" s="152"/>
      <c r="AG198" s="152" t="s">
        <v>282</v>
      </c>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1" x14ac:dyDescent="0.2">
      <c r="A199" s="159"/>
      <c r="B199" s="160"/>
      <c r="C199" s="257" t="s">
        <v>1636</v>
      </c>
      <c r="D199" s="258"/>
      <c r="E199" s="258"/>
      <c r="F199" s="258"/>
      <c r="G199" s="258"/>
      <c r="H199" s="161"/>
      <c r="I199" s="161"/>
      <c r="J199" s="161"/>
      <c r="K199" s="161"/>
      <c r="L199" s="161"/>
      <c r="M199" s="161"/>
      <c r="N199" s="161"/>
      <c r="O199" s="161"/>
      <c r="P199" s="161"/>
      <c r="Q199" s="161"/>
      <c r="R199" s="161"/>
      <c r="S199" s="161"/>
      <c r="T199" s="161"/>
      <c r="U199" s="161"/>
      <c r="V199" s="161"/>
      <c r="W199" s="161"/>
      <c r="X199" s="152"/>
      <c r="Y199" s="152"/>
      <c r="Z199" s="152"/>
      <c r="AA199" s="152"/>
      <c r="AB199" s="152"/>
      <c r="AC199" s="152"/>
      <c r="AD199" s="152"/>
      <c r="AE199" s="152"/>
      <c r="AF199" s="152"/>
      <c r="AG199" s="152" t="s">
        <v>1162</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1" x14ac:dyDescent="0.2">
      <c r="A200" s="180">
        <v>87</v>
      </c>
      <c r="B200" s="181" t="s">
        <v>1799</v>
      </c>
      <c r="C200" s="191" t="s">
        <v>1645</v>
      </c>
      <c r="D200" s="182" t="s">
        <v>539</v>
      </c>
      <c r="E200" s="183">
        <v>2</v>
      </c>
      <c r="F200" s="184"/>
      <c r="G200" s="185">
        <f>ROUND(E200*F200,2)</f>
        <v>0</v>
      </c>
      <c r="H200" s="184"/>
      <c r="I200" s="185">
        <f>ROUND(E200*H200,2)</f>
        <v>0</v>
      </c>
      <c r="J200" s="184"/>
      <c r="K200" s="185">
        <f>ROUND(E200*J200,2)</f>
        <v>0</v>
      </c>
      <c r="L200" s="185">
        <v>21</v>
      </c>
      <c r="M200" s="185">
        <f>G200*(1+L200/100)</f>
        <v>0</v>
      </c>
      <c r="N200" s="185">
        <v>0</v>
      </c>
      <c r="O200" s="185">
        <f>ROUND(E200*N200,2)</f>
        <v>0</v>
      </c>
      <c r="P200" s="185">
        <v>0</v>
      </c>
      <c r="Q200" s="185">
        <f>ROUND(E200*P200,2)</f>
        <v>0</v>
      </c>
      <c r="R200" s="185"/>
      <c r="S200" s="185" t="s">
        <v>280</v>
      </c>
      <c r="T200" s="186" t="s">
        <v>281</v>
      </c>
      <c r="U200" s="161">
        <v>0</v>
      </c>
      <c r="V200" s="161">
        <f>ROUND(E200*U200,2)</f>
        <v>0</v>
      </c>
      <c r="W200" s="161"/>
      <c r="X200" s="152"/>
      <c r="Y200" s="152"/>
      <c r="Z200" s="152"/>
      <c r="AA200" s="152"/>
      <c r="AB200" s="152"/>
      <c r="AC200" s="152"/>
      <c r="AD200" s="152"/>
      <c r="AE200" s="152"/>
      <c r="AF200" s="152"/>
      <c r="AG200" s="152" t="s">
        <v>726</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x14ac:dyDescent="0.2">
      <c r="A201" s="167" t="s">
        <v>275</v>
      </c>
      <c r="B201" s="168" t="s">
        <v>103</v>
      </c>
      <c r="C201" s="188" t="s">
        <v>104</v>
      </c>
      <c r="D201" s="169"/>
      <c r="E201" s="170"/>
      <c r="F201" s="171"/>
      <c r="G201" s="171">
        <f>SUMIF(AG202:AG226,"&lt;&gt;NOR",G202:G226)</f>
        <v>0</v>
      </c>
      <c r="H201" s="171"/>
      <c r="I201" s="171">
        <f>SUM(I202:I226)</f>
        <v>0</v>
      </c>
      <c r="J201" s="171"/>
      <c r="K201" s="171">
        <f>SUM(K202:K226)</f>
        <v>0</v>
      </c>
      <c r="L201" s="171"/>
      <c r="M201" s="171">
        <f>SUM(M202:M226)</f>
        <v>0</v>
      </c>
      <c r="N201" s="171"/>
      <c r="O201" s="171">
        <f>SUM(O202:O226)</f>
        <v>0</v>
      </c>
      <c r="P201" s="171"/>
      <c r="Q201" s="171">
        <f>SUM(Q202:Q226)</f>
        <v>0</v>
      </c>
      <c r="R201" s="171"/>
      <c r="S201" s="171"/>
      <c r="T201" s="172"/>
      <c r="U201" s="166"/>
      <c r="V201" s="166">
        <f>SUM(V202:V226)</f>
        <v>0</v>
      </c>
      <c r="W201" s="166"/>
      <c r="AG201" t="s">
        <v>276</v>
      </c>
    </row>
    <row r="202" spans="1:60" outlineLevel="1" x14ac:dyDescent="0.2">
      <c r="A202" s="180">
        <v>88</v>
      </c>
      <c r="B202" s="181" t="s">
        <v>1800</v>
      </c>
      <c r="C202" s="191" t="s">
        <v>1801</v>
      </c>
      <c r="D202" s="182" t="s">
        <v>439</v>
      </c>
      <c r="E202" s="183">
        <v>4</v>
      </c>
      <c r="F202" s="184"/>
      <c r="G202" s="185">
        <f>ROUND(E202*F202,2)</f>
        <v>0</v>
      </c>
      <c r="H202" s="184"/>
      <c r="I202" s="185">
        <f>ROUND(E202*H202,2)</f>
        <v>0</v>
      </c>
      <c r="J202" s="184"/>
      <c r="K202" s="185">
        <f>ROUND(E202*J202,2)</f>
        <v>0</v>
      </c>
      <c r="L202" s="185">
        <v>21</v>
      </c>
      <c r="M202" s="185">
        <f>G202*(1+L202/100)</f>
        <v>0</v>
      </c>
      <c r="N202" s="185">
        <v>0</v>
      </c>
      <c r="O202" s="185">
        <f>ROUND(E202*N202,2)</f>
        <v>0</v>
      </c>
      <c r="P202" s="185">
        <v>0</v>
      </c>
      <c r="Q202" s="185">
        <f>ROUND(E202*P202,2)</f>
        <v>0</v>
      </c>
      <c r="R202" s="185"/>
      <c r="S202" s="185" t="s">
        <v>280</v>
      </c>
      <c r="T202" s="186" t="s">
        <v>281</v>
      </c>
      <c r="U202" s="161">
        <v>0</v>
      </c>
      <c r="V202" s="161">
        <f>ROUND(E202*U202,2)</f>
        <v>0</v>
      </c>
      <c r="W202" s="161"/>
      <c r="X202" s="152"/>
      <c r="Y202" s="152"/>
      <c r="Z202" s="152"/>
      <c r="AA202" s="152"/>
      <c r="AB202" s="152"/>
      <c r="AC202" s="152"/>
      <c r="AD202" s="152"/>
      <c r="AE202" s="152"/>
      <c r="AF202" s="152"/>
      <c r="AG202" s="152" t="s">
        <v>282</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1" x14ac:dyDescent="0.2">
      <c r="A203" s="173">
        <v>89</v>
      </c>
      <c r="B203" s="174" t="s">
        <v>1802</v>
      </c>
      <c r="C203" s="189" t="s">
        <v>1803</v>
      </c>
      <c r="D203" s="175" t="s">
        <v>439</v>
      </c>
      <c r="E203" s="176">
        <v>4</v>
      </c>
      <c r="F203" s="177"/>
      <c r="G203" s="178">
        <f>ROUND(E203*F203,2)</f>
        <v>0</v>
      </c>
      <c r="H203" s="177"/>
      <c r="I203" s="178">
        <f>ROUND(E203*H203,2)</f>
        <v>0</v>
      </c>
      <c r="J203" s="177"/>
      <c r="K203" s="178">
        <f>ROUND(E203*J203,2)</f>
        <v>0</v>
      </c>
      <c r="L203" s="178">
        <v>21</v>
      </c>
      <c r="M203" s="178">
        <f>G203*(1+L203/100)</f>
        <v>0</v>
      </c>
      <c r="N203" s="178">
        <v>0</v>
      </c>
      <c r="O203" s="178">
        <f>ROUND(E203*N203,2)</f>
        <v>0</v>
      </c>
      <c r="P203" s="178">
        <v>0</v>
      </c>
      <c r="Q203" s="178">
        <f>ROUND(E203*P203,2)</f>
        <v>0</v>
      </c>
      <c r="R203" s="178"/>
      <c r="S203" s="178" t="s">
        <v>280</v>
      </c>
      <c r="T203" s="179" t="s">
        <v>281</v>
      </c>
      <c r="U203" s="161">
        <v>0</v>
      </c>
      <c r="V203" s="161">
        <f>ROUND(E203*U203,2)</f>
        <v>0</v>
      </c>
      <c r="W203" s="161"/>
      <c r="X203" s="152"/>
      <c r="Y203" s="152"/>
      <c r="Z203" s="152"/>
      <c r="AA203" s="152"/>
      <c r="AB203" s="152"/>
      <c r="AC203" s="152"/>
      <c r="AD203" s="152"/>
      <c r="AE203" s="152"/>
      <c r="AF203" s="152"/>
      <c r="AG203" s="152" t="s">
        <v>282</v>
      </c>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1" x14ac:dyDescent="0.2">
      <c r="A204" s="159"/>
      <c r="B204" s="160"/>
      <c r="C204" s="257" t="s">
        <v>1804</v>
      </c>
      <c r="D204" s="258"/>
      <c r="E204" s="258"/>
      <c r="F204" s="258"/>
      <c r="G204" s="258"/>
      <c r="H204" s="161"/>
      <c r="I204" s="161"/>
      <c r="J204" s="161"/>
      <c r="K204" s="161"/>
      <c r="L204" s="161"/>
      <c r="M204" s="161"/>
      <c r="N204" s="161"/>
      <c r="O204" s="161"/>
      <c r="P204" s="161"/>
      <c r="Q204" s="161"/>
      <c r="R204" s="161"/>
      <c r="S204" s="161"/>
      <c r="T204" s="161"/>
      <c r="U204" s="161"/>
      <c r="V204" s="161"/>
      <c r="W204" s="161"/>
      <c r="X204" s="152"/>
      <c r="Y204" s="152"/>
      <c r="Z204" s="152"/>
      <c r="AA204" s="152"/>
      <c r="AB204" s="152"/>
      <c r="AC204" s="152"/>
      <c r="AD204" s="152"/>
      <c r="AE204" s="152"/>
      <c r="AF204" s="152"/>
      <c r="AG204" s="152" t="s">
        <v>1162</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1" x14ac:dyDescent="0.2">
      <c r="A205" s="173">
        <v>90</v>
      </c>
      <c r="B205" s="174" t="s">
        <v>1805</v>
      </c>
      <c r="C205" s="189" t="s">
        <v>1806</v>
      </c>
      <c r="D205" s="175" t="s">
        <v>439</v>
      </c>
      <c r="E205" s="176">
        <v>3</v>
      </c>
      <c r="F205" s="177"/>
      <c r="G205" s="178">
        <f>ROUND(E205*F205,2)</f>
        <v>0</v>
      </c>
      <c r="H205" s="177"/>
      <c r="I205" s="178">
        <f>ROUND(E205*H205,2)</f>
        <v>0</v>
      </c>
      <c r="J205" s="177"/>
      <c r="K205" s="178">
        <f>ROUND(E205*J205,2)</f>
        <v>0</v>
      </c>
      <c r="L205" s="178">
        <v>21</v>
      </c>
      <c r="M205" s="178">
        <f>G205*(1+L205/100)</f>
        <v>0</v>
      </c>
      <c r="N205" s="178">
        <v>0</v>
      </c>
      <c r="O205" s="178">
        <f>ROUND(E205*N205,2)</f>
        <v>0</v>
      </c>
      <c r="P205" s="178">
        <v>0</v>
      </c>
      <c r="Q205" s="178">
        <f>ROUND(E205*P205,2)</f>
        <v>0</v>
      </c>
      <c r="R205" s="178"/>
      <c r="S205" s="178" t="s">
        <v>280</v>
      </c>
      <c r="T205" s="179" t="s">
        <v>281</v>
      </c>
      <c r="U205" s="161">
        <v>0</v>
      </c>
      <c r="V205" s="161">
        <f>ROUND(E205*U205,2)</f>
        <v>0</v>
      </c>
      <c r="W205" s="161"/>
      <c r="X205" s="152"/>
      <c r="Y205" s="152"/>
      <c r="Z205" s="152"/>
      <c r="AA205" s="152"/>
      <c r="AB205" s="152"/>
      <c r="AC205" s="152"/>
      <c r="AD205" s="152"/>
      <c r="AE205" s="152"/>
      <c r="AF205" s="152"/>
      <c r="AG205" s="152" t="s">
        <v>282</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1" x14ac:dyDescent="0.2">
      <c r="A206" s="159"/>
      <c r="B206" s="160"/>
      <c r="C206" s="257" t="s">
        <v>1807</v>
      </c>
      <c r="D206" s="258"/>
      <c r="E206" s="258"/>
      <c r="F206" s="258"/>
      <c r="G206" s="258"/>
      <c r="H206" s="161"/>
      <c r="I206" s="161"/>
      <c r="J206" s="161"/>
      <c r="K206" s="161"/>
      <c r="L206" s="161"/>
      <c r="M206" s="161"/>
      <c r="N206" s="161"/>
      <c r="O206" s="161"/>
      <c r="P206" s="161"/>
      <c r="Q206" s="161"/>
      <c r="R206" s="161"/>
      <c r="S206" s="161"/>
      <c r="T206" s="161"/>
      <c r="U206" s="161"/>
      <c r="V206" s="161"/>
      <c r="W206" s="161"/>
      <c r="X206" s="152"/>
      <c r="Y206" s="152"/>
      <c r="Z206" s="152"/>
      <c r="AA206" s="152"/>
      <c r="AB206" s="152"/>
      <c r="AC206" s="152"/>
      <c r="AD206" s="152"/>
      <c r="AE206" s="152"/>
      <c r="AF206" s="152"/>
      <c r="AG206" s="152" t="s">
        <v>1162</v>
      </c>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1" x14ac:dyDescent="0.2">
      <c r="A207" s="173">
        <v>91</v>
      </c>
      <c r="B207" s="174" t="s">
        <v>1808</v>
      </c>
      <c r="C207" s="189" t="s">
        <v>1809</v>
      </c>
      <c r="D207" s="175" t="s">
        <v>439</v>
      </c>
      <c r="E207" s="176">
        <v>1</v>
      </c>
      <c r="F207" s="177"/>
      <c r="G207" s="178">
        <f>ROUND(E207*F207,2)</f>
        <v>0</v>
      </c>
      <c r="H207" s="177"/>
      <c r="I207" s="178">
        <f>ROUND(E207*H207,2)</f>
        <v>0</v>
      </c>
      <c r="J207" s="177"/>
      <c r="K207" s="178">
        <f>ROUND(E207*J207,2)</f>
        <v>0</v>
      </c>
      <c r="L207" s="178">
        <v>21</v>
      </c>
      <c r="M207" s="178">
        <f>G207*(1+L207/100)</f>
        <v>0</v>
      </c>
      <c r="N207" s="178">
        <v>0</v>
      </c>
      <c r="O207" s="178">
        <f>ROUND(E207*N207,2)</f>
        <v>0</v>
      </c>
      <c r="P207" s="178">
        <v>0</v>
      </c>
      <c r="Q207" s="178">
        <f>ROUND(E207*P207,2)</f>
        <v>0</v>
      </c>
      <c r="R207" s="178"/>
      <c r="S207" s="178" t="s">
        <v>280</v>
      </c>
      <c r="T207" s="179" t="s">
        <v>281</v>
      </c>
      <c r="U207" s="161">
        <v>0</v>
      </c>
      <c r="V207" s="161">
        <f>ROUND(E207*U207,2)</f>
        <v>0</v>
      </c>
      <c r="W207" s="161"/>
      <c r="X207" s="152"/>
      <c r="Y207" s="152"/>
      <c r="Z207" s="152"/>
      <c r="AA207" s="152"/>
      <c r="AB207" s="152"/>
      <c r="AC207" s="152"/>
      <c r="AD207" s="152"/>
      <c r="AE207" s="152"/>
      <c r="AF207" s="152"/>
      <c r="AG207" s="152" t="s">
        <v>282</v>
      </c>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outlineLevel="1" x14ac:dyDescent="0.2">
      <c r="A208" s="159"/>
      <c r="B208" s="160"/>
      <c r="C208" s="257" t="s">
        <v>1810</v>
      </c>
      <c r="D208" s="258"/>
      <c r="E208" s="258"/>
      <c r="F208" s="258"/>
      <c r="G208" s="258"/>
      <c r="H208" s="161"/>
      <c r="I208" s="161"/>
      <c r="J208" s="161"/>
      <c r="K208" s="161"/>
      <c r="L208" s="161"/>
      <c r="M208" s="161"/>
      <c r="N208" s="161"/>
      <c r="O208" s="161"/>
      <c r="P208" s="161"/>
      <c r="Q208" s="161"/>
      <c r="R208" s="161"/>
      <c r="S208" s="161"/>
      <c r="T208" s="161"/>
      <c r="U208" s="161"/>
      <c r="V208" s="161"/>
      <c r="W208" s="161"/>
      <c r="X208" s="152"/>
      <c r="Y208" s="152"/>
      <c r="Z208" s="152"/>
      <c r="AA208" s="152"/>
      <c r="AB208" s="152"/>
      <c r="AC208" s="152"/>
      <c r="AD208" s="152"/>
      <c r="AE208" s="152"/>
      <c r="AF208" s="152"/>
      <c r="AG208" s="152" t="s">
        <v>1162</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outlineLevel="1" x14ac:dyDescent="0.2">
      <c r="A209" s="173">
        <v>92</v>
      </c>
      <c r="B209" s="174" t="s">
        <v>1811</v>
      </c>
      <c r="C209" s="189" t="s">
        <v>1812</v>
      </c>
      <c r="D209" s="175" t="s">
        <v>439</v>
      </c>
      <c r="E209" s="176">
        <v>1</v>
      </c>
      <c r="F209" s="177"/>
      <c r="G209" s="178">
        <f>ROUND(E209*F209,2)</f>
        <v>0</v>
      </c>
      <c r="H209" s="177"/>
      <c r="I209" s="178">
        <f>ROUND(E209*H209,2)</f>
        <v>0</v>
      </c>
      <c r="J209" s="177"/>
      <c r="K209" s="178">
        <f>ROUND(E209*J209,2)</f>
        <v>0</v>
      </c>
      <c r="L209" s="178">
        <v>21</v>
      </c>
      <c r="M209" s="178">
        <f>G209*(1+L209/100)</f>
        <v>0</v>
      </c>
      <c r="N209" s="178">
        <v>0</v>
      </c>
      <c r="O209" s="178">
        <f>ROUND(E209*N209,2)</f>
        <v>0</v>
      </c>
      <c r="P209" s="178">
        <v>0</v>
      </c>
      <c r="Q209" s="178">
        <f>ROUND(E209*P209,2)</f>
        <v>0</v>
      </c>
      <c r="R209" s="178"/>
      <c r="S209" s="178" t="s">
        <v>280</v>
      </c>
      <c r="T209" s="179" t="s">
        <v>281</v>
      </c>
      <c r="U209" s="161">
        <v>0</v>
      </c>
      <c r="V209" s="161">
        <f>ROUND(E209*U209,2)</f>
        <v>0</v>
      </c>
      <c r="W209" s="161"/>
      <c r="X209" s="152"/>
      <c r="Y209" s="152"/>
      <c r="Z209" s="152"/>
      <c r="AA209" s="152"/>
      <c r="AB209" s="152"/>
      <c r="AC209" s="152"/>
      <c r="AD209" s="152"/>
      <c r="AE209" s="152"/>
      <c r="AF209" s="152"/>
      <c r="AG209" s="152" t="s">
        <v>282</v>
      </c>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row>
    <row r="210" spans="1:60" outlineLevel="1" x14ac:dyDescent="0.2">
      <c r="A210" s="159"/>
      <c r="B210" s="160"/>
      <c r="C210" s="257" t="s">
        <v>1813</v>
      </c>
      <c r="D210" s="258"/>
      <c r="E210" s="258"/>
      <c r="F210" s="258"/>
      <c r="G210" s="258"/>
      <c r="H210" s="161"/>
      <c r="I210" s="161"/>
      <c r="J210" s="161"/>
      <c r="K210" s="161"/>
      <c r="L210" s="161"/>
      <c r="M210" s="161"/>
      <c r="N210" s="161"/>
      <c r="O210" s="161"/>
      <c r="P210" s="161"/>
      <c r="Q210" s="161"/>
      <c r="R210" s="161"/>
      <c r="S210" s="161"/>
      <c r="T210" s="161"/>
      <c r="U210" s="161"/>
      <c r="V210" s="161"/>
      <c r="W210" s="161"/>
      <c r="X210" s="152"/>
      <c r="Y210" s="152"/>
      <c r="Z210" s="152"/>
      <c r="AA210" s="152"/>
      <c r="AB210" s="152"/>
      <c r="AC210" s="152"/>
      <c r="AD210" s="152"/>
      <c r="AE210" s="152"/>
      <c r="AF210" s="152"/>
      <c r="AG210" s="152" t="s">
        <v>1162</v>
      </c>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outlineLevel="1" x14ac:dyDescent="0.2">
      <c r="A211" s="173">
        <v>93</v>
      </c>
      <c r="B211" s="174" t="s">
        <v>1814</v>
      </c>
      <c r="C211" s="189" t="s">
        <v>1815</v>
      </c>
      <c r="D211" s="175" t="s">
        <v>1639</v>
      </c>
      <c r="E211" s="176">
        <v>7</v>
      </c>
      <c r="F211" s="177"/>
      <c r="G211" s="178">
        <f>ROUND(E211*F211,2)</f>
        <v>0</v>
      </c>
      <c r="H211" s="177"/>
      <c r="I211" s="178">
        <f>ROUND(E211*H211,2)</f>
        <v>0</v>
      </c>
      <c r="J211" s="177"/>
      <c r="K211" s="178">
        <f>ROUND(E211*J211,2)</f>
        <v>0</v>
      </c>
      <c r="L211" s="178">
        <v>21</v>
      </c>
      <c r="M211" s="178">
        <f>G211*(1+L211/100)</f>
        <v>0</v>
      </c>
      <c r="N211" s="178">
        <v>0</v>
      </c>
      <c r="O211" s="178">
        <f>ROUND(E211*N211,2)</f>
        <v>0</v>
      </c>
      <c r="P211" s="178">
        <v>0</v>
      </c>
      <c r="Q211" s="178">
        <f>ROUND(E211*P211,2)</f>
        <v>0</v>
      </c>
      <c r="R211" s="178"/>
      <c r="S211" s="178" t="s">
        <v>280</v>
      </c>
      <c r="T211" s="179" t="s">
        <v>281</v>
      </c>
      <c r="U211" s="161">
        <v>0</v>
      </c>
      <c r="V211" s="161">
        <f>ROUND(E211*U211,2)</f>
        <v>0</v>
      </c>
      <c r="W211" s="161"/>
      <c r="X211" s="152"/>
      <c r="Y211" s="152"/>
      <c r="Z211" s="152"/>
      <c r="AA211" s="152"/>
      <c r="AB211" s="152"/>
      <c r="AC211" s="152"/>
      <c r="AD211" s="152"/>
      <c r="AE211" s="152"/>
      <c r="AF211" s="152"/>
      <c r="AG211" s="152" t="s">
        <v>726</v>
      </c>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1" x14ac:dyDescent="0.2">
      <c r="A212" s="159"/>
      <c r="B212" s="160"/>
      <c r="C212" s="257" t="s">
        <v>1816</v>
      </c>
      <c r="D212" s="258"/>
      <c r="E212" s="258"/>
      <c r="F212" s="258"/>
      <c r="G212" s="258"/>
      <c r="H212" s="161"/>
      <c r="I212" s="161"/>
      <c r="J212" s="161"/>
      <c r="K212" s="161"/>
      <c r="L212" s="161"/>
      <c r="M212" s="161"/>
      <c r="N212" s="161"/>
      <c r="O212" s="161"/>
      <c r="P212" s="161"/>
      <c r="Q212" s="161"/>
      <c r="R212" s="161"/>
      <c r="S212" s="161"/>
      <c r="T212" s="161"/>
      <c r="U212" s="161"/>
      <c r="V212" s="161"/>
      <c r="W212" s="161"/>
      <c r="X212" s="152"/>
      <c r="Y212" s="152"/>
      <c r="Z212" s="152"/>
      <c r="AA212" s="152"/>
      <c r="AB212" s="152"/>
      <c r="AC212" s="152"/>
      <c r="AD212" s="152"/>
      <c r="AE212" s="152"/>
      <c r="AF212" s="152"/>
      <c r="AG212" s="152" t="s">
        <v>1162</v>
      </c>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1" x14ac:dyDescent="0.2">
      <c r="A213" s="173">
        <v>94</v>
      </c>
      <c r="B213" s="174" t="s">
        <v>1817</v>
      </c>
      <c r="C213" s="189" t="s">
        <v>1815</v>
      </c>
      <c r="D213" s="175" t="s">
        <v>1639</v>
      </c>
      <c r="E213" s="176">
        <v>37</v>
      </c>
      <c r="F213" s="177"/>
      <c r="G213" s="178">
        <f>ROUND(E213*F213,2)</f>
        <v>0</v>
      </c>
      <c r="H213" s="177"/>
      <c r="I213" s="178">
        <f>ROUND(E213*H213,2)</f>
        <v>0</v>
      </c>
      <c r="J213" s="177"/>
      <c r="K213" s="178">
        <f>ROUND(E213*J213,2)</f>
        <v>0</v>
      </c>
      <c r="L213" s="178">
        <v>21</v>
      </c>
      <c r="M213" s="178">
        <f>G213*(1+L213/100)</f>
        <v>0</v>
      </c>
      <c r="N213" s="178">
        <v>0</v>
      </c>
      <c r="O213" s="178">
        <f>ROUND(E213*N213,2)</f>
        <v>0</v>
      </c>
      <c r="P213" s="178">
        <v>0</v>
      </c>
      <c r="Q213" s="178">
        <f>ROUND(E213*P213,2)</f>
        <v>0</v>
      </c>
      <c r="R213" s="178"/>
      <c r="S213" s="178" t="s">
        <v>280</v>
      </c>
      <c r="T213" s="179" t="s">
        <v>281</v>
      </c>
      <c r="U213" s="161">
        <v>0</v>
      </c>
      <c r="V213" s="161">
        <f>ROUND(E213*U213,2)</f>
        <v>0</v>
      </c>
      <c r="W213" s="161"/>
      <c r="X213" s="152"/>
      <c r="Y213" s="152"/>
      <c r="Z213" s="152"/>
      <c r="AA213" s="152"/>
      <c r="AB213" s="152"/>
      <c r="AC213" s="152"/>
      <c r="AD213" s="152"/>
      <c r="AE213" s="152"/>
      <c r="AF213" s="152"/>
      <c r="AG213" s="152" t="s">
        <v>726</v>
      </c>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outlineLevel="1" x14ac:dyDescent="0.2">
      <c r="A214" s="159"/>
      <c r="B214" s="160"/>
      <c r="C214" s="257" t="s">
        <v>1818</v>
      </c>
      <c r="D214" s="258"/>
      <c r="E214" s="258"/>
      <c r="F214" s="258"/>
      <c r="G214" s="258"/>
      <c r="H214" s="161"/>
      <c r="I214" s="161"/>
      <c r="J214" s="161"/>
      <c r="K214" s="161"/>
      <c r="L214" s="161"/>
      <c r="M214" s="161"/>
      <c r="N214" s="161"/>
      <c r="O214" s="161"/>
      <c r="P214" s="161"/>
      <c r="Q214" s="161"/>
      <c r="R214" s="161"/>
      <c r="S214" s="161"/>
      <c r="T214" s="161"/>
      <c r="U214" s="161"/>
      <c r="V214" s="161"/>
      <c r="W214" s="161"/>
      <c r="X214" s="152"/>
      <c r="Y214" s="152"/>
      <c r="Z214" s="152"/>
      <c r="AA214" s="152"/>
      <c r="AB214" s="152"/>
      <c r="AC214" s="152"/>
      <c r="AD214" s="152"/>
      <c r="AE214" s="152"/>
      <c r="AF214" s="152"/>
      <c r="AG214" s="152" t="s">
        <v>1162</v>
      </c>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1" x14ac:dyDescent="0.2">
      <c r="A215" s="173">
        <v>95</v>
      </c>
      <c r="B215" s="174" t="s">
        <v>1819</v>
      </c>
      <c r="C215" s="189" t="s">
        <v>1815</v>
      </c>
      <c r="D215" s="175" t="s">
        <v>1639</v>
      </c>
      <c r="E215" s="176">
        <v>14</v>
      </c>
      <c r="F215" s="177"/>
      <c r="G215" s="178">
        <f>ROUND(E215*F215,2)</f>
        <v>0</v>
      </c>
      <c r="H215" s="177"/>
      <c r="I215" s="178">
        <f>ROUND(E215*H215,2)</f>
        <v>0</v>
      </c>
      <c r="J215" s="177"/>
      <c r="K215" s="178">
        <f>ROUND(E215*J215,2)</f>
        <v>0</v>
      </c>
      <c r="L215" s="178">
        <v>21</v>
      </c>
      <c r="M215" s="178">
        <f>G215*(1+L215/100)</f>
        <v>0</v>
      </c>
      <c r="N215" s="178">
        <v>0</v>
      </c>
      <c r="O215" s="178">
        <f>ROUND(E215*N215,2)</f>
        <v>0</v>
      </c>
      <c r="P215" s="178">
        <v>0</v>
      </c>
      <c r="Q215" s="178">
        <f>ROUND(E215*P215,2)</f>
        <v>0</v>
      </c>
      <c r="R215" s="178"/>
      <c r="S215" s="178" t="s">
        <v>280</v>
      </c>
      <c r="T215" s="179" t="s">
        <v>281</v>
      </c>
      <c r="U215" s="161">
        <v>0</v>
      </c>
      <c r="V215" s="161">
        <f>ROUND(E215*U215,2)</f>
        <v>0</v>
      </c>
      <c r="W215" s="161"/>
      <c r="X215" s="152"/>
      <c r="Y215" s="152"/>
      <c r="Z215" s="152"/>
      <c r="AA215" s="152"/>
      <c r="AB215" s="152"/>
      <c r="AC215" s="152"/>
      <c r="AD215" s="152"/>
      <c r="AE215" s="152"/>
      <c r="AF215" s="152"/>
      <c r="AG215" s="152" t="s">
        <v>726</v>
      </c>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1" x14ac:dyDescent="0.2">
      <c r="A216" s="159"/>
      <c r="B216" s="160"/>
      <c r="C216" s="257" t="s">
        <v>1820</v>
      </c>
      <c r="D216" s="258"/>
      <c r="E216" s="258"/>
      <c r="F216" s="258"/>
      <c r="G216" s="258"/>
      <c r="H216" s="161"/>
      <c r="I216" s="161"/>
      <c r="J216" s="161"/>
      <c r="K216" s="161"/>
      <c r="L216" s="161"/>
      <c r="M216" s="161"/>
      <c r="N216" s="161"/>
      <c r="O216" s="161"/>
      <c r="P216" s="161"/>
      <c r="Q216" s="161"/>
      <c r="R216" s="161"/>
      <c r="S216" s="161"/>
      <c r="T216" s="161"/>
      <c r="U216" s="161"/>
      <c r="V216" s="161"/>
      <c r="W216" s="161"/>
      <c r="X216" s="152"/>
      <c r="Y216" s="152"/>
      <c r="Z216" s="152"/>
      <c r="AA216" s="152"/>
      <c r="AB216" s="152"/>
      <c r="AC216" s="152"/>
      <c r="AD216" s="152"/>
      <c r="AE216" s="152"/>
      <c r="AF216" s="152"/>
      <c r="AG216" s="152" t="s">
        <v>1162</v>
      </c>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outlineLevel="1" x14ac:dyDescent="0.2">
      <c r="A217" s="173">
        <v>96</v>
      </c>
      <c r="B217" s="174" t="s">
        <v>1821</v>
      </c>
      <c r="C217" s="189" t="s">
        <v>1815</v>
      </c>
      <c r="D217" s="175" t="s">
        <v>1639</v>
      </c>
      <c r="E217" s="176">
        <v>23</v>
      </c>
      <c r="F217" s="177"/>
      <c r="G217" s="178">
        <f>ROUND(E217*F217,2)</f>
        <v>0</v>
      </c>
      <c r="H217" s="177"/>
      <c r="I217" s="178">
        <f>ROUND(E217*H217,2)</f>
        <v>0</v>
      </c>
      <c r="J217" s="177"/>
      <c r="K217" s="178">
        <f>ROUND(E217*J217,2)</f>
        <v>0</v>
      </c>
      <c r="L217" s="178">
        <v>21</v>
      </c>
      <c r="M217" s="178">
        <f>G217*(1+L217/100)</f>
        <v>0</v>
      </c>
      <c r="N217" s="178">
        <v>0</v>
      </c>
      <c r="O217" s="178">
        <f>ROUND(E217*N217,2)</f>
        <v>0</v>
      </c>
      <c r="P217" s="178">
        <v>0</v>
      </c>
      <c r="Q217" s="178">
        <f>ROUND(E217*P217,2)</f>
        <v>0</v>
      </c>
      <c r="R217" s="178"/>
      <c r="S217" s="178" t="s">
        <v>280</v>
      </c>
      <c r="T217" s="179" t="s">
        <v>281</v>
      </c>
      <c r="U217" s="161">
        <v>0</v>
      </c>
      <c r="V217" s="161">
        <f>ROUND(E217*U217,2)</f>
        <v>0</v>
      </c>
      <c r="W217" s="161"/>
      <c r="X217" s="152"/>
      <c r="Y217" s="152"/>
      <c r="Z217" s="152"/>
      <c r="AA217" s="152"/>
      <c r="AB217" s="152"/>
      <c r="AC217" s="152"/>
      <c r="AD217" s="152"/>
      <c r="AE217" s="152"/>
      <c r="AF217" s="152"/>
      <c r="AG217" s="152" t="s">
        <v>726</v>
      </c>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1" x14ac:dyDescent="0.2">
      <c r="A218" s="159"/>
      <c r="B218" s="160"/>
      <c r="C218" s="257" t="s">
        <v>1822</v>
      </c>
      <c r="D218" s="258"/>
      <c r="E218" s="258"/>
      <c r="F218" s="258"/>
      <c r="G218" s="258"/>
      <c r="H218" s="161"/>
      <c r="I218" s="161"/>
      <c r="J218" s="161"/>
      <c r="K218" s="161"/>
      <c r="L218" s="161"/>
      <c r="M218" s="161"/>
      <c r="N218" s="161"/>
      <c r="O218" s="161"/>
      <c r="P218" s="161"/>
      <c r="Q218" s="161"/>
      <c r="R218" s="161"/>
      <c r="S218" s="161"/>
      <c r="T218" s="161"/>
      <c r="U218" s="161"/>
      <c r="V218" s="161"/>
      <c r="W218" s="161"/>
      <c r="X218" s="152"/>
      <c r="Y218" s="152"/>
      <c r="Z218" s="152"/>
      <c r="AA218" s="152"/>
      <c r="AB218" s="152"/>
      <c r="AC218" s="152"/>
      <c r="AD218" s="152"/>
      <c r="AE218" s="152"/>
      <c r="AF218" s="152"/>
      <c r="AG218" s="152" t="s">
        <v>1162</v>
      </c>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1" x14ac:dyDescent="0.2">
      <c r="A219" s="173">
        <v>97</v>
      </c>
      <c r="B219" s="174" t="s">
        <v>1823</v>
      </c>
      <c r="C219" s="189" t="s">
        <v>1815</v>
      </c>
      <c r="D219" s="175" t="s">
        <v>1639</v>
      </c>
      <c r="E219" s="176">
        <v>6</v>
      </c>
      <c r="F219" s="177"/>
      <c r="G219" s="178">
        <f>ROUND(E219*F219,2)</f>
        <v>0</v>
      </c>
      <c r="H219" s="177"/>
      <c r="I219" s="178">
        <f>ROUND(E219*H219,2)</f>
        <v>0</v>
      </c>
      <c r="J219" s="177"/>
      <c r="K219" s="178">
        <f>ROUND(E219*J219,2)</f>
        <v>0</v>
      </c>
      <c r="L219" s="178">
        <v>21</v>
      </c>
      <c r="M219" s="178">
        <f>G219*(1+L219/100)</f>
        <v>0</v>
      </c>
      <c r="N219" s="178">
        <v>0</v>
      </c>
      <c r="O219" s="178">
        <f>ROUND(E219*N219,2)</f>
        <v>0</v>
      </c>
      <c r="P219" s="178">
        <v>0</v>
      </c>
      <c r="Q219" s="178">
        <f>ROUND(E219*P219,2)</f>
        <v>0</v>
      </c>
      <c r="R219" s="178"/>
      <c r="S219" s="178" t="s">
        <v>280</v>
      </c>
      <c r="T219" s="179" t="s">
        <v>281</v>
      </c>
      <c r="U219" s="161">
        <v>0</v>
      </c>
      <c r="V219" s="161">
        <f>ROUND(E219*U219,2)</f>
        <v>0</v>
      </c>
      <c r="W219" s="161"/>
      <c r="X219" s="152"/>
      <c r="Y219" s="152"/>
      <c r="Z219" s="152"/>
      <c r="AA219" s="152"/>
      <c r="AB219" s="152"/>
      <c r="AC219" s="152"/>
      <c r="AD219" s="152"/>
      <c r="AE219" s="152"/>
      <c r="AF219" s="152"/>
      <c r="AG219" s="152" t="s">
        <v>726</v>
      </c>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outlineLevel="1" x14ac:dyDescent="0.2">
      <c r="A220" s="159"/>
      <c r="B220" s="160"/>
      <c r="C220" s="257" t="s">
        <v>1824</v>
      </c>
      <c r="D220" s="258"/>
      <c r="E220" s="258"/>
      <c r="F220" s="258"/>
      <c r="G220" s="258"/>
      <c r="H220" s="161"/>
      <c r="I220" s="161"/>
      <c r="J220" s="161"/>
      <c r="K220" s="161"/>
      <c r="L220" s="161"/>
      <c r="M220" s="161"/>
      <c r="N220" s="161"/>
      <c r="O220" s="161"/>
      <c r="P220" s="161"/>
      <c r="Q220" s="161"/>
      <c r="R220" s="161"/>
      <c r="S220" s="161"/>
      <c r="T220" s="161"/>
      <c r="U220" s="161"/>
      <c r="V220" s="161"/>
      <c r="W220" s="161"/>
      <c r="X220" s="152"/>
      <c r="Y220" s="152"/>
      <c r="Z220" s="152"/>
      <c r="AA220" s="152"/>
      <c r="AB220" s="152"/>
      <c r="AC220" s="152"/>
      <c r="AD220" s="152"/>
      <c r="AE220" s="152"/>
      <c r="AF220" s="152"/>
      <c r="AG220" s="152" t="s">
        <v>1162</v>
      </c>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1" x14ac:dyDescent="0.2">
      <c r="A221" s="173">
        <v>98</v>
      </c>
      <c r="B221" s="174" t="s">
        <v>1825</v>
      </c>
      <c r="C221" s="189" t="s">
        <v>1815</v>
      </c>
      <c r="D221" s="175" t="s">
        <v>1639</v>
      </c>
      <c r="E221" s="176">
        <v>8</v>
      </c>
      <c r="F221" s="177"/>
      <c r="G221" s="178">
        <f>ROUND(E221*F221,2)</f>
        <v>0</v>
      </c>
      <c r="H221" s="177"/>
      <c r="I221" s="178">
        <f>ROUND(E221*H221,2)</f>
        <v>0</v>
      </c>
      <c r="J221" s="177"/>
      <c r="K221" s="178">
        <f>ROUND(E221*J221,2)</f>
        <v>0</v>
      </c>
      <c r="L221" s="178">
        <v>21</v>
      </c>
      <c r="M221" s="178">
        <f>G221*(1+L221/100)</f>
        <v>0</v>
      </c>
      <c r="N221" s="178">
        <v>0</v>
      </c>
      <c r="O221" s="178">
        <f>ROUND(E221*N221,2)</f>
        <v>0</v>
      </c>
      <c r="P221" s="178">
        <v>0</v>
      </c>
      <c r="Q221" s="178">
        <f>ROUND(E221*P221,2)</f>
        <v>0</v>
      </c>
      <c r="R221" s="178"/>
      <c r="S221" s="178" t="s">
        <v>280</v>
      </c>
      <c r="T221" s="179" t="s">
        <v>281</v>
      </c>
      <c r="U221" s="161">
        <v>0</v>
      </c>
      <c r="V221" s="161">
        <f>ROUND(E221*U221,2)</f>
        <v>0</v>
      </c>
      <c r="W221" s="161"/>
      <c r="X221" s="152"/>
      <c r="Y221" s="152"/>
      <c r="Z221" s="152"/>
      <c r="AA221" s="152"/>
      <c r="AB221" s="152"/>
      <c r="AC221" s="152"/>
      <c r="AD221" s="152"/>
      <c r="AE221" s="152"/>
      <c r="AF221" s="152"/>
      <c r="AG221" s="152" t="s">
        <v>726</v>
      </c>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outlineLevel="1" x14ac:dyDescent="0.2">
      <c r="A222" s="159"/>
      <c r="B222" s="160"/>
      <c r="C222" s="257" t="s">
        <v>1826</v>
      </c>
      <c r="D222" s="258"/>
      <c r="E222" s="258"/>
      <c r="F222" s="258"/>
      <c r="G222" s="258"/>
      <c r="H222" s="161"/>
      <c r="I222" s="161"/>
      <c r="J222" s="161"/>
      <c r="K222" s="161"/>
      <c r="L222" s="161"/>
      <c r="M222" s="161"/>
      <c r="N222" s="161"/>
      <c r="O222" s="161"/>
      <c r="P222" s="161"/>
      <c r="Q222" s="161"/>
      <c r="R222" s="161"/>
      <c r="S222" s="161"/>
      <c r="T222" s="161"/>
      <c r="U222" s="161"/>
      <c r="V222" s="161"/>
      <c r="W222" s="161"/>
      <c r="X222" s="152"/>
      <c r="Y222" s="152"/>
      <c r="Z222" s="152"/>
      <c r="AA222" s="152"/>
      <c r="AB222" s="152"/>
      <c r="AC222" s="152"/>
      <c r="AD222" s="152"/>
      <c r="AE222" s="152"/>
      <c r="AF222" s="152"/>
      <c r="AG222" s="152" t="s">
        <v>1162</v>
      </c>
      <c r="AH222" s="152"/>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row>
    <row r="223" spans="1:60" outlineLevel="1" x14ac:dyDescent="0.2">
      <c r="A223" s="173">
        <v>99</v>
      </c>
      <c r="B223" s="174" t="s">
        <v>1827</v>
      </c>
      <c r="C223" s="189" t="s">
        <v>1815</v>
      </c>
      <c r="D223" s="175" t="s">
        <v>1639</v>
      </c>
      <c r="E223" s="176">
        <v>7</v>
      </c>
      <c r="F223" s="177"/>
      <c r="G223" s="178">
        <f>ROUND(E223*F223,2)</f>
        <v>0</v>
      </c>
      <c r="H223" s="177"/>
      <c r="I223" s="178">
        <f>ROUND(E223*H223,2)</f>
        <v>0</v>
      </c>
      <c r="J223" s="177"/>
      <c r="K223" s="178">
        <f>ROUND(E223*J223,2)</f>
        <v>0</v>
      </c>
      <c r="L223" s="178">
        <v>21</v>
      </c>
      <c r="M223" s="178">
        <f>G223*(1+L223/100)</f>
        <v>0</v>
      </c>
      <c r="N223" s="178">
        <v>0</v>
      </c>
      <c r="O223" s="178">
        <f>ROUND(E223*N223,2)</f>
        <v>0</v>
      </c>
      <c r="P223" s="178">
        <v>0</v>
      </c>
      <c r="Q223" s="178">
        <f>ROUND(E223*P223,2)</f>
        <v>0</v>
      </c>
      <c r="R223" s="178"/>
      <c r="S223" s="178" t="s">
        <v>280</v>
      </c>
      <c r="T223" s="179" t="s">
        <v>281</v>
      </c>
      <c r="U223" s="161">
        <v>0</v>
      </c>
      <c r="V223" s="161">
        <f>ROUND(E223*U223,2)</f>
        <v>0</v>
      </c>
      <c r="W223" s="161"/>
      <c r="X223" s="152"/>
      <c r="Y223" s="152"/>
      <c r="Z223" s="152"/>
      <c r="AA223" s="152"/>
      <c r="AB223" s="152"/>
      <c r="AC223" s="152"/>
      <c r="AD223" s="152"/>
      <c r="AE223" s="152"/>
      <c r="AF223" s="152"/>
      <c r="AG223" s="152" t="s">
        <v>726</v>
      </c>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outlineLevel="1" x14ac:dyDescent="0.2">
      <c r="A224" s="159"/>
      <c r="B224" s="160"/>
      <c r="C224" s="257" t="s">
        <v>1828</v>
      </c>
      <c r="D224" s="258"/>
      <c r="E224" s="258"/>
      <c r="F224" s="258"/>
      <c r="G224" s="258"/>
      <c r="H224" s="161"/>
      <c r="I224" s="161"/>
      <c r="J224" s="161"/>
      <c r="K224" s="161"/>
      <c r="L224" s="161"/>
      <c r="M224" s="161"/>
      <c r="N224" s="161"/>
      <c r="O224" s="161"/>
      <c r="P224" s="161"/>
      <c r="Q224" s="161"/>
      <c r="R224" s="161"/>
      <c r="S224" s="161"/>
      <c r="T224" s="161"/>
      <c r="U224" s="161"/>
      <c r="V224" s="161"/>
      <c r="W224" s="161"/>
      <c r="X224" s="152"/>
      <c r="Y224" s="152"/>
      <c r="Z224" s="152"/>
      <c r="AA224" s="152"/>
      <c r="AB224" s="152"/>
      <c r="AC224" s="152"/>
      <c r="AD224" s="152"/>
      <c r="AE224" s="152"/>
      <c r="AF224" s="152"/>
      <c r="AG224" s="152" t="s">
        <v>1162</v>
      </c>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1" x14ac:dyDescent="0.2">
      <c r="A225" s="173">
        <v>100</v>
      </c>
      <c r="B225" s="174" t="s">
        <v>1829</v>
      </c>
      <c r="C225" s="189" t="s">
        <v>1830</v>
      </c>
      <c r="D225" s="175" t="s">
        <v>539</v>
      </c>
      <c r="E225" s="176">
        <v>100</v>
      </c>
      <c r="F225" s="177"/>
      <c r="G225" s="178">
        <f>ROUND(E225*F225,2)</f>
        <v>0</v>
      </c>
      <c r="H225" s="177"/>
      <c r="I225" s="178">
        <f>ROUND(E225*H225,2)</f>
        <v>0</v>
      </c>
      <c r="J225" s="177"/>
      <c r="K225" s="178">
        <f>ROUND(E225*J225,2)</f>
        <v>0</v>
      </c>
      <c r="L225" s="178">
        <v>21</v>
      </c>
      <c r="M225" s="178">
        <f>G225*(1+L225/100)</f>
        <v>0</v>
      </c>
      <c r="N225" s="178">
        <v>0</v>
      </c>
      <c r="O225" s="178">
        <f>ROUND(E225*N225,2)</f>
        <v>0</v>
      </c>
      <c r="P225" s="178">
        <v>0</v>
      </c>
      <c r="Q225" s="178">
        <f>ROUND(E225*P225,2)</f>
        <v>0</v>
      </c>
      <c r="R225" s="178"/>
      <c r="S225" s="178" t="s">
        <v>280</v>
      </c>
      <c r="T225" s="179" t="s">
        <v>281</v>
      </c>
      <c r="U225" s="161">
        <v>0</v>
      </c>
      <c r="V225" s="161">
        <f>ROUND(E225*U225,2)</f>
        <v>0</v>
      </c>
      <c r="W225" s="161"/>
      <c r="X225" s="152"/>
      <c r="Y225" s="152"/>
      <c r="Z225" s="152"/>
      <c r="AA225" s="152"/>
      <c r="AB225" s="152"/>
      <c r="AC225" s="152"/>
      <c r="AD225" s="152"/>
      <c r="AE225" s="152"/>
      <c r="AF225" s="152"/>
      <c r="AG225" s="152" t="s">
        <v>726</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outlineLevel="1" x14ac:dyDescent="0.2">
      <c r="A226" s="159"/>
      <c r="B226" s="160"/>
      <c r="C226" s="257" t="s">
        <v>1831</v>
      </c>
      <c r="D226" s="258"/>
      <c r="E226" s="258"/>
      <c r="F226" s="258"/>
      <c r="G226" s="258"/>
      <c r="H226" s="161"/>
      <c r="I226" s="161"/>
      <c r="J226" s="161"/>
      <c r="K226" s="161"/>
      <c r="L226" s="161"/>
      <c r="M226" s="161"/>
      <c r="N226" s="161"/>
      <c r="O226" s="161"/>
      <c r="P226" s="161"/>
      <c r="Q226" s="161"/>
      <c r="R226" s="161"/>
      <c r="S226" s="161"/>
      <c r="T226" s="161"/>
      <c r="U226" s="161"/>
      <c r="V226" s="161"/>
      <c r="W226" s="161"/>
      <c r="X226" s="152"/>
      <c r="Y226" s="152"/>
      <c r="Z226" s="152"/>
      <c r="AA226" s="152"/>
      <c r="AB226" s="152"/>
      <c r="AC226" s="152"/>
      <c r="AD226" s="152"/>
      <c r="AE226" s="152"/>
      <c r="AF226" s="152"/>
      <c r="AG226" s="152" t="s">
        <v>1162</v>
      </c>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row>
    <row r="227" spans="1:60" x14ac:dyDescent="0.2">
      <c r="A227" s="5"/>
      <c r="B227" s="6"/>
      <c r="C227" s="193"/>
      <c r="D227" s="8"/>
      <c r="E227" s="5"/>
      <c r="F227" s="5"/>
      <c r="G227" s="5"/>
      <c r="H227" s="5"/>
      <c r="I227" s="5"/>
      <c r="J227" s="5"/>
      <c r="K227" s="5"/>
      <c r="L227" s="5"/>
      <c r="M227" s="5"/>
      <c r="N227" s="5"/>
      <c r="O227" s="5"/>
      <c r="P227" s="5"/>
      <c r="Q227" s="5"/>
      <c r="R227" s="5"/>
      <c r="S227" s="5"/>
      <c r="T227" s="5"/>
      <c r="U227" s="5"/>
      <c r="V227" s="5"/>
      <c r="W227" s="5"/>
      <c r="AE227">
        <v>15</v>
      </c>
      <c r="AF227">
        <v>21</v>
      </c>
    </row>
    <row r="228" spans="1:60" x14ac:dyDescent="0.2">
      <c r="A228" s="155"/>
      <c r="B228" s="156" t="s">
        <v>29</v>
      </c>
      <c r="C228" s="194"/>
      <c r="D228" s="157"/>
      <c r="E228" s="158"/>
      <c r="F228" s="158"/>
      <c r="G228" s="187">
        <f>G8+G28+G52+G66+G82+G91+G114+G131+G154+G164+G180+G184+G189+G201</f>
        <v>0</v>
      </c>
      <c r="H228" s="5"/>
      <c r="I228" s="5"/>
      <c r="J228" s="5"/>
      <c r="K228" s="5"/>
      <c r="L228" s="5"/>
      <c r="M228" s="5"/>
      <c r="N228" s="5"/>
      <c r="O228" s="5"/>
      <c r="P228" s="5"/>
      <c r="Q228" s="5"/>
      <c r="R228" s="5"/>
      <c r="S228" s="5"/>
      <c r="T228" s="5"/>
      <c r="U228" s="5"/>
      <c r="V228" s="5"/>
      <c r="W228" s="5"/>
      <c r="AE228">
        <f>SUMIF(L7:L226,AE227,G7:G226)</f>
        <v>0</v>
      </c>
      <c r="AF228">
        <f>SUMIF(L7:L226,AF227,G7:G226)</f>
        <v>0</v>
      </c>
      <c r="AG228" t="s">
        <v>1156</v>
      </c>
    </row>
    <row r="229" spans="1:60" x14ac:dyDescent="0.2">
      <c r="C229" s="195"/>
      <c r="D229" s="143"/>
      <c r="AG229" t="s">
        <v>1157</v>
      </c>
    </row>
    <row r="230" spans="1:60" x14ac:dyDescent="0.2">
      <c r="D230" s="143"/>
    </row>
    <row r="231" spans="1:60" x14ac:dyDescent="0.2">
      <c r="D231" s="143"/>
    </row>
    <row r="232" spans="1:60" x14ac:dyDescent="0.2">
      <c r="D232" s="143"/>
    </row>
    <row r="233" spans="1:60" x14ac:dyDescent="0.2">
      <c r="D233" s="143"/>
    </row>
    <row r="234" spans="1:60" x14ac:dyDescent="0.2">
      <c r="D234" s="143"/>
    </row>
    <row r="235" spans="1:60" x14ac:dyDescent="0.2">
      <c r="D235" s="143"/>
    </row>
    <row r="236" spans="1:60" x14ac:dyDescent="0.2">
      <c r="D236" s="143"/>
    </row>
    <row r="237" spans="1:60" x14ac:dyDescent="0.2">
      <c r="D237" s="143"/>
    </row>
    <row r="238" spans="1:60" x14ac:dyDescent="0.2">
      <c r="D238" s="143"/>
    </row>
    <row r="239" spans="1:60" x14ac:dyDescent="0.2">
      <c r="D239" s="143"/>
    </row>
    <row r="240" spans="1:60"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109">
    <mergeCell ref="C14:G14"/>
    <mergeCell ref="C16:G16"/>
    <mergeCell ref="C18:G18"/>
    <mergeCell ref="C20:G20"/>
    <mergeCell ref="C22:G22"/>
    <mergeCell ref="C24:G24"/>
    <mergeCell ref="A1:G1"/>
    <mergeCell ref="C2:G2"/>
    <mergeCell ref="C3:G3"/>
    <mergeCell ref="C4:G4"/>
    <mergeCell ref="C10:G10"/>
    <mergeCell ref="C12:G12"/>
    <mergeCell ref="C36:G36"/>
    <mergeCell ref="C37:G37"/>
    <mergeCell ref="C38:G38"/>
    <mergeCell ref="C39:G39"/>
    <mergeCell ref="C40:G40"/>
    <mergeCell ref="C41:G41"/>
    <mergeCell ref="C30:G30"/>
    <mergeCell ref="C31:G31"/>
    <mergeCell ref="C32:G32"/>
    <mergeCell ref="C33:G33"/>
    <mergeCell ref="C34:G34"/>
    <mergeCell ref="C35:G35"/>
    <mergeCell ref="C54:G54"/>
    <mergeCell ref="C55:G55"/>
    <mergeCell ref="C56:G56"/>
    <mergeCell ref="C59:G59"/>
    <mergeCell ref="C62:G62"/>
    <mergeCell ref="C64:G64"/>
    <mergeCell ref="C42:G42"/>
    <mergeCell ref="C44:G44"/>
    <mergeCell ref="C45:G45"/>
    <mergeCell ref="C46:G46"/>
    <mergeCell ref="C47:G47"/>
    <mergeCell ref="C49:G49"/>
    <mergeCell ref="C79:G79"/>
    <mergeCell ref="C84:G84"/>
    <mergeCell ref="C85:G85"/>
    <mergeCell ref="C87:G87"/>
    <mergeCell ref="C89:G89"/>
    <mergeCell ref="C93:G93"/>
    <mergeCell ref="C68:G68"/>
    <mergeCell ref="C69:G69"/>
    <mergeCell ref="C71:G71"/>
    <mergeCell ref="C73:G73"/>
    <mergeCell ref="C75:G75"/>
    <mergeCell ref="C77:G77"/>
    <mergeCell ref="C107:G107"/>
    <mergeCell ref="C109:G109"/>
    <mergeCell ref="C111:G111"/>
    <mergeCell ref="C116:G116"/>
    <mergeCell ref="C117:G117"/>
    <mergeCell ref="C119:G119"/>
    <mergeCell ref="C94:G94"/>
    <mergeCell ref="C97:G97"/>
    <mergeCell ref="C99:G99"/>
    <mergeCell ref="C101:G101"/>
    <mergeCell ref="C103:G103"/>
    <mergeCell ref="C105:G105"/>
    <mergeCell ref="C134:G134"/>
    <mergeCell ref="C136:G136"/>
    <mergeCell ref="C138:G138"/>
    <mergeCell ref="C140:G140"/>
    <mergeCell ref="C142:G142"/>
    <mergeCell ref="C144:G144"/>
    <mergeCell ref="C121:G121"/>
    <mergeCell ref="C123:G123"/>
    <mergeCell ref="C125:G125"/>
    <mergeCell ref="C127:G127"/>
    <mergeCell ref="C129:G129"/>
    <mergeCell ref="C133:G133"/>
    <mergeCell ref="C158:G158"/>
    <mergeCell ref="C160:G160"/>
    <mergeCell ref="C162:G162"/>
    <mergeCell ref="C166:G166"/>
    <mergeCell ref="C167:G167"/>
    <mergeCell ref="C169:G169"/>
    <mergeCell ref="C146:G146"/>
    <mergeCell ref="C148:G148"/>
    <mergeCell ref="C150:G150"/>
    <mergeCell ref="C152:G152"/>
    <mergeCell ref="C156:G156"/>
    <mergeCell ref="C157:G157"/>
    <mergeCell ref="C182:G182"/>
    <mergeCell ref="C183:G183"/>
    <mergeCell ref="C191:G191"/>
    <mergeCell ref="C193:G193"/>
    <mergeCell ref="C195:G195"/>
    <mergeCell ref="C197:G197"/>
    <mergeCell ref="C170:G170"/>
    <mergeCell ref="C171:G171"/>
    <mergeCell ref="C172:G172"/>
    <mergeCell ref="C174:G174"/>
    <mergeCell ref="C176:G176"/>
    <mergeCell ref="C178:G178"/>
    <mergeCell ref="C226:G226"/>
    <mergeCell ref="C214:G214"/>
    <mergeCell ref="C216:G216"/>
    <mergeCell ref="C218:G218"/>
    <mergeCell ref="C220:G220"/>
    <mergeCell ref="C222:G222"/>
    <mergeCell ref="C224:G224"/>
    <mergeCell ref="C199:G199"/>
    <mergeCell ref="C204:G204"/>
    <mergeCell ref="C206:G206"/>
    <mergeCell ref="C208:G208"/>
    <mergeCell ref="C210:G210"/>
    <mergeCell ref="C212:G21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64</v>
      </c>
      <c r="C3" s="251" t="s">
        <v>65</v>
      </c>
      <c r="D3" s="252"/>
      <c r="E3" s="252"/>
      <c r="F3" s="252"/>
      <c r="G3" s="253"/>
      <c r="AC3" s="87" t="s">
        <v>252</v>
      </c>
      <c r="AG3" t="s">
        <v>253</v>
      </c>
    </row>
    <row r="4" spans="1:60" ht="24.95" customHeight="1" x14ac:dyDescent="0.2">
      <c r="A4" s="145" t="s">
        <v>9</v>
      </c>
      <c r="B4" s="146" t="s">
        <v>66</v>
      </c>
      <c r="C4" s="254" t="s">
        <v>65</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SUMIF(AG9:AG39,"&lt;&gt;NOR",G9:G39)</f>
        <v>0</v>
      </c>
      <c r="H8" s="171"/>
      <c r="I8" s="171">
        <f>SUM(I9:I39)</f>
        <v>0</v>
      </c>
      <c r="J8" s="171"/>
      <c r="K8" s="171">
        <f>SUM(K9:K39)</f>
        <v>0</v>
      </c>
      <c r="L8" s="171"/>
      <c r="M8" s="171">
        <f>SUM(M9:M39)</f>
        <v>0</v>
      </c>
      <c r="N8" s="171"/>
      <c r="O8" s="171">
        <f>SUM(O9:O39)</f>
        <v>0.49</v>
      </c>
      <c r="P8" s="171"/>
      <c r="Q8" s="171">
        <f>SUM(Q9:Q39)</f>
        <v>0</v>
      </c>
      <c r="R8" s="171"/>
      <c r="S8" s="171"/>
      <c r="T8" s="172"/>
      <c r="U8" s="166"/>
      <c r="V8" s="166">
        <f>SUM(V9:V39)</f>
        <v>0</v>
      </c>
      <c r="W8" s="166"/>
      <c r="AG8" t="s">
        <v>276</v>
      </c>
    </row>
    <row r="9" spans="1:60" outlineLevel="1" x14ac:dyDescent="0.2">
      <c r="A9" s="180">
        <v>1</v>
      </c>
      <c r="B9" s="181" t="s">
        <v>1832</v>
      </c>
      <c r="C9" s="191" t="s">
        <v>1833</v>
      </c>
      <c r="D9" s="182" t="s">
        <v>486</v>
      </c>
      <c r="E9" s="183">
        <v>120</v>
      </c>
      <c r="F9" s="184"/>
      <c r="G9" s="185">
        <f t="shared" ref="G9:G39" si="0">ROUND(E9*F9,2)</f>
        <v>0</v>
      </c>
      <c r="H9" s="184"/>
      <c r="I9" s="185">
        <f t="shared" ref="I9:I39" si="1">ROUND(E9*H9,2)</f>
        <v>0</v>
      </c>
      <c r="J9" s="184"/>
      <c r="K9" s="185">
        <f t="shared" ref="K9:K39" si="2">ROUND(E9*J9,2)</f>
        <v>0</v>
      </c>
      <c r="L9" s="185">
        <v>21</v>
      </c>
      <c r="M9" s="185">
        <f t="shared" ref="M9:M39" si="3">G9*(1+L9/100)</f>
        <v>0</v>
      </c>
      <c r="N9" s="185">
        <v>0</v>
      </c>
      <c r="O9" s="185">
        <f t="shared" ref="O9:O39" si="4">ROUND(E9*N9,2)</f>
        <v>0</v>
      </c>
      <c r="P9" s="185">
        <v>0</v>
      </c>
      <c r="Q9" s="185">
        <f t="shared" ref="Q9:Q39" si="5">ROUND(E9*P9,2)</f>
        <v>0</v>
      </c>
      <c r="R9" s="185"/>
      <c r="S9" s="185" t="s">
        <v>280</v>
      </c>
      <c r="T9" s="186" t="s">
        <v>281</v>
      </c>
      <c r="U9" s="161">
        <v>0</v>
      </c>
      <c r="V9" s="161">
        <f t="shared" ref="V9:V39" si="6">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1834</v>
      </c>
      <c r="C10" s="191" t="s">
        <v>1835</v>
      </c>
      <c r="D10" s="182" t="s">
        <v>486</v>
      </c>
      <c r="E10" s="183">
        <v>60</v>
      </c>
      <c r="F10" s="184"/>
      <c r="G10" s="185">
        <f t="shared" si="0"/>
        <v>0</v>
      </c>
      <c r="H10" s="184"/>
      <c r="I10" s="185">
        <f t="shared" si="1"/>
        <v>0</v>
      </c>
      <c r="J10" s="184"/>
      <c r="K10" s="185">
        <f t="shared" si="2"/>
        <v>0</v>
      </c>
      <c r="L10" s="185">
        <v>21</v>
      </c>
      <c r="M10" s="185">
        <f t="shared" si="3"/>
        <v>0</v>
      </c>
      <c r="N10" s="185">
        <v>0</v>
      </c>
      <c r="O10" s="185">
        <f t="shared" si="4"/>
        <v>0</v>
      </c>
      <c r="P10" s="185">
        <v>0</v>
      </c>
      <c r="Q10" s="185">
        <f t="shared" si="5"/>
        <v>0</v>
      </c>
      <c r="R10" s="185"/>
      <c r="S10" s="185" t="s">
        <v>280</v>
      </c>
      <c r="T10" s="186" t="s">
        <v>281</v>
      </c>
      <c r="U10" s="161">
        <v>0</v>
      </c>
      <c r="V10" s="161">
        <f t="shared" si="6"/>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1836</v>
      </c>
      <c r="C11" s="191" t="s">
        <v>1837</v>
      </c>
      <c r="D11" s="182" t="s">
        <v>486</v>
      </c>
      <c r="E11" s="183">
        <v>120</v>
      </c>
      <c r="F11" s="184"/>
      <c r="G11" s="185">
        <f t="shared" si="0"/>
        <v>0</v>
      </c>
      <c r="H11" s="184"/>
      <c r="I11" s="185">
        <f t="shared" si="1"/>
        <v>0</v>
      </c>
      <c r="J11" s="184"/>
      <c r="K11" s="185">
        <f t="shared" si="2"/>
        <v>0</v>
      </c>
      <c r="L11" s="185">
        <v>21</v>
      </c>
      <c r="M11" s="185">
        <f t="shared" si="3"/>
        <v>0</v>
      </c>
      <c r="N11" s="185">
        <v>0</v>
      </c>
      <c r="O11" s="185">
        <f t="shared" si="4"/>
        <v>0</v>
      </c>
      <c r="P11" s="185">
        <v>0</v>
      </c>
      <c r="Q11" s="185">
        <f t="shared" si="5"/>
        <v>0</v>
      </c>
      <c r="R11" s="185"/>
      <c r="S11" s="185" t="s">
        <v>280</v>
      </c>
      <c r="T11" s="186" t="s">
        <v>281</v>
      </c>
      <c r="U11" s="161">
        <v>0</v>
      </c>
      <c r="V11" s="161">
        <f t="shared" si="6"/>
        <v>0</v>
      </c>
      <c r="W11" s="161"/>
      <c r="X11" s="152"/>
      <c r="Y11" s="152"/>
      <c r="Z11" s="152"/>
      <c r="AA11" s="152"/>
      <c r="AB11" s="152"/>
      <c r="AC11" s="152"/>
      <c r="AD11" s="152"/>
      <c r="AE11" s="152"/>
      <c r="AF11" s="152"/>
      <c r="AG11" s="152" t="s">
        <v>726</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1838</v>
      </c>
      <c r="C12" s="191" t="s">
        <v>1839</v>
      </c>
      <c r="D12" s="182" t="s">
        <v>486</v>
      </c>
      <c r="E12" s="183">
        <v>100</v>
      </c>
      <c r="F12" s="184"/>
      <c r="G12" s="185">
        <f t="shared" si="0"/>
        <v>0</v>
      </c>
      <c r="H12" s="184"/>
      <c r="I12" s="185">
        <f t="shared" si="1"/>
        <v>0</v>
      </c>
      <c r="J12" s="184"/>
      <c r="K12" s="185">
        <f t="shared" si="2"/>
        <v>0</v>
      </c>
      <c r="L12" s="185">
        <v>21</v>
      </c>
      <c r="M12" s="185">
        <f t="shared" si="3"/>
        <v>0</v>
      </c>
      <c r="N12" s="185">
        <v>0</v>
      </c>
      <c r="O12" s="185">
        <f t="shared" si="4"/>
        <v>0</v>
      </c>
      <c r="P12" s="185">
        <v>0</v>
      </c>
      <c r="Q12" s="185">
        <f t="shared" si="5"/>
        <v>0</v>
      </c>
      <c r="R12" s="185"/>
      <c r="S12" s="185" t="s">
        <v>280</v>
      </c>
      <c r="T12" s="186" t="s">
        <v>281</v>
      </c>
      <c r="U12" s="161">
        <v>0</v>
      </c>
      <c r="V12" s="161">
        <f t="shared" si="6"/>
        <v>0</v>
      </c>
      <c r="W12" s="161"/>
      <c r="X12" s="152"/>
      <c r="Y12" s="152"/>
      <c r="Z12" s="152"/>
      <c r="AA12" s="152"/>
      <c r="AB12" s="152"/>
      <c r="AC12" s="152"/>
      <c r="AD12" s="152"/>
      <c r="AE12" s="152"/>
      <c r="AF12" s="152"/>
      <c r="AG12" s="152" t="s">
        <v>726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1840</v>
      </c>
      <c r="C13" s="191" t="s">
        <v>1841</v>
      </c>
      <c r="D13" s="182" t="s">
        <v>486</v>
      </c>
      <c r="E13" s="183">
        <v>60</v>
      </c>
      <c r="F13" s="184"/>
      <c r="G13" s="185">
        <f t="shared" si="0"/>
        <v>0</v>
      </c>
      <c r="H13" s="184"/>
      <c r="I13" s="185">
        <f t="shared" si="1"/>
        <v>0</v>
      </c>
      <c r="J13" s="184"/>
      <c r="K13" s="185">
        <f t="shared" si="2"/>
        <v>0</v>
      </c>
      <c r="L13" s="185">
        <v>21</v>
      </c>
      <c r="M13" s="185">
        <f t="shared" si="3"/>
        <v>0</v>
      </c>
      <c r="N13" s="185">
        <v>0</v>
      </c>
      <c r="O13" s="185">
        <f t="shared" si="4"/>
        <v>0</v>
      </c>
      <c r="P13" s="185">
        <v>0</v>
      </c>
      <c r="Q13" s="185">
        <f t="shared" si="5"/>
        <v>0</v>
      </c>
      <c r="R13" s="185"/>
      <c r="S13" s="185" t="s">
        <v>280</v>
      </c>
      <c r="T13" s="186" t="s">
        <v>281</v>
      </c>
      <c r="U13" s="161">
        <v>0</v>
      </c>
      <c r="V13" s="161">
        <f t="shared" si="6"/>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6</v>
      </c>
      <c r="B14" s="181" t="s">
        <v>1842</v>
      </c>
      <c r="C14" s="191" t="s">
        <v>1843</v>
      </c>
      <c r="D14" s="182" t="s">
        <v>486</v>
      </c>
      <c r="E14" s="183">
        <v>320</v>
      </c>
      <c r="F14" s="184"/>
      <c r="G14" s="185">
        <f t="shared" si="0"/>
        <v>0</v>
      </c>
      <c r="H14" s="184"/>
      <c r="I14" s="185">
        <f t="shared" si="1"/>
        <v>0</v>
      </c>
      <c r="J14" s="184"/>
      <c r="K14" s="185">
        <f t="shared" si="2"/>
        <v>0</v>
      </c>
      <c r="L14" s="185">
        <v>21</v>
      </c>
      <c r="M14" s="185">
        <f t="shared" si="3"/>
        <v>0</v>
      </c>
      <c r="N14" s="185">
        <v>0</v>
      </c>
      <c r="O14" s="185">
        <f t="shared" si="4"/>
        <v>0</v>
      </c>
      <c r="P14" s="185">
        <v>0</v>
      </c>
      <c r="Q14" s="185">
        <f t="shared" si="5"/>
        <v>0</v>
      </c>
      <c r="R14" s="185"/>
      <c r="S14" s="185" t="s">
        <v>280</v>
      </c>
      <c r="T14" s="186" t="s">
        <v>281</v>
      </c>
      <c r="U14" s="161">
        <v>0</v>
      </c>
      <c r="V14" s="161">
        <f t="shared" si="6"/>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0">
        <v>7</v>
      </c>
      <c r="B15" s="181" t="s">
        <v>1844</v>
      </c>
      <c r="C15" s="191" t="s">
        <v>1845</v>
      </c>
      <c r="D15" s="182" t="s">
        <v>486</v>
      </c>
      <c r="E15" s="183">
        <v>350</v>
      </c>
      <c r="F15" s="184"/>
      <c r="G15" s="185">
        <f t="shared" si="0"/>
        <v>0</v>
      </c>
      <c r="H15" s="184"/>
      <c r="I15" s="185">
        <f t="shared" si="1"/>
        <v>0</v>
      </c>
      <c r="J15" s="184"/>
      <c r="K15" s="185">
        <f t="shared" si="2"/>
        <v>0</v>
      </c>
      <c r="L15" s="185">
        <v>21</v>
      </c>
      <c r="M15" s="185">
        <f t="shared" si="3"/>
        <v>0</v>
      </c>
      <c r="N15" s="185">
        <v>0</v>
      </c>
      <c r="O15" s="185">
        <f t="shared" si="4"/>
        <v>0</v>
      </c>
      <c r="P15" s="185">
        <v>0</v>
      </c>
      <c r="Q15" s="185">
        <f t="shared" si="5"/>
        <v>0</v>
      </c>
      <c r="R15" s="185"/>
      <c r="S15" s="185" t="s">
        <v>280</v>
      </c>
      <c r="T15" s="186" t="s">
        <v>281</v>
      </c>
      <c r="U15" s="161">
        <v>0</v>
      </c>
      <c r="V15" s="161">
        <f t="shared" si="6"/>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0">
        <v>8</v>
      </c>
      <c r="B16" s="181" t="s">
        <v>1846</v>
      </c>
      <c r="C16" s="191" t="s">
        <v>1847</v>
      </c>
      <c r="D16" s="182" t="s">
        <v>486</v>
      </c>
      <c r="E16" s="183">
        <v>310</v>
      </c>
      <c r="F16" s="184"/>
      <c r="G16" s="185">
        <f t="shared" si="0"/>
        <v>0</v>
      </c>
      <c r="H16" s="184"/>
      <c r="I16" s="185">
        <f t="shared" si="1"/>
        <v>0</v>
      </c>
      <c r="J16" s="184"/>
      <c r="K16" s="185">
        <f t="shared" si="2"/>
        <v>0</v>
      </c>
      <c r="L16" s="185">
        <v>21</v>
      </c>
      <c r="M16" s="185">
        <f t="shared" si="3"/>
        <v>0</v>
      </c>
      <c r="N16" s="185">
        <v>0</v>
      </c>
      <c r="O16" s="185">
        <f t="shared" si="4"/>
        <v>0</v>
      </c>
      <c r="P16" s="185">
        <v>0</v>
      </c>
      <c r="Q16" s="185">
        <f t="shared" si="5"/>
        <v>0</v>
      </c>
      <c r="R16" s="185"/>
      <c r="S16" s="185" t="s">
        <v>280</v>
      </c>
      <c r="T16" s="186" t="s">
        <v>281</v>
      </c>
      <c r="U16" s="161">
        <v>0</v>
      </c>
      <c r="V16" s="161">
        <f t="shared" si="6"/>
        <v>0</v>
      </c>
      <c r="W16" s="161"/>
      <c r="X16" s="152"/>
      <c r="Y16" s="152"/>
      <c r="Z16" s="152"/>
      <c r="AA16" s="152"/>
      <c r="AB16" s="152"/>
      <c r="AC16" s="152"/>
      <c r="AD16" s="152"/>
      <c r="AE16" s="152"/>
      <c r="AF16" s="152"/>
      <c r="AG16" s="152" t="s">
        <v>726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0">
        <v>9</v>
      </c>
      <c r="B17" s="181" t="s">
        <v>1848</v>
      </c>
      <c r="C17" s="191" t="s">
        <v>1849</v>
      </c>
      <c r="D17" s="182" t="s">
        <v>486</v>
      </c>
      <c r="E17" s="183">
        <v>250</v>
      </c>
      <c r="F17" s="184"/>
      <c r="G17" s="185">
        <f t="shared" si="0"/>
        <v>0</v>
      </c>
      <c r="H17" s="184"/>
      <c r="I17" s="185">
        <f t="shared" si="1"/>
        <v>0</v>
      </c>
      <c r="J17" s="184"/>
      <c r="K17" s="185">
        <f t="shared" si="2"/>
        <v>0</v>
      </c>
      <c r="L17" s="185">
        <v>21</v>
      </c>
      <c r="M17" s="185">
        <f t="shared" si="3"/>
        <v>0</v>
      </c>
      <c r="N17" s="185">
        <v>0</v>
      </c>
      <c r="O17" s="185">
        <f t="shared" si="4"/>
        <v>0</v>
      </c>
      <c r="P17" s="185">
        <v>0</v>
      </c>
      <c r="Q17" s="185">
        <f t="shared" si="5"/>
        <v>0</v>
      </c>
      <c r="R17" s="185"/>
      <c r="S17" s="185" t="s">
        <v>280</v>
      </c>
      <c r="T17" s="186" t="s">
        <v>281</v>
      </c>
      <c r="U17" s="161">
        <v>0</v>
      </c>
      <c r="V17" s="161">
        <f t="shared" si="6"/>
        <v>0</v>
      </c>
      <c r="W17" s="161"/>
      <c r="X17" s="152"/>
      <c r="Y17" s="152"/>
      <c r="Z17" s="152"/>
      <c r="AA17" s="152"/>
      <c r="AB17" s="152"/>
      <c r="AC17" s="152"/>
      <c r="AD17" s="152"/>
      <c r="AE17" s="152"/>
      <c r="AF17" s="152"/>
      <c r="AG17" s="152" t="s">
        <v>726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0">
        <v>10</v>
      </c>
      <c r="B18" s="181" t="s">
        <v>1850</v>
      </c>
      <c r="C18" s="191" t="s">
        <v>1851</v>
      </c>
      <c r="D18" s="182" t="s">
        <v>486</v>
      </c>
      <c r="E18" s="183">
        <v>180</v>
      </c>
      <c r="F18" s="184"/>
      <c r="G18" s="185">
        <f t="shared" si="0"/>
        <v>0</v>
      </c>
      <c r="H18" s="184"/>
      <c r="I18" s="185">
        <f t="shared" si="1"/>
        <v>0</v>
      </c>
      <c r="J18" s="184"/>
      <c r="K18" s="185">
        <f t="shared" si="2"/>
        <v>0</v>
      </c>
      <c r="L18" s="185">
        <v>21</v>
      </c>
      <c r="M18" s="185">
        <f t="shared" si="3"/>
        <v>0</v>
      </c>
      <c r="N18" s="185">
        <v>0</v>
      </c>
      <c r="O18" s="185">
        <f t="shared" si="4"/>
        <v>0</v>
      </c>
      <c r="P18" s="185">
        <v>0</v>
      </c>
      <c r="Q18" s="185">
        <f t="shared" si="5"/>
        <v>0</v>
      </c>
      <c r="R18" s="185"/>
      <c r="S18" s="185" t="s">
        <v>280</v>
      </c>
      <c r="T18" s="186" t="s">
        <v>281</v>
      </c>
      <c r="U18" s="161">
        <v>0</v>
      </c>
      <c r="V18" s="161">
        <f t="shared" si="6"/>
        <v>0</v>
      </c>
      <c r="W18" s="161"/>
      <c r="X18" s="152"/>
      <c r="Y18" s="152"/>
      <c r="Z18" s="152"/>
      <c r="AA18" s="152"/>
      <c r="AB18" s="152"/>
      <c r="AC18" s="152"/>
      <c r="AD18" s="152"/>
      <c r="AE18" s="152"/>
      <c r="AF18" s="152"/>
      <c r="AG18" s="152" t="s">
        <v>726</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0">
        <v>11</v>
      </c>
      <c r="B19" s="181" t="s">
        <v>1852</v>
      </c>
      <c r="C19" s="191" t="s">
        <v>1853</v>
      </c>
      <c r="D19" s="182" t="s">
        <v>486</v>
      </c>
      <c r="E19" s="183">
        <v>1570</v>
      </c>
      <c r="F19" s="184"/>
      <c r="G19" s="185">
        <f t="shared" si="0"/>
        <v>0</v>
      </c>
      <c r="H19" s="184"/>
      <c r="I19" s="185">
        <f t="shared" si="1"/>
        <v>0</v>
      </c>
      <c r="J19" s="184"/>
      <c r="K19" s="185">
        <f t="shared" si="2"/>
        <v>0</v>
      </c>
      <c r="L19" s="185">
        <v>21</v>
      </c>
      <c r="M19" s="185">
        <f t="shared" si="3"/>
        <v>0</v>
      </c>
      <c r="N19" s="185">
        <v>0</v>
      </c>
      <c r="O19" s="185">
        <f t="shared" si="4"/>
        <v>0</v>
      </c>
      <c r="P19" s="185">
        <v>0</v>
      </c>
      <c r="Q19" s="185">
        <f t="shared" si="5"/>
        <v>0</v>
      </c>
      <c r="R19" s="185"/>
      <c r="S19" s="185" t="s">
        <v>280</v>
      </c>
      <c r="T19" s="186" t="s">
        <v>281</v>
      </c>
      <c r="U19" s="161">
        <v>0</v>
      </c>
      <c r="V19" s="161">
        <f t="shared" si="6"/>
        <v>0</v>
      </c>
      <c r="W19" s="161"/>
      <c r="X19" s="152"/>
      <c r="Y19" s="152"/>
      <c r="Z19" s="152"/>
      <c r="AA19" s="152"/>
      <c r="AB19" s="152"/>
      <c r="AC19" s="152"/>
      <c r="AD19" s="152"/>
      <c r="AE19" s="152"/>
      <c r="AF19" s="152"/>
      <c r="AG19" s="152" t="s">
        <v>726</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12</v>
      </c>
      <c r="B20" s="181" t="s">
        <v>1854</v>
      </c>
      <c r="C20" s="191" t="s">
        <v>1855</v>
      </c>
      <c r="D20" s="182" t="s">
        <v>486</v>
      </c>
      <c r="E20" s="183">
        <v>630</v>
      </c>
      <c r="F20" s="184"/>
      <c r="G20" s="185">
        <f t="shared" si="0"/>
        <v>0</v>
      </c>
      <c r="H20" s="184"/>
      <c r="I20" s="185">
        <f t="shared" si="1"/>
        <v>0</v>
      </c>
      <c r="J20" s="184"/>
      <c r="K20" s="185">
        <f t="shared" si="2"/>
        <v>0</v>
      </c>
      <c r="L20" s="185">
        <v>21</v>
      </c>
      <c r="M20" s="185">
        <f t="shared" si="3"/>
        <v>0</v>
      </c>
      <c r="N20" s="185">
        <v>0</v>
      </c>
      <c r="O20" s="185">
        <f t="shared" si="4"/>
        <v>0</v>
      </c>
      <c r="P20" s="185">
        <v>0</v>
      </c>
      <c r="Q20" s="185">
        <f t="shared" si="5"/>
        <v>0</v>
      </c>
      <c r="R20" s="185"/>
      <c r="S20" s="185" t="s">
        <v>280</v>
      </c>
      <c r="T20" s="186" t="s">
        <v>281</v>
      </c>
      <c r="U20" s="161">
        <v>0</v>
      </c>
      <c r="V20" s="161">
        <f t="shared" si="6"/>
        <v>0</v>
      </c>
      <c r="W20" s="161"/>
      <c r="X20" s="152"/>
      <c r="Y20" s="152"/>
      <c r="Z20" s="152"/>
      <c r="AA20" s="152"/>
      <c r="AB20" s="152"/>
      <c r="AC20" s="152"/>
      <c r="AD20" s="152"/>
      <c r="AE20" s="152"/>
      <c r="AF20" s="152"/>
      <c r="AG20" s="152" t="s">
        <v>726</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13</v>
      </c>
      <c r="B21" s="181" t="s">
        <v>1856</v>
      </c>
      <c r="C21" s="191" t="s">
        <v>1857</v>
      </c>
      <c r="D21" s="182" t="s">
        <v>486</v>
      </c>
      <c r="E21" s="183">
        <v>110</v>
      </c>
      <c r="F21" s="184"/>
      <c r="G21" s="185">
        <f t="shared" si="0"/>
        <v>0</v>
      </c>
      <c r="H21" s="184"/>
      <c r="I21" s="185">
        <f t="shared" si="1"/>
        <v>0</v>
      </c>
      <c r="J21" s="184"/>
      <c r="K21" s="185">
        <f t="shared" si="2"/>
        <v>0</v>
      </c>
      <c r="L21" s="185">
        <v>21</v>
      </c>
      <c r="M21" s="185">
        <f t="shared" si="3"/>
        <v>0</v>
      </c>
      <c r="N21" s="185">
        <v>0</v>
      </c>
      <c r="O21" s="185">
        <f t="shared" si="4"/>
        <v>0</v>
      </c>
      <c r="P21" s="185">
        <v>0</v>
      </c>
      <c r="Q21" s="185">
        <f t="shared" si="5"/>
        <v>0</v>
      </c>
      <c r="R21" s="185"/>
      <c r="S21" s="185" t="s">
        <v>280</v>
      </c>
      <c r="T21" s="186" t="s">
        <v>281</v>
      </c>
      <c r="U21" s="161">
        <v>0</v>
      </c>
      <c r="V21" s="161">
        <f t="shared" si="6"/>
        <v>0</v>
      </c>
      <c r="W21" s="161"/>
      <c r="X21" s="152"/>
      <c r="Y21" s="152"/>
      <c r="Z21" s="152"/>
      <c r="AA21" s="152"/>
      <c r="AB21" s="152"/>
      <c r="AC21" s="152"/>
      <c r="AD21" s="152"/>
      <c r="AE21" s="152"/>
      <c r="AF21" s="152"/>
      <c r="AG21" s="152" t="s">
        <v>726</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0">
        <v>14</v>
      </c>
      <c r="B22" s="181" t="s">
        <v>1858</v>
      </c>
      <c r="C22" s="191" t="s">
        <v>1859</v>
      </c>
      <c r="D22" s="182" t="s">
        <v>486</v>
      </c>
      <c r="E22" s="183">
        <v>200</v>
      </c>
      <c r="F22" s="184"/>
      <c r="G22" s="185">
        <f t="shared" si="0"/>
        <v>0</v>
      </c>
      <c r="H22" s="184"/>
      <c r="I22" s="185">
        <f t="shared" si="1"/>
        <v>0</v>
      </c>
      <c r="J22" s="184"/>
      <c r="K22" s="185">
        <f t="shared" si="2"/>
        <v>0</v>
      </c>
      <c r="L22" s="185">
        <v>21</v>
      </c>
      <c r="M22" s="185">
        <f t="shared" si="3"/>
        <v>0</v>
      </c>
      <c r="N22" s="185">
        <v>4.2000000000000002E-4</v>
      </c>
      <c r="O22" s="185">
        <f t="shared" si="4"/>
        <v>0.08</v>
      </c>
      <c r="P22" s="185">
        <v>0</v>
      </c>
      <c r="Q22" s="185">
        <f t="shared" si="5"/>
        <v>0</v>
      </c>
      <c r="R22" s="185"/>
      <c r="S22" s="185" t="s">
        <v>280</v>
      </c>
      <c r="T22" s="186" t="s">
        <v>281</v>
      </c>
      <c r="U22" s="161">
        <v>0</v>
      </c>
      <c r="V22" s="161">
        <f t="shared" si="6"/>
        <v>0</v>
      </c>
      <c r="W22" s="161"/>
      <c r="X22" s="152"/>
      <c r="Y22" s="152"/>
      <c r="Z22" s="152"/>
      <c r="AA22" s="152"/>
      <c r="AB22" s="152"/>
      <c r="AC22" s="152"/>
      <c r="AD22" s="152"/>
      <c r="AE22" s="152"/>
      <c r="AF22" s="152"/>
      <c r="AG22" s="152" t="s">
        <v>282</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0">
        <v>15</v>
      </c>
      <c r="B23" s="181" t="s">
        <v>1860</v>
      </c>
      <c r="C23" s="191" t="s">
        <v>1861</v>
      </c>
      <c r="D23" s="182" t="s">
        <v>486</v>
      </c>
      <c r="E23" s="183">
        <v>300</v>
      </c>
      <c r="F23" s="184"/>
      <c r="G23" s="185">
        <f t="shared" si="0"/>
        <v>0</v>
      </c>
      <c r="H23" s="184"/>
      <c r="I23" s="185">
        <f t="shared" si="1"/>
        <v>0</v>
      </c>
      <c r="J23" s="184"/>
      <c r="K23" s="185">
        <f t="shared" si="2"/>
        <v>0</v>
      </c>
      <c r="L23" s="185">
        <v>21</v>
      </c>
      <c r="M23" s="185">
        <f t="shared" si="3"/>
        <v>0</v>
      </c>
      <c r="N23" s="185">
        <v>0</v>
      </c>
      <c r="O23" s="185">
        <f t="shared" si="4"/>
        <v>0</v>
      </c>
      <c r="P23" s="185">
        <v>0</v>
      </c>
      <c r="Q23" s="185">
        <f t="shared" si="5"/>
        <v>0</v>
      </c>
      <c r="R23" s="185"/>
      <c r="S23" s="185" t="s">
        <v>280</v>
      </c>
      <c r="T23" s="186" t="s">
        <v>281</v>
      </c>
      <c r="U23" s="161">
        <v>0</v>
      </c>
      <c r="V23" s="161">
        <f t="shared" si="6"/>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16</v>
      </c>
      <c r="B24" s="181" t="s">
        <v>1862</v>
      </c>
      <c r="C24" s="191" t="s">
        <v>1863</v>
      </c>
      <c r="D24" s="182" t="s">
        <v>486</v>
      </c>
      <c r="E24" s="183">
        <v>30</v>
      </c>
      <c r="F24" s="184"/>
      <c r="G24" s="185">
        <f t="shared" si="0"/>
        <v>0</v>
      </c>
      <c r="H24" s="184"/>
      <c r="I24" s="185">
        <f t="shared" si="1"/>
        <v>0</v>
      </c>
      <c r="J24" s="184"/>
      <c r="K24" s="185">
        <f t="shared" si="2"/>
        <v>0</v>
      </c>
      <c r="L24" s="185">
        <v>21</v>
      </c>
      <c r="M24" s="185">
        <f t="shared" si="3"/>
        <v>0</v>
      </c>
      <c r="N24" s="185">
        <v>1.6000000000000001E-4</v>
      </c>
      <c r="O24" s="185">
        <f t="shared" si="4"/>
        <v>0</v>
      </c>
      <c r="P24" s="185">
        <v>0</v>
      </c>
      <c r="Q24" s="185">
        <f t="shared" si="5"/>
        <v>0</v>
      </c>
      <c r="R24" s="185" t="s">
        <v>1864</v>
      </c>
      <c r="S24" s="185" t="s">
        <v>1286</v>
      </c>
      <c r="T24" s="186" t="s">
        <v>281</v>
      </c>
      <c r="U24" s="161">
        <v>0</v>
      </c>
      <c r="V24" s="161">
        <f t="shared" si="6"/>
        <v>0</v>
      </c>
      <c r="W24" s="161"/>
      <c r="X24" s="152"/>
      <c r="Y24" s="152"/>
      <c r="Z24" s="152"/>
      <c r="AA24" s="152"/>
      <c r="AB24" s="152"/>
      <c r="AC24" s="152"/>
      <c r="AD24" s="152"/>
      <c r="AE24" s="152"/>
      <c r="AF24" s="152"/>
      <c r="AG24" s="152" t="s">
        <v>726</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17</v>
      </c>
      <c r="B25" s="181" t="s">
        <v>1865</v>
      </c>
      <c r="C25" s="191" t="s">
        <v>1866</v>
      </c>
      <c r="D25" s="182" t="s">
        <v>486</v>
      </c>
      <c r="E25" s="183">
        <v>12</v>
      </c>
      <c r="F25" s="184"/>
      <c r="G25" s="185">
        <f t="shared" si="0"/>
        <v>0</v>
      </c>
      <c r="H25" s="184"/>
      <c r="I25" s="185">
        <f t="shared" si="1"/>
        <v>0</v>
      </c>
      <c r="J25" s="184"/>
      <c r="K25" s="185">
        <f t="shared" si="2"/>
        <v>0</v>
      </c>
      <c r="L25" s="185">
        <v>21</v>
      </c>
      <c r="M25" s="185">
        <f t="shared" si="3"/>
        <v>0</v>
      </c>
      <c r="N25" s="185">
        <v>7.000000000000001E-4</v>
      </c>
      <c r="O25" s="185">
        <f t="shared" si="4"/>
        <v>0.01</v>
      </c>
      <c r="P25" s="185">
        <v>0</v>
      </c>
      <c r="Q25" s="185">
        <f t="shared" si="5"/>
        <v>0</v>
      </c>
      <c r="R25" s="185" t="s">
        <v>1864</v>
      </c>
      <c r="S25" s="185" t="s">
        <v>1286</v>
      </c>
      <c r="T25" s="186" t="s">
        <v>281</v>
      </c>
      <c r="U25" s="161">
        <v>0</v>
      </c>
      <c r="V25" s="161">
        <f t="shared" si="6"/>
        <v>0</v>
      </c>
      <c r="W25" s="161"/>
      <c r="X25" s="152"/>
      <c r="Y25" s="152"/>
      <c r="Z25" s="152"/>
      <c r="AA25" s="152"/>
      <c r="AB25" s="152"/>
      <c r="AC25" s="152"/>
      <c r="AD25" s="152"/>
      <c r="AE25" s="152"/>
      <c r="AF25" s="152"/>
      <c r="AG25" s="152" t="s">
        <v>726</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0">
        <v>18</v>
      </c>
      <c r="B26" s="181" t="s">
        <v>1867</v>
      </c>
      <c r="C26" s="191" t="s">
        <v>1868</v>
      </c>
      <c r="D26" s="182" t="s">
        <v>539</v>
      </c>
      <c r="E26" s="183">
        <v>8</v>
      </c>
      <c r="F26" s="184"/>
      <c r="G26" s="185">
        <f t="shared" si="0"/>
        <v>0</v>
      </c>
      <c r="H26" s="184"/>
      <c r="I26" s="185">
        <f t="shared" si="1"/>
        <v>0</v>
      </c>
      <c r="J26" s="184"/>
      <c r="K26" s="185">
        <f t="shared" si="2"/>
        <v>0</v>
      </c>
      <c r="L26" s="185">
        <v>21</v>
      </c>
      <c r="M26" s="185">
        <f t="shared" si="3"/>
        <v>0</v>
      </c>
      <c r="N26" s="185">
        <v>1E-3</v>
      </c>
      <c r="O26" s="185">
        <f t="shared" si="4"/>
        <v>0.01</v>
      </c>
      <c r="P26" s="185">
        <v>0</v>
      </c>
      <c r="Q26" s="185">
        <f t="shared" si="5"/>
        <v>0</v>
      </c>
      <c r="R26" s="185" t="s">
        <v>1864</v>
      </c>
      <c r="S26" s="185" t="s">
        <v>1286</v>
      </c>
      <c r="T26" s="186" t="s">
        <v>281</v>
      </c>
      <c r="U26" s="161">
        <v>0</v>
      </c>
      <c r="V26" s="161">
        <f t="shared" si="6"/>
        <v>0</v>
      </c>
      <c r="W26" s="161"/>
      <c r="X26" s="152"/>
      <c r="Y26" s="152"/>
      <c r="Z26" s="152"/>
      <c r="AA26" s="152"/>
      <c r="AB26" s="152"/>
      <c r="AC26" s="152"/>
      <c r="AD26" s="152"/>
      <c r="AE26" s="152"/>
      <c r="AF26" s="152"/>
      <c r="AG26" s="152" t="s">
        <v>726</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19</v>
      </c>
      <c r="B27" s="181" t="s">
        <v>1869</v>
      </c>
      <c r="C27" s="191" t="s">
        <v>1870</v>
      </c>
      <c r="D27" s="182" t="s">
        <v>451</v>
      </c>
      <c r="E27" s="183">
        <v>44</v>
      </c>
      <c r="F27" s="184"/>
      <c r="G27" s="185">
        <f t="shared" si="0"/>
        <v>0</v>
      </c>
      <c r="H27" s="184"/>
      <c r="I27" s="185">
        <f t="shared" si="1"/>
        <v>0</v>
      </c>
      <c r="J27" s="184"/>
      <c r="K27" s="185">
        <f t="shared" si="2"/>
        <v>0</v>
      </c>
      <c r="L27" s="185">
        <v>21</v>
      </c>
      <c r="M27" s="185">
        <f t="shared" si="3"/>
        <v>0</v>
      </c>
      <c r="N27" s="185">
        <v>2E-3</v>
      </c>
      <c r="O27" s="185">
        <f t="shared" si="4"/>
        <v>0.09</v>
      </c>
      <c r="P27" s="185">
        <v>0</v>
      </c>
      <c r="Q27" s="185">
        <f t="shared" si="5"/>
        <v>0</v>
      </c>
      <c r="R27" s="185" t="s">
        <v>1864</v>
      </c>
      <c r="S27" s="185" t="s">
        <v>1286</v>
      </c>
      <c r="T27" s="186" t="s">
        <v>281</v>
      </c>
      <c r="U27" s="161">
        <v>0</v>
      </c>
      <c r="V27" s="161">
        <f t="shared" si="6"/>
        <v>0</v>
      </c>
      <c r="W27" s="161"/>
      <c r="X27" s="152"/>
      <c r="Y27" s="152"/>
      <c r="Z27" s="152"/>
      <c r="AA27" s="152"/>
      <c r="AB27" s="152"/>
      <c r="AC27" s="152"/>
      <c r="AD27" s="152"/>
      <c r="AE27" s="152"/>
      <c r="AF27" s="152"/>
      <c r="AG27" s="152" t="s">
        <v>726</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0">
        <v>20</v>
      </c>
      <c r="B28" s="181" t="s">
        <v>1871</v>
      </c>
      <c r="C28" s="191" t="s">
        <v>1872</v>
      </c>
      <c r="D28" s="182" t="s">
        <v>451</v>
      </c>
      <c r="E28" s="183">
        <v>60</v>
      </c>
      <c r="F28" s="184"/>
      <c r="G28" s="185">
        <f t="shared" si="0"/>
        <v>0</v>
      </c>
      <c r="H28" s="184"/>
      <c r="I28" s="185">
        <f t="shared" si="1"/>
        <v>0</v>
      </c>
      <c r="J28" s="184"/>
      <c r="K28" s="185">
        <f t="shared" si="2"/>
        <v>0</v>
      </c>
      <c r="L28" s="185">
        <v>21</v>
      </c>
      <c r="M28" s="185">
        <f t="shared" si="3"/>
        <v>0</v>
      </c>
      <c r="N28" s="185">
        <v>4.2000000000000006E-3</v>
      </c>
      <c r="O28" s="185">
        <f t="shared" si="4"/>
        <v>0.25</v>
      </c>
      <c r="P28" s="185">
        <v>0</v>
      </c>
      <c r="Q28" s="185">
        <f t="shared" si="5"/>
        <v>0</v>
      </c>
      <c r="R28" s="185" t="s">
        <v>1864</v>
      </c>
      <c r="S28" s="185" t="s">
        <v>1286</v>
      </c>
      <c r="T28" s="186" t="s">
        <v>281</v>
      </c>
      <c r="U28" s="161">
        <v>0</v>
      </c>
      <c r="V28" s="161">
        <f t="shared" si="6"/>
        <v>0</v>
      </c>
      <c r="W28" s="161"/>
      <c r="X28" s="152"/>
      <c r="Y28" s="152"/>
      <c r="Z28" s="152"/>
      <c r="AA28" s="152"/>
      <c r="AB28" s="152"/>
      <c r="AC28" s="152"/>
      <c r="AD28" s="152"/>
      <c r="AE28" s="152"/>
      <c r="AF28" s="152"/>
      <c r="AG28" s="152" t="s">
        <v>726</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0">
        <v>21</v>
      </c>
      <c r="B29" s="181" t="s">
        <v>1873</v>
      </c>
      <c r="C29" s="191" t="s">
        <v>1874</v>
      </c>
      <c r="D29" s="182" t="s">
        <v>451</v>
      </c>
      <c r="E29" s="183">
        <v>8</v>
      </c>
      <c r="F29" s="184"/>
      <c r="G29" s="185">
        <f t="shared" si="0"/>
        <v>0</v>
      </c>
      <c r="H29" s="184"/>
      <c r="I29" s="185">
        <f t="shared" si="1"/>
        <v>0</v>
      </c>
      <c r="J29" s="184"/>
      <c r="K29" s="185">
        <f t="shared" si="2"/>
        <v>0</v>
      </c>
      <c r="L29" s="185">
        <v>21</v>
      </c>
      <c r="M29" s="185">
        <f t="shared" si="3"/>
        <v>0</v>
      </c>
      <c r="N29" s="185">
        <v>5.8000000000000005E-3</v>
      </c>
      <c r="O29" s="185">
        <f t="shared" si="4"/>
        <v>0.05</v>
      </c>
      <c r="P29" s="185">
        <v>0</v>
      </c>
      <c r="Q29" s="185">
        <f t="shared" si="5"/>
        <v>0</v>
      </c>
      <c r="R29" s="185" t="s">
        <v>1864</v>
      </c>
      <c r="S29" s="185" t="s">
        <v>1286</v>
      </c>
      <c r="T29" s="186" t="s">
        <v>281</v>
      </c>
      <c r="U29" s="161">
        <v>0</v>
      </c>
      <c r="V29" s="161">
        <f t="shared" si="6"/>
        <v>0</v>
      </c>
      <c r="W29" s="161"/>
      <c r="X29" s="152"/>
      <c r="Y29" s="152"/>
      <c r="Z29" s="152"/>
      <c r="AA29" s="152"/>
      <c r="AB29" s="152"/>
      <c r="AC29" s="152"/>
      <c r="AD29" s="152"/>
      <c r="AE29" s="152"/>
      <c r="AF29" s="152"/>
      <c r="AG29" s="152" t="s">
        <v>726</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0">
        <v>22</v>
      </c>
      <c r="B30" s="181" t="s">
        <v>1875</v>
      </c>
      <c r="C30" s="191" t="s">
        <v>1876</v>
      </c>
      <c r="D30" s="182" t="s">
        <v>439</v>
      </c>
      <c r="E30" s="183">
        <v>2</v>
      </c>
      <c r="F30" s="184"/>
      <c r="G30" s="185">
        <f t="shared" si="0"/>
        <v>0</v>
      </c>
      <c r="H30" s="184"/>
      <c r="I30" s="185">
        <f t="shared" si="1"/>
        <v>0</v>
      </c>
      <c r="J30" s="184"/>
      <c r="K30" s="185">
        <f t="shared" si="2"/>
        <v>0</v>
      </c>
      <c r="L30" s="185">
        <v>21</v>
      </c>
      <c r="M30" s="185">
        <f t="shared" si="3"/>
        <v>0</v>
      </c>
      <c r="N30" s="185">
        <v>0</v>
      </c>
      <c r="O30" s="185">
        <f t="shared" si="4"/>
        <v>0</v>
      </c>
      <c r="P30" s="185">
        <v>0</v>
      </c>
      <c r="Q30" s="185">
        <f t="shared" si="5"/>
        <v>0</v>
      </c>
      <c r="R30" s="185"/>
      <c r="S30" s="185" t="s">
        <v>280</v>
      </c>
      <c r="T30" s="186" t="s">
        <v>281</v>
      </c>
      <c r="U30" s="161">
        <v>0</v>
      </c>
      <c r="V30" s="161">
        <f t="shared" si="6"/>
        <v>0</v>
      </c>
      <c r="W30" s="161"/>
      <c r="X30" s="152"/>
      <c r="Y30" s="152"/>
      <c r="Z30" s="152"/>
      <c r="AA30" s="152"/>
      <c r="AB30" s="152"/>
      <c r="AC30" s="152"/>
      <c r="AD30" s="152"/>
      <c r="AE30" s="152"/>
      <c r="AF30" s="152"/>
      <c r="AG30" s="152" t="s">
        <v>282</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0">
        <v>23</v>
      </c>
      <c r="B31" s="181" t="s">
        <v>1877</v>
      </c>
      <c r="C31" s="191" t="s">
        <v>1878</v>
      </c>
      <c r="D31" s="182" t="s">
        <v>439</v>
      </c>
      <c r="E31" s="183">
        <v>20</v>
      </c>
      <c r="F31" s="184"/>
      <c r="G31" s="185">
        <f t="shared" si="0"/>
        <v>0</v>
      </c>
      <c r="H31" s="184"/>
      <c r="I31" s="185">
        <f t="shared" si="1"/>
        <v>0</v>
      </c>
      <c r="J31" s="184"/>
      <c r="K31" s="185">
        <f t="shared" si="2"/>
        <v>0</v>
      </c>
      <c r="L31" s="185">
        <v>21</v>
      </c>
      <c r="M31" s="185">
        <f t="shared" si="3"/>
        <v>0</v>
      </c>
      <c r="N31" s="185">
        <v>0</v>
      </c>
      <c r="O31" s="185">
        <f t="shared" si="4"/>
        <v>0</v>
      </c>
      <c r="P31" s="185">
        <v>0</v>
      </c>
      <c r="Q31" s="185">
        <f t="shared" si="5"/>
        <v>0</v>
      </c>
      <c r="R31" s="185"/>
      <c r="S31" s="185" t="s">
        <v>280</v>
      </c>
      <c r="T31" s="186" t="s">
        <v>281</v>
      </c>
      <c r="U31" s="161">
        <v>0</v>
      </c>
      <c r="V31" s="161">
        <f t="shared" si="6"/>
        <v>0</v>
      </c>
      <c r="W31" s="161"/>
      <c r="X31" s="152"/>
      <c r="Y31" s="152"/>
      <c r="Z31" s="152"/>
      <c r="AA31" s="152"/>
      <c r="AB31" s="152"/>
      <c r="AC31" s="152"/>
      <c r="AD31" s="152"/>
      <c r="AE31" s="152"/>
      <c r="AF31" s="152"/>
      <c r="AG31" s="152" t="s">
        <v>726</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0">
        <v>24</v>
      </c>
      <c r="B32" s="181" t="s">
        <v>1879</v>
      </c>
      <c r="C32" s="191" t="s">
        <v>1880</v>
      </c>
      <c r="D32" s="182" t="s">
        <v>439</v>
      </c>
      <c r="E32" s="183">
        <v>8</v>
      </c>
      <c r="F32" s="184"/>
      <c r="G32" s="185">
        <f t="shared" si="0"/>
        <v>0</v>
      </c>
      <c r="H32" s="184"/>
      <c r="I32" s="185">
        <f t="shared" si="1"/>
        <v>0</v>
      </c>
      <c r="J32" s="184"/>
      <c r="K32" s="185">
        <f t="shared" si="2"/>
        <v>0</v>
      </c>
      <c r="L32" s="185">
        <v>21</v>
      </c>
      <c r="M32" s="185">
        <f t="shared" si="3"/>
        <v>0</v>
      </c>
      <c r="N32" s="185">
        <v>0</v>
      </c>
      <c r="O32" s="185">
        <f t="shared" si="4"/>
        <v>0</v>
      </c>
      <c r="P32" s="185">
        <v>0</v>
      </c>
      <c r="Q32" s="185">
        <f t="shared" si="5"/>
        <v>0</v>
      </c>
      <c r="R32" s="185"/>
      <c r="S32" s="185" t="s">
        <v>280</v>
      </c>
      <c r="T32" s="186" t="s">
        <v>281</v>
      </c>
      <c r="U32" s="161">
        <v>0</v>
      </c>
      <c r="V32" s="161">
        <f t="shared" si="6"/>
        <v>0</v>
      </c>
      <c r="W32" s="161"/>
      <c r="X32" s="152"/>
      <c r="Y32" s="152"/>
      <c r="Z32" s="152"/>
      <c r="AA32" s="152"/>
      <c r="AB32" s="152"/>
      <c r="AC32" s="152"/>
      <c r="AD32" s="152"/>
      <c r="AE32" s="152"/>
      <c r="AF32" s="152"/>
      <c r="AG32" s="152" t="s">
        <v>282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0">
        <v>25</v>
      </c>
      <c r="B33" s="181" t="s">
        <v>1881</v>
      </c>
      <c r="C33" s="191" t="s">
        <v>1882</v>
      </c>
      <c r="D33" s="182" t="s">
        <v>439</v>
      </c>
      <c r="E33" s="183">
        <v>150</v>
      </c>
      <c r="F33" s="184"/>
      <c r="G33" s="185">
        <f t="shared" si="0"/>
        <v>0</v>
      </c>
      <c r="H33" s="184"/>
      <c r="I33" s="185">
        <f t="shared" si="1"/>
        <v>0</v>
      </c>
      <c r="J33" s="184"/>
      <c r="K33" s="185">
        <f t="shared" si="2"/>
        <v>0</v>
      </c>
      <c r="L33" s="185">
        <v>21</v>
      </c>
      <c r="M33" s="185">
        <f t="shared" si="3"/>
        <v>0</v>
      </c>
      <c r="N33" s="185">
        <v>0</v>
      </c>
      <c r="O33" s="185">
        <f t="shared" si="4"/>
        <v>0</v>
      </c>
      <c r="P33" s="185">
        <v>0</v>
      </c>
      <c r="Q33" s="185">
        <f t="shared" si="5"/>
        <v>0</v>
      </c>
      <c r="R33" s="185"/>
      <c r="S33" s="185" t="s">
        <v>280</v>
      </c>
      <c r="T33" s="186" t="s">
        <v>281</v>
      </c>
      <c r="U33" s="161">
        <v>0</v>
      </c>
      <c r="V33" s="161">
        <f t="shared" si="6"/>
        <v>0</v>
      </c>
      <c r="W33" s="161"/>
      <c r="X33" s="152"/>
      <c r="Y33" s="152"/>
      <c r="Z33" s="152"/>
      <c r="AA33" s="152"/>
      <c r="AB33" s="152"/>
      <c r="AC33" s="152"/>
      <c r="AD33" s="152"/>
      <c r="AE33" s="152"/>
      <c r="AF33" s="152"/>
      <c r="AG33" s="152" t="s">
        <v>726</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0">
        <v>26</v>
      </c>
      <c r="B34" s="181" t="s">
        <v>1883</v>
      </c>
      <c r="C34" s="191" t="s">
        <v>1884</v>
      </c>
      <c r="D34" s="182" t="s">
        <v>486</v>
      </c>
      <c r="E34" s="183">
        <v>30</v>
      </c>
      <c r="F34" s="184"/>
      <c r="G34" s="185">
        <f t="shared" si="0"/>
        <v>0</v>
      </c>
      <c r="H34" s="184"/>
      <c r="I34" s="185">
        <f t="shared" si="1"/>
        <v>0</v>
      </c>
      <c r="J34" s="184"/>
      <c r="K34" s="185">
        <f t="shared" si="2"/>
        <v>0</v>
      </c>
      <c r="L34" s="185">
        <v>21</v>
      </c>
      <c r="M34" s="185">
        <f t="shared" si="3"/>
        <v>0</v>
      </c>
      <c r="N34" s="185">
        <v>0</v>
      </c>
      <c r="O34" s="185">
        <f t="shared" si="4"/>
        <v>0</v>
      </c>
      <c r="P34" s="185">
        <v>0</v>
      </c>
      <c r="Q34" s="185">
        <f t="shared" si="5"/>
        <v>0</v>
      </c>
      <c r="R34" s="185"/>
      <c r="S34" s="185" t="s">
        <v>280</v>
      </c>
      <c r="T34" s="186" t="s">
        <v>281</v>
      </c>
      <c r="U34" s="161">
        <v>0</v>
      </c>
      <c r="V34" s="161">
        <f t="shared" si="6"/>
        <v>0</v>
      </c>
      <c r="W34" s="161"/>
      <c r="X34" s="152"/>
      <c r="Y34" s="152"/>
      <c r="Z34" s="152"/>
      <c r="AA34" s="152"/>
      <c r="AB34" s="152"/>
      <c r="AC34" s="152"/>
      <c r="AD34" s="152"/>
      <c r="AE34" s="152"/>
      <c r="AF34" s="152"/>
      <c r="AG34" s="152" t="s">
        <v>726</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0">
        <v>27</v>
      </c>
      <c r="B35" s="181" t="s">
        <v>1885</v>
      </c>
      <c r="C35" s="191" t="s">
        <v>1886</v>
      </c>
      <c r="D35" s="182" t="s">
        <v>486</v>
      </c>
      <c r="E35" s="183">
        <v>10</v>
      </c>
      <c r="F35" s="184"/>
      <c r="G35" s="185">
        <f t="shared" si="0"/>
        <v>0</v>
      </c>
      <c r="H35" s="184"/>
      <c r="I35" s="185">
        <f t="shared" si="1"/>
        <v>0</v>
      </c>
      <c r="J35" s="184"/>
      <c r="K35" s="185">
        <f t="shared" si="2"/>
        <v>0</v>
      </c>
      <c r="L35" s="185">
        <v>21</v>
      </c>
      <c r="M35" s="185">
        <f t="shared" si="3"/>
        <v>0</v>
      </c>
      <c r="N35" s="185">
        <v>0</v>
      </c>
      <c r="O35" s="185">
        <f t="shared" si="4"/>
        <v>0</v>
      </c>
      <c r="P35" s="185">
        <v>0</v>
      </c>
      <c r="Q35" s="185">
        <f t="shared" si="5"/>
        <v>0</v>
      </c>
      <c r="R35" s="185"/>
      <c r="S35" s="185" t="s">
        <v>280</v>
      </c>
      <c r="T35" s="186" t="s">
        <v>281</v>
      </c>
      <c r="U35" s="161">
        <v>0</v>
      </c>
      <c r="V35" s="161">
        <f t="shared" si="6"/>
        <v>0</v>
      </c>
      <c r="W35" s="161"/>
      <c r="X35" s="152"/>
      <c r="Y35" s="152"/>
      <c r="Z35" s="152"/>
      <c r="AA35" s="152"/>
      <c r="AB35" s="152"/>
      <c r="AC35" s="152"/>
      <c r="AD35" s="152"/>
      <c r="AE35" s="152"/>
      <c r="AF35" s="152"/>
      <c r="AG35" s="152" t="s">
        <v>726</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0">
        <v>28</v>
      </c>
      <c r="B36" s="181" t="s">
        <v>1887</v>
      </c>
      <c r="C36" s="191" t="s">
        <v>1888</v>
      </c>
      <c r="D36" s="182" t="s">
        <v>439</v>
      </c>
      <c r="E36" s="183">
        <v>8</v>
      </c>
      <c r="F36" s="184"/>
      <c r="G36" s="185">
        <f t="shared" si="0"/>
        <v>0</v>
      </c>
      <c r="H36" s="184"/>
      <c r="I36" s="185">
        <f t="shared" si="1"/>
        <v>0</v>
      </c>
      <c r="J36" s="184"/>
      <c r="K36" s="185">
        <f t="shared" si="2"/>
        <v>0</v>
      </c>
      <c r="L36" s="185">
        <v>21</v>
      </c>
      <c r="M36" s="185">
        <f t="shared" si="3"/>
        <v>0</v>
      </c>
      <c r="N36" s="185">
        <v>0</v>
      </c>
      <c r="O36" s="185">
        <f t="shared" si="4"/>
        <v>0</v>
      </c>
      <c r="P36" s="185">
        <v>0</v>
      </c>
      <c r="Q36" s="185">
        <f t="shared" si="5"/>
        <v>0</v>
      </c>
      <c r="R36" s="185"/>
      <c r="S36" s="185" t="s">
        <v>280</v>
      </c>
      <c r="T36" s="186" t="s">
        <v>281</v>
      </c>
      <c r="U36" s="161">
        <v>0</v>
      </c>
      <c r="V36" s="161">
        <f t="shared" si="6"/>
        <v>0</v>
      </c>
      <c r="W36" s="161"/>
      <c r="X36" s="152"/>
      <c r="Y36" s="152"/>
      <c r="Z36" s="152"/>
      <c r="AA36" s="152"/>
      <c r="AB36" s="152"/>
      <c r="AC36" s="152"/>
      <c r="AD36" s="152"/>
      <c r="AE36" s="152"/>
      <c r="AF36" s="152"/>
      <c r="AG36" s="152" t="s">
        <v>726</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0">
        <v>29</v>
      </c>
      <c r="B37" s="181" t="s">
        <v>1889</v>
      </c>
      <c r="C37" s="191" t="s">
        <v>1890</v>
      </c>
      <c r="D37" s="182" t="s">
        <v>439</v>
      </c>
      <c r="E37" s="183">
        <v>8</v>
      </c>
      <c r="F37" s="184"/>
      <c r="G37" s="185">
        <f t="shared" si="0"/>
        <v>0</v>
      </c>
      <c r="H37" s="184"/>
      <c r="I37" s="185">
        <f t="shared" si="1"/>
        <v>0</v>
      </c>
      <c r="J37" s="184"/>
      <c r="K37" s="185">
        <f t="shared" si="2"/>
        <v>0</v>
      </c>
      <c r="L37" s="185">
        <v>21</v>
      </c>
      <c r="M37" s="185">
        <f t="shared" si="3"/>
        <v>0</v>
      </c>
      <c r="N37" s="185">
        <v>0</v>
      </c>
      <c r="O37" s="185">
        <f t="shared" si="4"/>
        <v>0</v>
      </c>
      <c r="P37" s="185">
        <v>0</v>
      </c>
      <c r="Q37" s="185">
        <f t="shared" si="5"/>
        <v>0</v>
      </c>
      <c r="R37" s="185"/>
      <c r="S37" s="185" t="s">
        <v>280</v>
      </c>
      <c r="T37" s="186" t="s">
        <v>281</v>
      </c>
      <c r="U37" s="161">
        <v>0</v>
      </c>
      <c r="V37" s="161">
        <f t="shared" si="6"/>
        <v>0</v>
      </c>
      <c r="W37" s="161"/>
      <c r="X37" s="152"/>
      <c r="Y37" s="152"/>
      <c r="Z37" s="152"/>
      <c r="AA37" s="152"/>
      <c r="AB37" s="152"/>
      <c r="AC37" s="152"/>
      <c r="AD37" s="152"/>
      <c r="AE37" s="152"/>
      <c r="AF37" s="152"/>
      <c r="AG37" s="152" t="s">
        <v>282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0">
        <v>30</v>
      </c>
      <c r="B38" s="181" t="s">
        <v>1891</v>
      </c>
      <c r="C38" s="191" t="s">
        <v>1892</v>
      </c>
      <c r="D38" s="182" t="s">
        <v>439</v>
      </c>
      <c r="E38" s="183">
        <v>10</v>
      </c>
      <c r="F38" s="184"/>
      <c r="G38" s="185">
        <f t="shared" si="0"/>
        <v>0</v>
      </c>
      <c r="H38" s="184"/>
      <c r="I38" s="185">
        <f t="shared" si="1"/>
        <v>0</v>
      </c>
      <c r="J38" s="184"/>
      <c r="K38" s="185">
        <f t="shared" si="2"/>
        <v>0</v>
      </c>
      <c r="L38" s="185">
        <v>21</v>
      </c>
      <c r="M38" s="185">
        <f t="shared" si="3"/>
        <v>0</v>
      </c>
      <c r="N38" s="185">
        <v>0</v>
      </c>
      <c r="O38" s="185">
        <f t="shared" si="4"/>
        <v>0</v>
      </c>
      <c r="P38" s="185">
        <v>0</v>
      </c>
      <c r="Q38" s="185">
        <f t="shared" si="5"/>
        <v>0</v>
      </c>
      <c r="R38" s="185"/>
      <c r="S38" s="185" t="s">
        <v>280</v>
      </c>
      <c r="T38" s="186" t="s">
        <v>281</v>
      </c>
      <c r="U38" s="161">
        <v>0</v>
      </c>
      <c r="V38" s="161">
        <f t="shared" si="6"/>
        <v>0</v>
      </c>
      <c r="W38" s="161"/>
      <c r="X38" s="152"/>
      <c r="Y38" s="152"/>
      <c r="Z38" s="152"/>
      <c r="AA38" s="152"/>
      <c r="AB38" s="152"/>
      <c r="AC38" s="152"/>
      <c r="AD38" s="152"/>
      <c r="AE38" s="152"/>
      <c r="AF38" s="152"/>
      <c r="AG38" s="152" t="s">
        <v>726</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0">
        <v>31</v>
      </c>
      <c r="B39" s="181" t="s">
        <v>1893</v>
      </c>
      <c r="C39" s="191" t="s">
        <v>1894</v>
      </c>
      <c r="D39" s="182" t="s">
        <v>1224</v>
      </c>
      <c r="E39" s="183">
        <v>1</v>
      </c>
      <c r="F39" s="184"/>
      <c r="G39" s="185">
        <f t="shared" si="0"/>
        <v>0</v>
      </c>
      <c r="H39" s="184"/>
      <c r="I39" s="185">
        <f t="shared" si="1"/>
        <v>0</v>
      </c>
      <c r="J39" s="184"/>
      <c r="K39" s="185">
        <f t="shared" si="2"/>
        <v>0</v>
      </c>
      <c r="L39" s="185">
        <v>21</v>
      </c>
      <c r="M39" s="185">
        <f t="shared" si="3"/>
        <v>0</v>
      </c>
      <c r="N39" s="185">
        <v>0</v>
      </c>
      <c r="O39" s="185">
        <f t="shared" si="4"/>
        <v>0</v>
      </c>
      <c r="P39" s="185">
        <v>0</v>
      </c>
      <c r="Q39" s="185">
        <f t="shared" si="5"/>
        <v>0</v>
      </c>
      <c r="R39" s="185"/>
      <c r="S39" s="185" t="s">
        <v>280</v>
      </c>
      <c r="T39" s="186" t="s">
        <v>281</v>
      </c>
      <c r="U39" s="161">
        <v>0</v>
      </c>
      <c r="V39" s="161">
        <f t="shared" si="6"/>
        <v>0</v>
      </c>
      <c r="W39" s="161"/>
      <c r="X39" s="152"/>
      <c r="Y39" s="152"/>
      <c r="Z39" s="152"/>
      <c r="AA39" s="152"/>
      <c r="AB39" s="152"/>
      <c r="AC39" s="152"/>
      <c r="AD39" s="152"/>
      <c r="AE39" s="152"/>
      <c r="AF39" s="152"/>
      <c r="AG39" s="152" t="s">
        <v>726</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
      <c r="A40" s="167" t="s">
        <v>275</v>
      </c>
      <c r="B40" s="168" t="s">
        <v>142</v>
      </c>
      <c r="C40" s="188" t="s">
        <v>143</v>
      </c>
      <c r="D40" s="169"/>
      <c r="E40" s="170"/>
      <c r="F40" s="171"/>
      <c r="G40" s="171">
        <f>SUMIF(AG41:AG67,"&lt;&gt;NOR",G41:G67)</f>
        <v>0</v>
      </c>
      <c r="H40" s="171"/>
      <c r="I40" s="171">
        <f>SUM(I41:I67)</f>
        <v>0</v>
      </c>
      <c r="J40" s="171"/>
      <c r="K40" s="171">
        <f>SUM(K41:K67)</f>
        <v>0</v>
      </c>
      <c r="L40" s="171"/>
      <c r="M40" s="171">
        <f>SUM(M41:M67)</f>
        <v>0</v>
      </c>
      <c r="N40" s="171"/>
      <c r="O40" s="171">
        <f>SUM(O41:O67)</f>
        <v>7.0000000000000007E-2</v>
      </c>
      <c r="P40" s="171"/>
      <c r="Q40" s="171">
        <f>SUM(Q41:Q67)</f>
        <v>0</v>
      </c>
      <c r="R40" s="171"/>
      <c r="S40" s="171"/>
      <c r="T40" s="172"/>
      <c r="U40" s="166"/>
      <c r="V40" s="166">
        <f>SUM(V41:V67)</f>
        <v>0</v>
      </c>
      <c r="W40" s="166"/>
      <c r="AG40" t="s">
        <v>276</v>
      </c>
    </row>
    <row r="41" spans="1:60" outlineLevel="1" x14ac:dyDescent="0.2">
      <c r="A41" s="180">
        <v>32</v>
      </c>
      <c r="B41" s="181" t="s">
        <v>1280</v>
      </c>
      <c r="C41" s="191" t="s">
        <v>1895</v>
      </c>
      <c r="D41" s="182" t="s">
        <v>587</v>
      </c>
      <c r="E41" s="183">
        <v>1</v>
      </c>
      <c r="F41" s="184"/>
      <c r="G41" s="185">
        <f t="shared" ref="G41:G67" si="7">ROUND(E41*F41,2)</f>
        <v>0</v>
      </c>
      <c r="H41" s="184"/>
      <c r="I41" s="185">
        <f t="shared" ref="I41:I67" si="8">ROUND(E41*H41,2)</f>
        <v>0</v>
      </c>
      <c r="J41" s="184"/>
      <c r="K41" s="185">
        <f t="shared" ref="K41:K67" si="9">ROUND(E41*J41,2)</f>
        <v>0</v>
      </c>
      <c r="L41" s="185">
        <v>21</v>
      </c>
      <c r="M41" s="185">
        <f t="shared" ref="M41:M67" si="10">G41*(1+L41/100)</f>
        <v>0</v>
      </c>
      <c r="N41" s="185">
        <v>0</v>
      </c>
      <c r="O41" s="185">
        <f t="shared" ref="O41:O67" si="11">ROUND(E41*N41,2)</f>
        <v>0</v>
      </c>
      <c r="P41" s="185">
        <v>0</v>
      </c>
      <c r="Q41" s="185">
        <f t="shared" ref="Q41:Q67" si="12">ROUND(E41*P41,2)</f>
        <v>0</v>
      </c>
      <c r="R41" s="185"/>
      <c r="S41" s="185" t="s">
        <v>280</v>
      </c>
      <c r="T41" s="186" t="s">
        <v>281</v>
      </c>
      <c r="U41" s="161">
        <v>0</v>
      </c>
      <c r="V41" s="161">
        <f t="shared" ref="V41:V67" si="13">ROUND(E41*U41,2)</f>
        <v>0</v>
      </c>
      <c r="W41" s="161"/>
      <c r="X41" s="152"/>
      <c r="Y41" s="152"/>
      <c r="Z41" s="152"/>
      <c r="AA41" s="152"/>
      <c r="AB41" s="152"/>
      <c r="AC41" s="152"/>
      <c r="AD41" s="152"/>
      <c r="AE41" s="152"/>
      <c r="AF41" s="152"/>
      <c r="AG41" s="152" t="s">
        <v>282</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0">
        <v>33</v>
      </c>
      <c r="B42" s="181" t="s">
        <v>1896</v>
      </c>
      <c r="C42" s="191" t="s">
        <v>1897</v>
      </c>
      <c r="D42" s="182" t="s">
        <v>486</v>
      </c>
      <c r="E42" s="183">
        <v>100</v>
      </c>
      <c r="F42" s="184"/>
      <c r="G42" s="185">
        <f t="shared" si="7"/>
        <v>0</v>
      </c>
      <c r="H42" s="184"/>
      <c r="I42" s="185">
        <f t="shared" si="8"/>
        <v>0</v>
      </c>
      <c r="J42" s="184"/>
      <c r="K42" s="185">
        <f t="shared" si="9"/>
        <v>0</v>
      </c>
      <c r="L42" s="185">
        <v>21</v>
      </c>
      <c r="M42" s="185">
        <f t="shared" si="10"/>
        <v>0</v>
      </c>
      <c r="N42" s="185">
        <v>0</v>
      </c>
      <c r="O42" s="185">
        <f t="shared" si="11"/>
        <v>0</v>
      </c>
      <c r="P42" s="185">
        <v>0</v>
      </c>
      <c r="Q42" s="185">
        <f t="shared" si="12"/>
        <v>0</v>
      </c>
      <c r="R42" s="185"/>
      <c r="S42" s="185" t="s">
        <v>1286</v>
      </c>
      <c r="T42" s="186" t="s">
        <v>281</v>
      </c>
      <c r="U42" s="161">
        <v>0</v>
      </c>
      <c r="V42" s="161">
        <f t="shared" si="13"/>
        <v>0</v>
      </c>
      <c r="W42" s="161"/>
      <c r="X42" s="152"/>
      <c r="Y42" s="152"/>
      <c r="Z42" s="152"/>
      <c r="AA42" s="152"/>
      <c r="AB42" s="152"/>
      <c r="AC42" s="152"/>
      <c r="AD42" s="152"/>
      <c r="AE42" s="152"/>
      <c r="AF42" s="152"/>
      <c r="AG42" s="152" t="s">
        <v>282</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0">
        <v>34</v>
      </c>
      <c r="B43" s="181" t="s">
        <v>1898</v>
      </c>
      <c r="C43" s="191" t="s">
        <v>1899</v>
      </c>
      <c r="D43" s="182" t="s">
        <v>486</v>
      </c>
      <c r="E43" s="183">
        <v>120</v>
      </c>
      <c r="F43" s="184"/>
      <c r="G43" s="185">
        <f t="shared" si="7"/>
        <v>0</v>
      </c>
      <c r="H43" s="184"/>
      <c r="I43" s="185">
        <f t="shared" si="8"/>
        <v>0</v>
      </c>
      <c r="J43" s="184"/>
      <c r="K43" s="185">
        <f t="shared" si="9"/>
        <v>0</v>
      </c>
      <c r="L43" s="185">
        <v>21</v>
      </c>
      <c r="M43" s="185">
        <f t="shared" si="10"/>
        <v>0</v>
      </c>
      <c r="N43" s="185">
        <v>0</v>
      </c>
      <c r="O43" s="185">
        <f t="shared" si="11"/>
        <v>0</v>
      </c>
      <c r="P43" s="185">
        <v>0</v>
      </c>
      <c r="Q43" s="185">
        <f t="shared" si="12"/>
        <v>0</v>
      </c>
      <c r="R43" s="185"/>
      <c r="S43" s="185" t="s">
        <v>1286</v>
      </c>
      <c r="T43" s="186" t="s">
        <v>281</v>
      </c>
      <c r="U43" s="161">
        <v>0</v>
      </c>
      <c r="V43" s="161">
        <f t="shared" si="13"/>
        <v>0</v>
      </c>
      <c r="W43" s="161"/>
      <c r="X43" s="152"/>
      <c r="Y43" s="152"/>
      <c r="Z43" s="152"/>
      <c r="AA43" s="152"/>
      <c r="AB43" s="152"/>
      <c r="AC43" s="152"/>
      <c r="AD43" s="152"/>
      <c r="AE43" s="152"/>
      <c r="AF43" s="152"/>
      <c r="AG43" s="152" t="s">
        <v>282</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0">
        <v>35</v>
      </c>
      <c r="B44" s="181" t="s">
        <v>1900</v>
      </c>
      <c r="C44" s="191" t="s">
        <v>1901</v>
      </c>
      <c r="D44" s="182" t="s">
        <v>486</v>
      </c>
      <c r="E44" s="183">
        <v>44</v>
      </c>
      <c r="F44" s="184"/>
      <c r="G44" s="185">
        <f t="shared" si="7"/>
        <v>0</v>
      </c>
      <c r="H44" s="184"/>
      <c r="I44" s="185">
        <f t="shared" si="8"/>
        <v>0</v>
      </c>
      <c r="J44" s="184"/>
      <c r="K44" s="185">
        <f t="shared" si="9"/>
        <v>0</v>
      </c>
      <c r="L44" s="185">
        <v>21</v>
      </c>
      <c r="M44" s="185">
        <f t="shared" si="10"/>
        <v>0</v>
      </c>
      <c r="N44" s="185">
        <v>0</v>
      </c>
      <c r="O44" s="185">
        <f t="shared" si="11"/>
        <v>0</v>
      </c>
      <c r="P44" s="185">
        <v>0</v>
      </c>
      <c r="Q44" s="185">
        <f t="shared" si="12"/>
        <v>0</v>
      </c>
      <c r="R44" s="185"/>
      <c r="S44" s="185" t="s">
        <v>1286</v>
      </c>
      <c r="T44" s="186" t="s">
        <v>281</v>
      </c>
      <c r="U44" s="161">
        <v>0</v>
      </c>
      <c r="V44" s="161">
        <f t="shared" si="13"/>
        <v>0</v>
      </c>
      <c r="W44" s="161"/>
      <c r="X44" s="152"/>
      <c r="Y44" s="152"/>
      <c r="Z44" s="152"/>
      <c r="AA44" s="152"/>
      <c r="AB44" s="152"/>
      <c r="AC44" s="152"/>
      <c r="AD44" s="152"/>
      <c r="AE44" s="152"/>
      <c r="AF44" s="152"/>
      <c r="AG44" s="152" t="s">
        <v>282</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0">
        <v>36</v>
      </c>
      <c r="B45" s="181" t="s">
        <v>1902</v>
      </c>
      <c r="C45" s="191" t="s">
        <v>1903</v>
      </c>
      <c r="D45" s="182" t="s">
        <v>486</v>
      </c>
      <c r="E45" s="183">
        <v>60</v>
      </c>
      <c r="F45" s="184"/>
      <c r="G45" s="185">
        <f t="shared" si="7"/>
        <v>0</v>
      </c>
      <c r="H45" s="184"/>
      <c r="I45" s="185">
        <f t="shared" si="8"/>
        <v>0</v>
      </c>
      <c r="J45" s="184"/>
      <c r="K45" s="185">
        <f t="shared" si="9"/>
        <v>0</v>
      </c>
      <c r="L45" s="185">
        <v>21</v>
      </c>
      <c r="M45" s="185">
        <f t="shared" si="10"/>
        <v>0</v>
      </c>
      <c r="N45" s="185">
        <v>0</v>
      </c>
      <c r="O45" s="185">
        <f t="shared" si="11"/>
        <v>0</v>
      </c>
      <c r="P45" s="185">
        <v>0</v>
      </c>
      <c r="Q45" s="185">
        <f t="shared" si="12"/>
        <v>0</v>
      </c>
      <c r="R45" s="185"/>
      <c r="S45" s="185" t="s">
        <v>1286</v>
      </c>
      <c r="T45" s="186" t="s">
        <v>281</v>
      </c>
      <c r="U45" s="161">
        <v>0</v>
      </c>
      <c r="V45" s="161">
        <f t="shared" si="13"/>
        <v>0</v>
      </c>
      <c r="W45" s="161"/>
      <c r="X45" s="152"/>
      <c r="Y45" s="152"/>
      <c r="Z45" s="152"/>
      <c r="AA45" s="152"/>
      <c r="AB45" s="152"/>
      <c r="AC45" s="152"/>
      <c r="AD45" s="152"/>
      <c r="AE45" s="152"/>
      <c r="AF45" s="152"/>
      <c r="AG45" s="152" t="s">
        <v>282</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0">
        <v>37</v>
      </c>
      <c r="B46" s="181" t="s">
        <v>1904</v>
      </c>
      <c r="C46" s="191" t="s">
        <v>1905</v>
      </c>
      <c r="D46" s="182" t="s">
        <v>439</v>
      </c>
      <c r="E46" s="183">
        <v>150</v>
      </c>
      <c r="F46" s="184"/>
      <c r="G46" s="185">
        <f t="shared" si="7"/>
        <v>0</v>
      </c>
      <c r="H46" s="184"/>
      <c r="I46" s="185">
        <f t="shared" si="8"/>
        <v>0</v>
      </c>
      <c r="J46" s="184"/>
      <c r="K46" s="185">
        <f t="shared" si="9"/>
        <v>0</v>
      </c>
      <c r="L46" s="185">
        <v>21</v>
      </c>
      <c r="M46" s="185">
        <f t="shared" si="10"/>
        <v>0</v>
      </c>
      <c r="N46" s="185">
        <v>0</v>
      </c>
      <c r="O46" s="185">
        <f t="shared" si="11"/>
        <v>0</v>
      </c>
      <c r="P46" s="185">
        <v>0</v>
      </c>
      <c r="Q46" s="185">
        <f t="shared" si="12"/>
        <v>0</v>
      </c>
      <c r="R46" s="185"/>
      <c r="S46" s="185" t="s">
        <v>1286</v>
      </c>
      <c r="T46" s="186" t="s">
        <v>281</v>
      </c>
      <c r="U46" s="161">
        <v>0</v>
      </c>
      <c r="V46" s="161">
        <f t="shared" si="13"/>
        <v>0</v>
      </c>
      <c r="W46" s="161"/>
      <c r="X46" s="152"/>
      <c r="Y46" s="152"/>
      <c r="Z46" s="152"/>
      <c r="AA46" s="152"/>
      <c r="AB46" s="152"/>
      <c r="AC46" s="152"/>
      <c r="AD46" s="152"/>
      <c r="AE46" s="152"/>
      <c r="AF46" s="152"/>
      <c r="AG46" s="152" t="s">
        <v>282</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0">
        <v>38</v>
      </c>
      <c r="B47" s="181" t="s">
        <v>1906</v>
      </c>
      <c r="C47" s="191" t="s">
        <v>1907</v>
      </c>
      <c r="D47" s="182" t="s">
        <v>439</v>
      </c>
      <c r="E47" s="183">
        <v>7</v>
      </c>
      <c r="F47" s="184"/>
      <c r="G47" s="185">
        <f t="shared" si="7"/>
        <v>0</v>
      </c>
      <c r="H47" s="184"/>
      <c r="I47" s="185">
        <f t="shared" si="8"/>
        <v>0</v>
      </c>
      <c r="J47" s="184"/>
      <c r="K47" s="185">
        <f t="shared" si="9"/>
        <v>0</v>
      </c>
      <c r="L47" s="185">
        <v>21</v>
      </c>
      <c r="M47" s="185">
        <f t="shared" si="10"/>
        <v>0</v>
      </c>
      <c r="N47" s="185">
        <v>0</v>
      </c>
      <c r="O47" s="185">
        <f t="shared" si="11"/>
        <v>0</v>
      </c>
      <c r="P47" s="185">
        <v>0</v>
      </c>
      <c r="Q47" s="185">
        <f t="shared" si="12"/>
        <v>0</v>
      </c>
      <c r="R47" s="185"/>
      <c r="S47" s="185" t="s">
        <v>1286</v>
      </c>
      <c r="T47" s="186" t="s">
        <v>281</v>
      </c>
      <c r="U47" s="161">
        <v>0</v>
      </c>
      <c r="V47" s="161">
        <f t="shared" si="13"/>
        <v>0</v>
      </c>
      <c r="W47" s="161"/>
      <c r="X47" s="152"/>
      <c r="Y47" s="152"/>
      <c r="Z47" s="152"/>
      <c r="AA47" s="152"/>
      <c r="AB47" s="152"/>
      <c r="AC47" s="152"/>
      <c r="AD47" s="152"/>
      <c r="AE47" s="152"/>
      <c r="AF47" s="152"/>
      <c r="AG47" s="152" t="s">
        <v>282</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0">
        <v>39</v>
      </c>
      <c r="B48" s="181" t="s">
        <v>1908</v>
      </c>
      <c r="C48" s="191" t="s">
        <v>1909</v>
      </c>
      <c r="D48" s="182" t="s">
        <v>486</v>
      </c>
      <c r="E48" s="183">
        <v>30</v>
      </c>
      <c r="F48" s="184"/>
      <c r="G48" s="185">
        <f t="shared" si="7"/>
        <v>0</v>
      </c>
      <c r="H48" s="184"/>
      <c r="I48" s="185">
        <f t="shared" si="8"/>
        <v>0</v>
      </c>
      <c r="J48" s="184"/>
      <c r="K48" s="185">
        <f t="shared" si="9"/>
        <v>0</v>
      </c>
      <c r="L48" s="185">
        <v>21</v>
      </c>
      <c r="M48" s="185">
        <f t="shared" si="10"/>
        <v>0</v>
      </c>
      <c r="N48" s="185">
        <v>0</v>
      </c>
      <c r="O48" s="185">
        <f t="shared" si="11"/>
        <v>0</v>
      </c>
      <c r="P48" s="185">
        <v>0</v>
      </c>
      <c r="Q48" s="185">
        <f t="shared" si="12"/>
        <v>0</v>
      </c>
      <c r="R48" s="185"/>
      <c r="S48" s="185" t="s">
        <v>1286</v>
      </c>
      <c r="T48" s="186" t="s">
        <v>281</v>
      </c>
      <c r="U48" s="161">
        <v>0</v>
      </c>
      <c r="V48" s="161">
        <f t="shared" si="13"/>
        <v>0</v>
      </c>
      <c r="W48" s="161"/>
      <c r="X48" s="152"/>
      <c r="Y48" s="152"/>
      <c r="Z48" s="152"/>
      <c r="AA48" s="152"/>
      <c r="AB48" s="152"/>
      <c r="AC48" s="152"/>
      <c r="AD48" s="152"/>
      <c r="AE48" s="152"/>
      <c r="AF48" s="152"/>
      <c r="AG48" s="152" t="s">
        <v>282</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0">
        <v>40</v>
      </c>
      <c r="B49" s="181" t="s">
        <v>1910</v>
      </c>
      <c r="C49" s="191" t="s">
        <v>1911</v>
      </c>
      <c r="D49" s="182" t="s">
        <v>486</v>
      </c>
      <c r="E49" s="183">
        <v>10</v>
      </c>
      <c r="F49" s="184"/>
      <c r="G49" s="185">
        <f t="shared" si="7"/>
        <v>0</v>
      </c>
      <c r="H49" s="184"/>
      <c r="I49" s="185">
        <f t="shared" si="8"/>
        <v>0</v>
      </c>
      <c r="J49" s="184"/>
      <c r="K49" s="185">
        <f t="shared" si="9"/>
        <v>0</v>
      </c>
      <c r="L49" s="185">
        <v>21</v>
      </c>
      <c r="M49" s="185">
        <f t="shared" si="10"/>
        <v>0</v>
      </c>
      <c r="N49" s="185">
        <v>0</v>
      </c>
      <c r="O49" s="185">
        <f t="shared" si="11"/>
        <v>0</v>
      </c>
      <c r="P49" s="185">
        <v>0</v>
      </c>
      <c r="Q49" s="185">
        <f t="shared" si="12"/>
        <v>0</v>
      </c>
      <c r="R49" s="185"/>
      <c r="S49" s="185" t="s">
        <v>1286</v>
      </c>
      <c r="T49" s="186" t="s">
        <v>281</v>
      </c>
      <c r="U49" s="161">
        <v>0</v>
      </c>
      <c r="V49" s="161">
        <f t="shared" si="13"/>
        <v>0</v>
      </c>
      <c r="W49" s="161"/>
      <c r="X49" s="152"/>
      <c r="Y49" s="152"/>
      <c r="Z49" s="152"/>
      <c r="AA49" s="152"/>
      <c r="AB49" s="152"/>
      <c r="AC49" s="152"/>
      <c r="AD49" s="152"/>
      <c r="AE49" s="152"/>
      <c r="AF49" s="152"/>
      <c r="AG49" s="152" t="s">
        <v>282</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0">
        <v>41</v>
      </c>
      <c r="B50" s="181" t="s">
        <v>1912</v>
      </c>
      <c r="C50" s="191" t="s">
        <v>1913</v>
      </c>
      <c r="D50" s="182" t="s">
        <v>486</v>
      </c>
      <c r="E50" s="183">
        <v>320</v>
      </c>
      <c r="F50" s="184"/>
      <c r="G50" s="185">
        <f t="shared" si="7"/>
        <v>0</v>
      </c>
      <c r="H50" s="184"/>
      <c r="I50" s="185">
        <f t="shared" si="8"/>
        <v>0</v>
      </c>
      <c r="J50" s="184"/>
      <c r="K50" s="185">
        <f t="shared" si="9"/>
        <v>0</v>
      </c>
      <c r="L50" s="185">
        <v>21</v>
      </c>
      <c r="M50" s="185">
        <f t="shared" si="10"/>
        <v>0</v>
      </c>
      <c r="N50" s="185">
        <v>0</v>
      </c>
      <c r="O50" s="185">
        <f t="shared" si="11"/>
        <v>0</v>
      </c>
      <c r="P50" s="185">
        <v>0</v>
      </c>
      <c r="Q50" s="185">
        <f t="shared" si="12"/>
        <v>0</v>
      </c>
      <c r="R50" s="185"/>
      <c r="S50" s="185" t="s">
        <v>1286</v>
      </c>
      <c r="T50" s="186" t="s">
        <v>281</v>
      </c>
      <c r="U50" s="161">
        <v>0</v>
      </c>
      <c r="V50" s="161">
        <f t="shared" si="13"/>
        <v>0</v>
      </c>
      <c r="W50" s="161"/>
      <c r="X50" s="152"/>
      <c r="Y50" s="152"/>
      <c r="Z50" s="152"/>
      <c r="AA50" s="152"/>
      <c r="AB50" s="152"/>
      <c r="AC50" s="152"/>
      <c r="AD50" s="152"/>
      <c r="AE50" s="152"/>
      <c r="AF50" s="152"/>
      <c r="AG50" s="152" t="s">
        <v>282</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0">
        <v>42</v>
      </c>
      <c r="B51" s="181" t="s">
        <v>1914</v>
      </c>
      <c r="C51" s="191" t="s">
        <v>1915</v>
      </c>
      <c r="D51" s="182" t="s">
        <v>486</v>
      </c>
      <c r="E51" s="183">
        <v>350</v>
      </c>
      <c r="F51" s="184"/>
      <c r="G51" s="185">
        <f t="shared" si="7"/>
        <v>0</v>
      </c>
      <c r="H51" s="184"/>
      <c r="I51" s="185">
        <f t="shared" si="8"/>
        <v>0</v>
      </c>
      <c r="J51" s="184"/>
      <c r="K51" s="185">
        <f t="shared" si="9"/>
        <v>0</v>
      </c>
      <c r="L51" s="185">
        <v>21</v>
      </c>
      <c r="M51" s="185">
        <f t="shared" si="10"/>
        <v>0</v>
      </c>
      <c r="N51" s="185">
        <v>0</v>
      </c>
      <c r="O51" s="185">
        <f t="shared" si="11"/>
        <v>0</v>
      </c>
      <c r="P51" s="185">
        <v>0</v>
      </c>
      <c r="Q51" s="185">
        <f t="shared" si="12"/>
        <v>0</v>
      </c>
      <c r="R51" s="185"/>
      <c r="S51" s="185" t="s">
        <v>1286</v>
      </c>
      <c r="T51" s="186" t="s">
        <v>281</v>
      </c>
      <c r="U51" s="161">
        <v>0</v>
      </c>
      <c r="V51" s="161">
        <f t="shared" si="13"/>
        <v>0</v>
      </c>
      <c r="W51" s="161"/>
      <c r="X51" s="152"/>
      <c r="Y51" s="152"/>
      <c r="Z51" s="152"/>
      <c r="AA51" s="152"/>
      <c r="AB51" s="152"/>
      <c r="AC51" s="152"/>
      <c r="AD51" s="152"/>
      <c r="AE51" s="152"/>
      <c r="AF51" s="152"/>
      <c r="AG51" s="152" t="s">
        <v>282</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0">
        <v>43</v>
      </c>
      <c r="B52" s="181" t="s">
        <v>1916</v>
      </c>
      <c r="C52" s="191" t="s">
        <v>1917</v>
      </c>
      <c r="D52" s="182" t="s">
        <v>486</v>
      </c>
      <c r="E52" s="183">
        <v>310</v>
      </c>
      <c r="F52" s="184"/>
      <c r="G52" s="185">
        <f t="shared" si="7"/>
        <v>0</v>
      </c>
      <c r="H52" s="184"/>
      <c r="I52" s="185">
        <f t="shared" si="8"/>
        <v>0</v>
      </c>
      <c r="J52" s="184"/>
      <c r="K52" s="185">
        <f t="shared" si="9"/>
        <v>0</v>
      </c>
      <c r="L52" s="185">
        <v>21</v>
      </c>
      <c r="M52" s="185">
        <f t="shared" si="10"/>
        <v>0</v>
      </c>
      <c r="N52" s="185">
        <v>0</v>
      </c>
      <c r="O52" s="185">
        <f t="shared" si="11"/>
        <v>0</v>
      </c>
      <c r="P52" s="185">
        <v>0</v>
      </c>
      <c r="Q52" s="185">
        <f t="shared" si="12"/>
        <v>0</v>
      </c>
      <c r="R52" s="185"/>
      <c r="S52" s="185" t="s">
        <v>1286</v>
      </c>
      <c r="T52" s="186" t="s">
        <v>281</v>
      </c>
      <c r="U52" s="161">
        <v>0</v>
      </c>
      <c r="V52" s="161">
        <f t="shared" si="13"/>
        <v>0</v>
      </c>
      <c r="W52" s="161"/>
      <c r="X52" s="152"/>
      <c r="Y52" s="152"/>
      <c r="Z52" s="152"/>
      <c r="AA52" s="152"/>
      <c r="AB52" s="152"/>
      <c r="AC52" s="152"/>
      <c r="AD52" s="152"/>
      <c r="AE52" s="152"/>
      <c r="AF52" s="152"/>
      <c r="AG52" s="152" t="s">
        <v>282</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80">
        <v>44</v>
      </c>
      <c r="B53" s="181" t="s">
        <v>1918</v>
      </c>
      <c r="C53" s="191" t="s">
        <v>1919</v>
      </c>
      <c r="D53" s="182" t="s">
        <v>486</v>
      </c>
      <c r="E53" s="183">
        <v>250</v>
      </c>
      <c r="F53" s="184"/>
      <c r="G53" s="185">
        <f t="shared" si="7"/>
        <v>0</v>
      </c>
      <c r="H53" s="184"/>
      <c r="I53" s="185">
        <f t="shared" si="8"/>
        <v>0</v>
      </c>
      <c r="J53" s="184"/>
      <c r="K53" s="185">
        <f t="shared" si="9"/>
        <v>0</v>
      </c>
      <c r="L53" s="185">
        <v>21</v>
      </c>
      <c r="M53" s="185">
        <f t="shared" si="10"/>
        <v>0</v>
      </c>
      <c r="N53" s="185">
        <v>0</v>
      </c>
      <c r="O53" s="185">
        <f t="shared" si="11"/>
        <v>0</v>
      </c>
      <c r="P53" s="185">
        <v>0</v>
      </c>
      <c r="Q53" s="185">
        <f t="shared" si="12"/>
        <v>0</v>
      </c>
      <c r="R53" s="185"/>
      <c r="S53" s="185" t="s">
        <v>1286</v>
      </c>
      <c r="T53" s="186" t="s">
        <v>281</v>
      </c>
      <c r="U53" s="161">
        <v>0</v>
      </c>
      <c r="V53" s="161">
        <f t="shared" si="13"/>
        <v>0</v>
      </c>
      <c r="W53" s="161"/>
      <c r="X53" s="152"/>
      <c r="Y53" s="152"/>
      <c r="Z53" s="152"/>
      <c r="AA53" s="152"/>
      <c r="AB53" s="152"/>
      <c r="AC53" s="152"/>
      <c r="AD53" s="152"/>
      <c r="AE53" s="152"/>
      <c r="AF53" s="152"/>
      <c r="AG53" s="152" t="s">
        <v>282</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0">
        <v>45</v>
      </c>
      <c r="B54" s="181" t="s">
        <v>1920</v>
      </c>
      <c r="C54" s="191" t="s">
        <v>1921</v>
      </c>
      <c r="D54" s="182" t="s">
        <v>486</v>
      </c>
      <c r="E54" s="183">
        <v>180</v>
      </c>
      <c r="F54" s="184"/>
      <c r="G54" s="185">
        <f t="shared" si="7"/>
        <v>0</v>
      </c>
      <c r="H54" s="184"/>
      <c r="I54" s="185">
        <f t="shared" si="8"/>
        <v>0</v>
      </c>
      <c r="J54" s="184"/>
      <c r="K54" s="185">
        <f t="shared" si="9"/>
        <v>0</v>
      </c>
      <c r="L54" s="185">
        <v>21</v>
      </c>
      <c r="M54" s="185">
        <f t="shared" si="10"/>
        <v>0</v>
      </c>
      <c r="N54" s="185">
        <v>0</v>
      </c>
      <c r="O54" s="185">
        <f t="shared" si="11"/>
        <v>0</v>
      </c>
      <c r="P54" s="185">
        <v>0</v>
      </c>
      <c r="Q54" s="185">
        <f t="shared" si="12"/>
        <v>0</v>
      </c>
      <c r="R54" s="185"/>
      <c r="S54" s="185" t="s">
        <v>1286</v>
      </c>
      <c r="T54" s="186" t="s">
        <v>281</v>
      </c>
      <c r="U54" s="161">
        <v>0</v>
      </c>
      <c r="V54" s="161">
        <f t="shared" si="13"/>
        <v>0</v>
      </c>
      <c r="W54" s="161"/>
      <c r="X54" s="152"/>
      <c r="Y54" s="152"/>
      <c r="Z54" s="152"/>
      <c r="AA54" s="152"/>
      <c r="AB54" s="152"/>
      <c r="AC54" s="152"/>
      <c r="AD54" s="152"/>
      <c r="AE54" s="152"/>
      <c r="AF54" s="152"/>
      <c r="AG54" s="152" t="s">
        <v>282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0">
        <v>46</v>
      </c>
      <c r="B55" s="181" t="s">
        <v>1922</v>
      </c>
      <c r="C55" s="191" t="s">
        <v>1923</v>
      </c>
      <c r="D55" s="182" t="s">
        <v>486</v>
      </c>
      <c r="E55" s="183">
        <v>1570</v>
      </c>
      <c r="F55" s="184"/>
      <c r="G55" s="185">
        <f t="shared" si="7"/>
        <v>0</v>
      </c>
      <c r="H55" s="184"/>
      <c r="I55" s="185">
        <f t="shared" si="8"/>
        <v>0</v>
      </c>
      <c r="J55" s="184"/>
      <c r="K55" s="185">
        <f t="shared" si="9"/>
        <v>0</v>
      </c>
      <c r="L55" s="185">
        <v>21</v>
      </c>
      <c r="M55" s="185">
        <f t="shared" si="10"/>
        <v>0</v>
      </c>
      <c r="N55" s="185">
        <v>0</v>
      </c>
      <c r="O55" s="185">
        <f t="shared" si="11"/>
        <v>0</v>
      </c>
      <c r="P55" s="185">
        <v>0</v>
      </c>
      <c r="Q55" s="185">
        <f t="shared" si="12"/>
        <v>0</v>
      </c>
      <c r="R55" s="185"/>
      <c r="S55" s="185" t="s">
        <v>1286</v>
      </c>
      <c r="T55" s="186" t="s">
        <v>281</v>
      </c>
      <c r="U55" s="161">
        <v>0</v>
      </c>
      <c r="V55" s="161">
        <f t="shared" si="13"/>
        <v>0</v>
      </c>
      <c r="W55" s="161"/>
      <c r="X55" s="152"/>
      <c r="Y55" s="152"/>
      <c r="Z55" s="152"/>
      <c r="AA55" s="152"/>
      <c r="AB55" s="152"/>
      <c r="AC55" s="152"/>
      <c r="AD55" s="152"/>
      <c r="AE55" s="152"/>
      <c r="AF55" s="152"/>
      <c r="AG55" s="152" t="s">
        <v>282</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0">
        <v>47</v>
      </c>
      <c r="B56" s="181" t="s">
        <v>1924</v>
      </c>
      <c r="C56" s="191" t="s">
        <v>1925</v>
      </c>
      <c r="D56" s="182" t="s">
        <v>486</v>
      </c>
      <c r="E56" s="183">
        <v>630</v>
      </c>
      <c r="F56" s="184"/>
      <c r="G56" s="185">
        <f t="shared" si="7"/>
        <v>0</v>
      </c>
      <c r="H56" s="184"/>
      <c r="I56" s="185">
        <f t="shared" si="8"/>
        <v>0</v>
      </c>
      <c r="J56" s="184"/>
      <c r="K56" s="185">
        <f t="shared" si="9"/>
        <v>0</v>
      </c>
      <c r="L56" s="185">
        <v>21</v>
      </c>
      <c r="M56" s="185">
        <f t="shared" si="10"/>
        <v>0</v>
      </c>
      <c r="N56" s="185">
        <v>0</v>
      </c>
      <c r="O56" s="185">
        <f t="shared" si="11"/>
        <v>0</v>
      </c>
      <c r="P56" s="185">
        <v>0</v>
      </c>
      <c r="Q56" s="185">
        <f t="shared" si="12"/>
        <v>0</v>
      </c>
      <c r="R56" s="185"/>
      <c r="S56" s="185" t="s">
        <v>1286</v>
      </c>
      <c r="T56" s="186" t="s">
        <v>281</v>
      </c>
      <c r="U56" s="161">
        <v>0</v>
      </c>
      <c r="V56" s="161">
        <f t="shared" si="13"/>
        <v>0</v>
      </c>
      <c r="W56" s="161"/>
      <c r="X56" s="152"/>
      <c r="Y56" s="152"/>
      <c r="Z56" s="152"/>
      <c r="AA56" s="152"/>
      <c r="AB56" s="152"/>
      <c r="AC56" s="152"/>
      <c r="AD56" s="152"/>
      <c r="AE56" s="152"/>
      <c r="AF56" s="152"/>
      <c r="AG56" s="152" t="s">
        <v>282</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0">
        <v>48</v>
      </c>
      <c r="B57" s="181" t="s">
        <v>1926</v>
      </c>
      <c r="C57" s="191" t="s">
        <v>1927</v>
      </c>
      <c r="D57" s="182" t="s">
        <v>486</v>
      </c>
      <c r="E57" s="183">
        <v>110</v>
      </c>
      <c r="F57" s="184"/>
      <c r="G57" s="185">
        <f t="shared" si="7"/>
        <v>0</v>
      </c>
      <c r="H57" s="184"/>
      <c r="I57" s="185">
        <f t="shared" si="8"/>
        <v>0</v>
      </c>
      <c r="J57" s="184"/>
      <c r="K57" s="185">
        <f t="shared" si="9"/>
        <v>0</v>
      </c>
      <c r="L57" s="185">
        <v>21</v>
      </c>
      <c r="M57" s="185">
        <f t="shared" si="10"/>
        <v>0</v>
      </c>
      <c r="N57" s="185">
        <v>0</v>
      </c>
      <c r="O57" s="185">
        <f t="shared" si="11"/>
        <v>0</v>
      </c>
      <c r="P57" s="185">
        <v>0</v>
      </c>
      <c r="Q57" s="185">
        <f t="shared" si="12"/>
        <v>0</v>
      </c>
      <c r="R57" s="185"/>
      <c r="S57" s="185" t="s">
        <v>1286</v>
      </c>
      <c r="T57" s="186" t="s">
        <v>281</v>
      </c>
      <c r="U57" s="161">
        <v>0</v>
      </c>
      <c r="V57" s="161">
        <f t="shared" si="13"/>
        <v>0</v>
      </c>
      <c r="W57" s="161"/>
      <c r="X57" s="152"/>
      <c r="Y57" s="152"/>
      <c r="Z57" s="152"/>
      <c r="AA57" s="152"/>
      <c r="AB57" s="152"/>
      <c r="AC57" s="152"/>
      <c r="AD57" s="152"/>
      <c r="AE57" s="152"/>
      <c r="AF57" s="152"/>
      <c r="AG57" s="152" t="s">
        <v>282</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0">
        <v>49</v>
      </c>
      <c r="B58" s="181" t="s">
        <v>1928</v>
      </c>
      <c r="C58" s="191" t="s">
        <v>1929</v>
      </c>
      <c r="D58" s="182" t="s">
        <v>486</v>
      </c>
      <c r="E58" s="183">
        <v>12</v>
      </c>
      <c r="F58" s="184"/>
      <c r="G58" s="185">
        <f t="shared" si="7"/>
        <v>0</v>
      </c>
      <c r="H58" s="184"/>
      <c r="I58" s="185">
        <f t="shared" si="8"/>
        <v>0</v>
      </c>
      <c r="J58" s="184"/>
      <c r="K58" s="185">
        <f t="shared" si="9"/>
        <v>0</v>
      </c>
      <c r="L58" s="185">
        <v>21</v>
      </c>
      <c r="M58" s="185">
        <f t="shared" si="10"/>
        <v>0</v>
      </c>
      <c r="N58" s="185">
        <v>0</v>
      </c>
      <c r="O58" s="185">
        <f t="shared" si="11"/>
        <v>0</v>
      </c>
      <c r="P58" s="185">
        <v>0</v>
      </c>
      <c r="Q58" s="185">
        <f t="shared" si="12"/>
        <v>0</v>
      </c>
      <c r="R58" s="185"/>
      <c r="S58" s="185" t="s">
        <v>1286</v>
      </c>
      <c r="T58" s="186" t="s">
        <v>281</v>
      </c>
      <c r="U58" s="161">
        <v>0</v>
      </c>
      <c r="V58" s="161">
        <f t="shared" si="13"/>
        <v>0</v>
      </c>
      <c r="W58" s="161"/>
      <c r="X58" s="152"/>
      <c r="Y58" s="152"/>
      <c r="Z58" s="152"/>
      <c r="AA58" s="152"/>
      <c r="AB58" s="152"/>
      <c r="AC58" s="152"/>
      <c r="AD58" s="152"/>
      <c r="AE58" s="152"/>
      <c r="AF58" s="152"/>
      <c r="AG58" s="152" t="s">
        <v>282</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80">
        <v>50</v>
      </c>
      <c r="B59" s="181" t="s">
        <v>1930</v>
      </c>
      <c r="C59" s="191" t="s">
        <v>1931</v>
      </c>
      <c r="D59" s="182" t="s">
        <v>439</v>
      </c>
      <c r="E59" s="183">
        <v>10</v>
      </c>
      <c r="F59" s="184"/>
      <c r="G59" s="185">
        <f t="shared" si="7"/>
        <v>0</v>
      </c>
      <c r="H59" s="184"/>
      <c r="I59" s="185">
        <f t="shared" si="8"/>
        <v>0</v>
      </c>
      <c r="J59" s="184"/>
      <c r="K59" s="185">
        <f t="shared" si="9"/>
        <v>0</v>
      </c>
      <c r="L59" s="185">
        <v>21</v>
      </c>
      <c r="M59" s="185">
        <f t="shared" si="10"/>
        <v>0</v>
      </c>
      <c r="N59" s="185">
        <v>3.6700000000000001E-3</v>
      </c>
      <c r="O59" s="185">
        <f t="shared" si="11"/>
        <v>0.04</v>
      </c>
      <c r="P59" s="185">
        <v>0</v>
      </c>
      <c r="Q59" s="185">
        <f t="shared" si="12"/>
        <v>0</v>
      </c>
      <c r="R59" s="185"/>
      <c r="S59" s="185" t="s">
        <v>1286</v>
      </c>
      <c r="T59" s="186" t="s">
        <v>281</v>
      </c>
      <c r="U59" s="161">
        <v>0</v>
      </c>
      <c r="V59" s="161">
        <f t="shared" si="13"/>
        <v>0</v>
      </c>
      <c r="W59" s="161"/>
      <c r="X59" s="152"/>
      <c r="Y59" s="152"/>
      <c r="Z59" s="152"/>
      <c r="AA59" s="152"/>
      <c r="AB59" s="152"/>
      <c r="AC59" s="152"/>
      <c r="AD59" s="152"/>
      <c r="AE59" s="152"/>
      <c r="AF59" s="152"/>
      <c r="AG59" s="152" t="s">
        <v>282</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0">
        <v>51</v>
      </c>
      <c r="B60" s="181" t="s">
        <v>1932</v>
      </c>
      <c r="C60" s="191" t="s">
        <v>1933</v>
      </c>
      <c r="D60" s="182" t="s">
        <v>439</v>
      </c>
      <c r="E60" s="183">
        <v>6</v>
      </c>
      <c r="F60" s="184"/>
      <c r="G60" s="185">
        <f t="shared" si="7"/>
        <v>0</v>
      </c>
      <c r="H60" s="184"/>
      <c r="I60" s="185">
        <f t="shared" si="8"/>
        <v>0</v>
      </c>
      <c r="J60" s="184"/>
      <c r="K60" s="185">
        <f t="shared" si="9"/>
        <v>0</v>
      </c>
      <c r="L60" s="185">
        <v>21</v>
      </c>
      <c r="M60" s="185">
        <f t="shared" si="10"/>
        <v>0</v>
      </c>
      <c r="N60" s="185">
        <v>5.4300000000000008E-3</v>
      </c>
      <c r="O60" s="185">
        <f t="shared" si="11"/>
        <v>0.03</v>
      </c>
      <c r="P60" s="185">
        <v>0</v>
      </c>
      <c r="Q60" s="185">
        <f t="shared" si="12"/>
        <v>0</v>
      </c>
      <c r="R60" s="185"/>
      <c r="S60" s="185" t="s">
        <v>1286</v>
      </c>
      <c r="T60" s="186" t="s">
        <v>281</v>
      </c>
      <c r="U60" s="161">
        <v>0</v>
      </c>
      <c r="V60" s="161">
        <f t="shared" si="13"/>
        <v>0</v>
      </c>
      <c r="W60" s="161"/>
      <c r="X60" s="152"/>
      <c r="Y60" s="152"/>
      <c r="Z60" s="152"/>
      <c r="AA60" s="152"/>
      <c r="AB60" s="152"/>
      <c r="AC60" s="152"/>
      <c r="AD60" s="152"/>
      <c r="AE60" s="152"/>
      <c r="AF60" s="152"/>
      <c r="AG60" s="152" t="s">
        <v>282</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0">
        <v>52</v>
      </c>
      <c r="B61" s="181" t="s">
        <v>1934</v>
      </c>
      <c r="C61" s="191" t="s">
        <v>1935</v>
      </c>
      <c r="D61" s="182" t="s">
        <v>486</v>
      </c>
      <c r="E61" s="183">
        <v>120</v>
      </c>
      <c r="F61" s="184"/>
      <c r="G61" s="185">
        <f t="shared" si="7"/>
        <v>0</v>
      </c>
      <c r="H61" s="184"/>
      <c r="I61" s="185">
        <f t="shared" si="8"/>
        <v>0</v>
      </c>
      <c r="J61" s="184"/>
      <c r="K61" s="185">
        <f t="shared" si="9"/>
        <v>0</v>
      </c>
      <c r="L61" s="185">
        <v>21</v>
      </c>
      <c r="M61" s="185">
        <f t="shared" si="10"/>
        <v>0</v>
      </c>
      <c r="N61" s="185">
        <v>0</v>
      </c>
      <c r="O61" s="185">
        <f t="shared" si="11"/>
        <v>0</v>
      </c>
      <c r="P61" s="185">
        <v>0</v>
      </c>
      <c r="Q61" s="185">
        <f t="shared" si="12"/>
        <v>0</v>
      </c>
      <c r="R61" s="185"/>
      <c r="S61" s="185" t="s">
        <v>1286</v>
      </c>
      <c r="T61" s="186" t="s">
        <v>281</v>
      </c>
      <c r="U61" s="161">
        <v>0</v>
      </c>
      <c r="V61" s="161">
        <f t="shared" si="13"/>
        <v>0</v>
      </c>
      <c r="W61" s="161"/>
      <c r="X61" s="152"/>
      <c r="Y61" s="152"/>
      <c r="Z61" s="152"/>
      <c r="AA61" s="152"/>
      <c r="AB61" s="152"/>
      <c r="AC61" s="152"/>
      <c r="AD61" s="152"/>
      <c r="AE61" s="152"/>
      <c r="AF61" s="152"/>
      <c r="AG61" s="152" t="s">
        <v>282</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0">
        <v>53</v>
      </c>
      <c r="B62" s="181" t="s">
        <v>1936</v>
      </c>
      <c r="C62" s="191" t="s">
        <v>1937</v>
      </c>
      <c r="D62" s="182" t="s">
        <v>486</v>
      </c>
      <c r="E62" s="183">
        <v>60</v>
      </c>
      <c r="F62" s="184"/>
      <c r="G62" s="185">
        <f t="shared" si="7"/>
        <v>0</v>
      </c>
      <c r="H62" s="184"/>
      <c r="I62" s="185">
        <f t="shared" si="8"/>
        <v>0</v>
      </c>
      <c r="J62" s="184"/>
      <c r="K62" s="185">
        <f t="shared" si="9"/>
        <v>0</v>
      </c>
      <c r="L62" s="185">
        <v>21</v>
      </c>
      <c r="M62" s="185">
        <f t="shared" si="10"/>
        <v>0</v>
      </c>
      <c r="N62" s="185">
        <v>0</v>
      </c>
      <c r="O62" s="185">
        <f t="shared" si="11"/>
        <v>0</v>
      </c>
      <c r="P62" s="185">
        <v>0</v>
      </c>
      <c r="Q62" s="185">
        <f t="shared" si="12"/>
        <v>0</v>
      </c>
      <c r="R62" s="185"/>
      <c r="S62" s="185" t="s">
        <v>1286</v>
      </c>
      <c r="T62" s="186" t="s">
        <v>281</v>
      </c>
      <c r="U62" s="161">
        <v>0</v>
      </c>
      <c r="V62" s="161">
        <f t="shared" si="13"/>
        <v>0</v>
      </c>
      <c r="W62" s="161"/>
      <c r="X62" s="152"/>
      <c r="Y62" s="152"/>
      <c r="Z62" s="152"/>
      <c r="AA62" s="152"/>
      <c r="AB62" s="152"/>
      <c r="AC62" s="152"/>
      <c r="AD62" s="152"/>
      <c r="AE62" s="152"/>
      <c r="AF62" s="152"/>
      <c r="AG62" s="152" t="s">
        <v>282</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0">
        <v>54</v>
      </c>
      <c r="B63" s="181" t="s">
        <v>1938</v>
      </c>
      <c r="C63" s="191" t="s">
        <v>1939</v>
      </c>
      <c r="D63" s="182" t="s">
        <v>486</v>
      </c>
      <c r="E63" s="183">
        <v>60</v>
      </c>
      <c r="F63" s="184"/>
      <c r="G63" s="185">
        <f t="shared" si="7"/>
        <v>0</v>
      </c>
      <c r="H63" s="184"/>
      <c r="I63" s="185">
        <f t="shared" si="8"/>
        <v>0</v>
      </c>
      <c r="J63" s="184"/>
      <c r="K63" s="185">
        <f t="shared" si="9"/>
        <v>0</v>
      </c>
      <c r="L63" s="185">
        <v>21</v>
      </c>
      <c r="M63" s="185">
        <f t="shared" si="10"/>
        <v>0</v>
      </c>
      <c r="N63" s="185">
        <v>0</v>
      </c>
      <c r="O63" s="185">
        <f t="shared" si="11"/>
        <v>0</v>
      </c>
      <c r="P63" s="185">
        <v>0</v>
      </c>
      <c r="Q63" s="185">
        <f t="shared" si="12"/>
        <v>0</v>
      </c>
      <c r="R63" s="185"/>
      <c r="S63" s="185" t="s">
        <v>1286</v>
      </c>
      <c r="T63" s="186" t="s">
        <v>281</v>
      </c>
      <c r="U63" s="161">
        <v>0</v>
      </c>
      <c r="V63" s="161">
        <f t="shared" si="13"/>
        <v>0</v>
      </c>
      <c r="W63" s="161"/>
      <c r="X63" s="152"/>
      <c r="Y63" s="152"/>
      <c r="Z63" s="152"/>
      <c r="AA63" s="152"/>
      <c r="AB63" s="152"/>
      <c r="AC63" s="152"/>
      <c r="AD63" s="152"/>
      <c r="AE63" s="152"/>
      <c r="AF63" s="152"/>
      <c r="AG63" s="152" t="s">
        <v>282</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0">
        <v>55</v>
      </c>
      <c r="B64" s="181" t="s">
        <v>1940</v>
      </c>
      <c r="C64" s="191" t="s">
        <v>1941</v>
      </c>
      <c r="D64" s="182" t="s">
        <v>486</v>
      </c>
      <c r="E64" s="183">
        <v>300</v>
      </c>
      <c r="F64" s="184"/>
      <c r="G64" s="185">
        <f t="shared" si="7"/>
        <v>0</v>
      </c>
      <c r="H64" s="184"/>
      <c r="I64" s="185">
        <f t="shared" si="8"/>
        <v>0</v>
      </c>
      <c r="J64" s="184"/>
      <c r="K64" s="185">
        <f t="shared" si="9"/>
        <v>0</v>
      </c>
      <c r="L64" s="185">
        <v>21</v>
      </c>
      <c r="M64" s="185">
        <f t="shared" si="10"/>
        <v>0</v>
      </c>
      <c r="N64" s="185">
        <v>0</v>
      </c>
      <c r="O64" s="185">
        <f t="shared" si="11"/>
        <v>0</v>
      </c>
      <c r="P64" s="185">
        <v>0</v>
      </c>
      <c r="Q64" s="185">
        <f t="shared" si="12"/>
        <v>0</v>
      </c>
      <c r="R64" s="185"/>
      <c r="S64" s="185" t="s">
        <v>280</v>
      </c>
      <c r="T64" s="186" t="s">
        <v>281</v>
      </c>
      <c r="U64" s="161">
        <v>0</v>
      </c>
      <c r="V64" s="161">
        <f t="shared" si="13"/>
        <v>0</v>
      </c>
      <c r="W64" s="161"/>
      <c r="X64" s="152"/>
      <c r="Y64" s="152"/>
      <c r="Z64" s="152"/>
      <c r="AA64" s="152"/>
      <c r="AB64" s="152"/>
      <c r="AC64" s="152"/>
      <c r="AD64" s="152"/>
      <c r="AE64" s="152"/>
      <c r="AF64" s="152"/>
      <c r="AG64" s="152" t="s">
        <v>282</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0">
        <v>56</v>
      </c>
      <c r="B65" s="181" t="s">
        <v>1942</v>
      </c>
      <c r="C65" s="191" t="s">
        <v>1943</v>
      </c>
      <c r="D65" s="182" t="s">
        <v>486</v>
      </c>
      <c r="E65" s="183">
        <v>200</v>
      </c>
      <c r="F65" s="184"/>
      <c r="G65" s="185">
        <f t="shared" si="7"/>
        <v>0</v>
      </c>
      <c r="H65" s="184"/>
      <c r="I65" s="185">
        <f t="shared" si="8"/>
        <v>0</v>
      </c>
      <c r="J65" s="184"/>
      <c r="K65" s="185">
        <f t="shared" si="9"/>
        <v>0</v>
      </c>
      <c r="L65" s="185">
        <v>21</v>
      </c>
      <c r="M65" s="185">
        <f t="shared" si="10"/>
        <v>0</v>
      </c>
      <c r="N65" s="185">
        <v>0</v>
      </c>
      <c r="O65" s="185">
        <f t="shared" si="11"/>
        <v>0</v>
      </c>
      <c r="P65" s="185">
        <v>0</v>
      </c>
      <c r="Q65" s="185">
        <f t="shared" si="12"/>
        <v>0</v>
      </c>
      <c r="R65" s="185"/>
      <c r="S65" s="185" t="s">
        <v>280</v>
      </c>
      <c r="T65" s="186" t="s">
        <v>281</v>
      </c>
      <c r="U65" s="161">
        <v>0</v>
      </c>
      <c r="V65" s="161">
        <f t="shared" si="13"/>
        <v>0</v>
      </c>
      <c r="W65" s="161"/>
      <c r="X65" s="152"/>
      <c r="Y65" s="152"/>
      <c r="Z65" s="152"/>
      <c r="AA65" s="152"/>
      <c r="AB65" s="152"/>
      <c r="AC65" s="152"/>
      <c r="AD65" s="152"/>
      <c r="AE65" s="152"/>
      <c r="AF65" s="152"/>
      <c r="AG65" s="152" t="s">
        <v>282</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0">
        <v>57</v>
      </c>
      <c r="B66" s="181" t="s">
        <v>1944</v>
      </c>
      <c r="C66" s="191" t="s">
        <v>1945</v>
      </c>
      <c r="D66" s="182" t="s">
        <v>486</v>
      </c>
      <c r="E66" s="183">
        <v>30</v>
      </c>
      <c r="F66" s="184"/>
      <c r="G66" s="185">
        <f t="shared" si="7"/>
        <v>0</v>
      </c>
      <c r="H66" s="184"/>
      <c r="I66" s="185">
        <f t="shared" si="8"/>
        <v>0</v>
      </c>
      <c r="J66" s="184"/>
      <c r="K66" s="185">
        <f t="shared" si="9"/>
        <v>0</v>
      </c>
      <c r="L66" s="185">
        <v>21</v>
      </c>
      <c r="M66" s="185">
        <f t="shared" si="10"/>
        <v>0</v>
      </c>
      <c r="N66" s="185">
        <v>0</v>
      </c>
      <c r="O66" s="185">
        <f t="shared" si="11"/>
        <v>0</v>
      </c>
      <c r="P66" s="185">
        <v>0</v>
      </c>
      <c r="Q66" s="185">
        <f t="shared" si="12"/>
        <v>0</v>
      </c>
      <c r="R66" s="185"/>
      <c r="S66" s="185" t="s">
        <v>1286</v>
      </c>
      <c r="T66" s="186" t="s">
        <v>281</v>
      </c>
      <c r="U66" s="161">
        <v>0</v>
      </c>
      <c r="V66" s="161">
        <f t="shared" si="13"/>
        <v>0</v>
      </c>
      <c r="W66" s="161"/>
      <c r="X66" s="152"/>
      <c r="Y66" s="152"/>
      <c r="Z66" s="152"/>
      <c r="AA66" s="152"/>
      <c r="AB66" s="152"/>
      <c r="AC66" s="152"/>
      <c r="AD66" s="152"/>
      <c r="AE66" s="152"/>
      <c r="AF66" s="152"/>
      <c r="AG66" s="152" t="s">
        <v>282</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73">
        <v>58</v>
      </c>
      <c r="B67" s="174" t="s">
        <v>1946</v>
      </c>
      <c r="C67" s="189" t="s">
        <v>1947</v>
      </c>
      <c r="D67" s="175" t="s">
        <v>439</v>
      </c>
      <c r="E67" s="176">
        <v>88</v>
      </c>
      <c r="F67" s="177"/>
      <c r="G67" s="178">
        <f t="shared" si="7"/>
        <v>0</v>
      </c>
      <c r="H67" s="177"/>
      <c r="I67" s="178">
        <f t="shared" si="8"/>
        <v>0</v>
      </c>
      <c r="J67" s="177"/>
      <c r="K67" s="178">
        <f t="shared" si="9"/>
        <v>0</v>
      </c>
      <c r="L67" s="178">
        <v>21</v>
      </c>
      <c r="M67" s="178">
        <f t="shared" si="10"/>
        <v>0</v>
      </c>
      <c r="N67" s="178">
        <v>0</v>
      </c>
      <c r="O67" s="178">
        <f t="shared" si="11"/>
        <v>0</v>
      </c>
      <c r="P67" s="178">
        <v>0</v>
      </c>
      <c r="Q67" s="178">
        <f t="shared" si="12"/>
        <v>0</v>
      </c>
      <c r="R67" s="178"/>
      <c r="S67" s="178" t="s">
        <v>1286</v>
      </c>
      <c r="T67" s="179" t="s">
        <v>281</v>
      </c>
      <c r="U67" s="161">
        <v>0</v>
      </c>
      <c r="V67" s="161">
        <f t="shared" si="13"/>
        <v>0</v>
      </c>
      <c r="W67" s="161"/>
      <c r="X67" s="152"/>
      <c r="Y67" s="152"/>
      <c r="Z67" s="152"/>
      <c r="AA67" s="152"/>
      <c r="AB67" s="152"/>
      <c r="AC67" s="152"/>
      <c r="AD67" s="152"/>
      <c r="AE67" s="152"/>
      <c r="AF67" s="152"/>
      <c r="AG67" s="152" t="s">
        <v>282</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x14ac:dyDescent="0.2">
      <c r="A68" s="5"/>
      <c r="B68" s="6"/>
      <c r="C68" s="193"/>
      <c r="D68" s="8"/>
      <c r="E68" s="5"/>
      <c r="F68" s="5"/>
      <c r="G68" s="5"/>
      <c r="H68" s="5"/>
      <c r="I68" s="5"/>
      <c r="J68" s="5"/>
      <c r="K68" s="5"/>
      <c r="L68" s="5"/>
      <c r="M68" s="5"/>
      <c r="N68" s="5"/>
      <c r="O68" s="5"/>
      <c r="P68" s="5"/>
      <c r="Q68" s="5"/>
      <c r="R68" s="5"/>
      <c r="S68" s="5"/>
      <c r="T68" s="5"/>
      <c r="U68" s="5"/>
      <c r="V68" s="5"/>
      <c r="W68" s="5"/>
      <c r="AE68">
        <v>15</v>
      </c>
      <c r="AF68">
        <v>21</v>
      </c>
    </row>
    <row r="69" spans="1:60" x14ac:dyDescent="0.2">
      <c r="A69" s="155"/>
      <c r="B69" s="156" t="s">
        <v>29</v>
      </c>
      <c r="C69" s="194"/>
      <c r="D69" s="157"/>
      <c r="E69" s="158"/>
      <c r="F69" s="158"/>
      <c r="G69" s="187">
        <f>G8+G40</f>
        <v>0</v>
      </c>
      <c r="H69" s="5"/>
      <c r="I69" s="5"/>
      <c r="J69" s="5"/>
      <c r="K69" s="5"/>
      <c r="L69" s="5"/>
      <c r="M69" s="5"/>
      <c r="N69" s="5"/>
      <c r="O69" s="5"/>
      <c r="P69" s="5"/>
      <c r="Q69" s="5"/>
      <c r="R69" s="5"/>
      <c r="S69" s="5"/>
      <c r="T69" s="5"/>
      <c r="U69" s="5"/>
      <c r="V69" s="5"/>
      <c r="W69" s="5"/>
      <c r="AE69">
        <f>SUMIF(L7:L67,AE68,G7:G67)</f>
        <v>0</v>
      </c>
      <c r="AF69">
        <f>SUMIF(L7:L67,AF68,G7:G67)</f>
        <v>0</v>
      </c>
      <c r="AG69" t="s">
        <v>1156</v>
      </c>
    </row>
    <row r="70" spans="1:60" x14ac:dyDescent="0.2">
      <c r="C70" s="195"/>
      <c r="D70" s="143"/>
      <c r="AG70" t="s">
        <v>1157</v>
      </c>
    </row>
    <row r="71" spans="1:60" x14ac:dyDescent="0.2">
      <c r="D71" s="143"/>
    </row>
    <row r="72" spans="1:60" x14ac:dyDescent="0.2">
      <c r="D72" s="143"/>
    </row>
    <row r="73" spans="1:60" x14ac:dyDescent="0.2">
      <c r="D73" s="143"/>
    </row>
    <row r="74" spans="1:60" x14ac:dyDescent="0.2">
      <c r="D74" s="143"/>
    </row>
    <row r="75" spans="1:60" x14ac:dyDescent="0.2">
      <c r="D75" s="143"/>
    </row>
    <row r="76" spans="1:60" x14ac:dyDescent="0.2">
      <c r="D76" s="143"/>
    </row>
    <row r="77" spans="1:60" x14ac:dyDescent="0.2">
      <c r="D77" s="143"/>
    </row>
    <row r="78" spans="1:60" x14ac:dyDescent="0.2">
      <c r="D78" s="143"/>
    </row>
    <row r="79" spans="1:60" x14ac:dyDescent="0.2">
      <c r="D79" s="143"/>
    </row>
    <row r="80" spans="1:60"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64</v>
      </c>
      <c r="C3" s="251" t="s">
        <v>65</v>
      </c>
      <c r="D3" s="252"/>
      <c r="E3" s="252"/>
      <c r="F3" s="252"/>
      <c r="G3" s="253"/>
      <c r="AC3" s="87" t="s">
        <v>252</v>
      </c>
      <c r="AG3" t="s">
        <v>253</v>
      </c>
    </row>
    <row r="4" spans="1:60" ht="24.95" customHeight="1" x14ac:dyDescent="0.2">
      <c r="A4" s="145" t="s">
        <v>9</v>
      </c>
      <c r="B4" s="146" t="s">
        <v>67</v>
      </c>
      <c r="C4" s="254" t="s">
        <v>65</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140</v>
      </c>
      <c r="C8" s="188" t="s">
        <v>141</v>
      </c>
      <c r="D8" s="169"/>
      <c r="E8" s="170"/>
      <c r="F8" s="171"/>
      <c r="G8" s="171">
        <f>SUMIF(AG9:AG9,"&lt;&gt;NOR",G9:G9)</f>
        <v>0</v>
      </c>
      <c r="H8" s="171"/>
      <c r="I8" s="171">
        <f>SUM(I9:I9)</f>
        <v>0</v>
      </c>
      <c r="J8" s="171"/>
      <c r="K8" s="171">
        <f>SUM(K9:K9)</f>
        <v>0</v>
      </c>
      <c r="L8" s="171"/>
      <c r="M8" s="171">
        <f>SUM(M9:M9)</f>
        <v>0</v>
      </c>
      <c r="N8" s="171"/>
      <c r="O8" s="171">
        <f>SUM(O9:O9)</f>
        <v>0</v>
      </c>
      <c r="P8" s="171"/>
      <c r="Q8" s="171">
        <f>SUM(Q9:Q9)</f>
        <v>0</v>
      </c>
      <c r="R8" s="171"/>
      <c r="S8" s="171"/>
      <c r="T8" s="172"/>
      <c r="U8" s="166"/>
      <c r="V8" s="166">
        <f>SUM(V9:V9)</f>
        <v>0</v>
      </c>
      <c r="W8" s="166"/>
      <c r="AG8" t="s">
        <v>276</v>
      </c>
    </row>
    <row r="9" spans="1:60" outlineLevel="1" x14ac:dyDescent="0.2">
      <c r="A9" s="180">
        <v>1</v>
      </c>
      <c r="B9" s="181" t="s">
        <v>1249</v>
      </c>
      <c r="C9" s="191" t="s">
        <v>1250</v>
      </c>
      <c r="D9" s="182" t="s">
        <v>1948</v>
      </c>
      <c r="E9" s="183">
        <v>1100</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x14ac:dyDescent="0.2">
      <c r="A10" s="167" t="s">
        <v>275</v>
      </c>
      <c r="B10" s="168" t="s">
        <v>144</v>
      </c>
      <c r="C10" s="188" t="s">
        <v>145</v>
      </c>
      <c r="D10" s="169"/>
      <c r="E10" s="170"/>
      <c r="F10" s="171"/>
      <c r="G10" s="171">
        <f>SUMIF(AG11:AG13,"&lt;&gt;NOR",G11:G13)</f>
        <v>0</v>
      </c>
      <c r="H10" s="171"/>
      <c r="I10" s="171">
        <f>SUM(I11:I13)</f>
        <v>0</v>
      </c>
      <c r="J10" s="171"/>
      <c r="K10" s="171">
        <f>SUM(K11:K13)</f>
        <v>0</v>
      </c>
      <c r="L10" s="171"/>
      <c r="M10" s="171">
        <f>SUM(M11:M13)</f>
        <v>0</v>
      </c>
      <c r="N10" s="171"/>
      <c r="O10" s="171">
        <f>SUM(O11:O13)</f>
        <v>0</v>
      </c>
      <c r="P10" s="171"/>
      <c r="Q10" s="171">
        <f>SUM(Q11:Q13)</f>
        <v>0</v>
      </c>
      <c r="R10" s="171"/>
      <c r="S10" s="171"/>
      <c r="T10" s="172"/>
      <c r="U10" s="166"/>
      <c r="V10" s="166">
        <f>SUM(V11:V13)</f>
        <v>0</v>
      </c>
      <c r="W10" s="166"/>
      <c r="AG10" t="s">
        <v>276</v>
      </c>
    </row>
    <row r="11" spans="1:60" outlineLevel="1" x14ac:dyDescent="0.2">
      <c r="A11" s="180">
        <v>2</v>
      </c>
      <c r="B11" s="181" t="s">
        <v>1949</v>
      </c>
      <c r="C11" s="191" t="s">
        <v>1950</v>
      </c>
      <c r="D11" s="182" t="s">
        <v>1188</v>
      </c>
      <c r="E11" s="183">
        <v>8</v>
      </c>
      <c r="F11" s="184"/>
      <c r="G11" s="185">
        <f>ROUND(E11*F11,2)</f>
        <v>0</v>
      </c>
      <c r="H11" s="184"/>
      <c r="I11" s="185">
        <f>ROUND(E11*H11,2)</f>
        <v>0</v>
      </c>
      <c r="J11" s="184"/>
      <c r="K11" s="185">
        <f>ROUND(E11*J11,2)</f>
        <v>0</v>
      </c>
      <c r="L11" s="185">
        <v>21</v>
      </c>
      <c r="M11" s="185">
        <f>G11*(1+L11/100)</f>
        <v>0</v>
      </c>
      <c r="N11" s="185">
        <v>0</v>
      </c>
      <c r="O11" s="185">
        <f>ROUND(E11*N11,2)</f>
        <v>0</v>
      </c>
      <c r="P11" s="185">
        <v>0</v>
      </c>
      <c r="Q11" s="185">
        <f>ROUND(E11*P11,2)</f>
        <v>0</v>
      </c>
      <c r="R11" s="185"/>
      <c r="S11" s="185" t="s">
        <v>1286</v>
      </c>
      <c r="T11" s="186" t="s">
        <v>281</v>
      </c>
      <c r="U11" s="161">
        <v>0</v>
      </c>
      <c r="V11" s="161">
        <f>ROUND(E11*U11,2)</f>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3</v>
      </c>
      <c r="B12" s="181" t="s">
        <v>1418</v>
      </c>
      <c r="C12" s="191" t="s">
        <v>1419</v>
      </c>
      <c r="D12" s="182" t="s">
        <v>1188</v>
      </c>
      <c r="E12" s="183">
        <v>8</v>
      </c>
      <c r="F12" s="184"/>
      <c r="G12" s="185">
        <f>ROUND(E12*F12,2)</f>
        <v>0</v>
      </c>
      <c r="H12" s="184"/>
      <c r="I12" s="185">
        <f>ROUND(E12*H12,2)</f>
        <v>0</v>
      </c>
      <c r="J12" s="184"/>
      <c r="K12" s="185">
        <f>ROUND(E12*J12,2)</f>
        <v>0</v>
      </c>
      <c r="L12" s="185">
        <v>21</v>
      </c>
      <c r="M12" s="185">
        <f>G12*(1+L12/100)</f>
        <v>0</v>
      </c>
      <c r="N12" s="185">
        <v>0</v>
      </c>
      <c r="O12" s="185">
        <f>ROUND(E12*N12,2)</f>
        <v>0</v>
      </c>
      <c r="P12" s="185">
        <v>0</v>
      </c>
      <c r="Q12" s="185">
        <f>ROUND(E12*P12,2)</f>
        <v>0</v>
      </c>
      <c r="R12" s="185"/>
      <c r="S12" s="185" t="s">
        <v>280</v>
      </c>
      <c r="T12" s="186" t="s">
        <v>281</v>
      </c>
      <c r="U12" s="161">
        <v>0</v>
      </c>
      <c r="V12" s="161">
        <f>ROUND(E12*U12,2)</f>
        <v>0</v>
      </c>
      <c r="W12" s="161"/>
      <c r="X12" s="152"/>
      <c r="Y12" s="152"/>
      <c r="Z12" s="152"/>
      <c r="AA12" s="152"/>
      <c r="AB12" s="152"/>
      <c r="AC12" s="152"/>
      <c r="AD12" s="152"/>
      <c r="AE12" s="152"/>
      <c r="AF12" s="152"/>
      <c r="AG12" s="152" t="s">
        <v>282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4</v>
      </c>
      <c r="B13" s="181" t="s">
        <v>1951</v>
      </c>
      <c r="C13" s="191" t="s">
        <v>1952</v>
      </c>
      <c r="D13" s="182" t="s">
        <v>1188</v>
      </c>
      <c r="E13" s="183">
        <v>20</v>
      </c>
      <c r="F13" s="184"/>
      <c r="G13" s="185">
        <f>ROUND(E13*F13,2)</f>
        <v>0</v>
      </c>
      <c r="H13" s="184"/>
      <c r="I13" s="185">
        <f>ROUND(E13*H13,2)</f>
        <v>0</v>
      </c>
      <c r="J13" s="184"/>
      <c r="K13" s="185">
        <f>ROUND(E13*J13,2)</f>
        <v>0</v>
      </c>
      <c r="L13" s="185">
        <v>21</v>
      </c>
      <c r="M13" s="185">
        <f>G13*(1+L13/100)</f>
        <v>0</v>
      </c>
      <c r="N13" s="185">
        <v>0</v>
      </c>
      <c r="O13" s="185">
        <f>ROUND(E13*N13,2)</f>
        <v>0</v>
      </c>
      <c r="P13" s="185">
        <v>0</v>
      </c>
      <c r="Q13" s="185">
        <f>ROUND(E13*P13,2)</f>
        <v>0</v>
      </c>
      <c r="R13" s="185"/>
      <c r="S13" s="185" t="s">
        <v>280</v>
      </c>
      <c r="T13" s="186" t="s">
        <v>281</v>
      </c>
      <c r="U13" s="161">
        <v>0</v>
      </c>
      <c r="V13" s="161">
        <f>ROUND(E13*U13,2)</f>
        <v>0</v>
      </c>
      <c r="W13" s="161"/>
      <c r="X13" s="152"/>
      <c r="Y13" s="152"/>
      <c r="Z13" s="152"/>
      <c r="AA13" s="152"/>
      <c r="AB13" s="152"/>
      <c r="AC13" s="152"/>
      <c r="AD13" s="152"/>
      <c r="AE13" s="152"/>
      <c r="AF13" s="152"/>
      <c r="AG13" s="152" t="s">
        <v>282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x14ac:dyDescent="0.2">
      <c r="A14" s="167" t="s">
        <v>275</v>
      </c>
      <c r="B14" s="168" t="s">
        <v>146</v>
      </c>
      <c r="C14" s="188" t="s">
        <v>147</v>
      </c>
      <c r="D14" s="169"/>
      <c r="E14" s="170"/>
      <c r="F14" s="171"/>
      <c r="G14" s="171">
        <f>SUMIF(AG15:AG18,"&lt;&gt;NOR",G15:G18)</f>
        <v>0</v>
      </c>
      <c r="H14" s="171"/>
      <c r="I14" s="171">
        <f>SUM(I15:I18)</f>
        <v>0</v>
      </c>
      <c r="J14" s="171"/>
      <c r="K14" s="171">
        <f>SUM(K15:K18)</f>
        <v>0</v>
      </c>
      <c r="L14" s="171"/>
      <c r="M14" s="171">
        <f>SUM(M15:M18)</f>
        <v>0</v>
      </c>
      <c r="N14" s="171"/>
      <c r="O14" s="171">
        <f>SUM(O15:O18)</f>
        <v>0</v>
      </c>
      <c r="P14" s="171"/>
      <c r="Q14" s="171">
        <f>SUM(Q15:Q18)</f>
        <v>0</v>
      </c>
      <c r="R14" s="171"/>
      <c r="S14" s="171"/>
      <c r="T14" s="172"/>
      <c r="U14" s="166"/>
      <c r="V14" s="166">
        <f>SUM(V15:V18)</f>
        <v>0</v>
      </c>
      <c r="W14" s="166"/>
      <c r="AG14" t="s">
        <v>276</v>
      </c>
    </row>
    <row r="15" spans="1:60" outlineLevel="1" x14ac:dyDescent="0.2">
      <c r="A15" s="180">
        <v>5</v>
      </c>
      <c r="B15" s="181" t="s">
        <v>1953</v>
      </c>
      <c r="C15" s="191" t="s">
        <v>1954</v>
      </c>
      <c r="D15" s="182" t="s">
        <v>1188</v>
      </c>
      <c r="E15" s="183">
        <v>40</v>
      </c>
      <c r="F15" s="184"/>
      <c r="G15" s="185">
        <f>ROUND(E15*F15,2)</f>
        <v>0</v>
      </c>
      <c r="H15" s="184"/>
      <c r="I15" s="185">
        <f>ROUND(E15*H15,2)</f>
        <v>0</v>
      </c>
      <c r="J15" s="184"/>
      <c r="K15" s="185">
        <f>ROUND(E15*J15,2)</f>
        <v>0</v>
      </c>
      <c r="L15" s="185">
        <v>21</v>
      </c>
      <c r="M15" s="185">
        <f>G15*(1+L15/100)</f>
        <v>0</v>
      </c>
      <c r="N15" s="185">
        <v>0</v>
      </c>
      <c r="O15" s="185">
        <f>ROUND(E15*N15,2)</f>
        <v>0</v>
      </c>
      <c r="P15" s="185">
        <v>0</v>
      </c>
      <c r="Q15" s="185">
        <f>ROUND(E15*P15,2)</f>
        <v>0</v>
      </c>
      <c r="R15" s="185"/>
      <c r="S15" s="185" t="s">
        <v>1286</v>
      </c>
      <c r="T15" s="186" t="s">
        <v>281</v>
      </c>
      <c r="U15" s="161">
        <v>0</v>
      </c>
      <c r="V15" s="161">
        <f>ROUND(E15*U15,2)</f>
        <v>0</v>
      </c>
      <c r="W15" s="161"/>
      <c r="X15" s="152"/>
      <c r="Y15" s="152"/>
      <c r="Z15" s="152"/>
      <c r="AA15" s="152"/>
      <c r="AB15" s="152"/>
      <c r="AC15" s="152"/>
      <c r="AD15" s="152"/>
      <c r="AE15" s="152"/>
      <c r="AF15" s="152"/>
      <c r="AG15" s="152" t="s">
        <v>282</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0">
        <v>6</v>
      </c>
      <c r="B16" s="181" t="s">
        <v>1955</v>
      </c>
      <c r="C16" s="191" t="s">
        <v>1956</v>
      </c>
      <c r="D16" s="182" t="s">
        <v>1188</v>
      </c>
      <c r="E16" s="183">
        <v>31</v>
      </c>
      <c r="F16" s="184"/>
      <c r="G16" s="185">
        <f>ROUND(E16*F16,2)</f>
        <v>0</v>
      </c>
      <c r="H16" s="184"/>
      <c r="I16" s="185">
        <f>ROUND(E16*H16,2)</f>
        <v>0</v>
      </c>
      <c r="J16" s="184"/>
      <c r="K16" s="185">
        <f>ROUND(E16*J16,2)</f>
        <v>0</v>
      </c>
      <c r="L16" s="185">
        <v>21</v>
      </c>
      <c r="M16" s="185">
        <f>G16*(1+L16/100)</f>
        <v>0</v>
      </c>
      <c r="N16" s="185">
        <v>0</v>
      </c>
      <c r="O16" s="185">
        <f>ROUND(E16*N16,2)</f>
        <v>0</v>
      </c>
      <c r="P16" s="185">
        <v>0</v>
      </c>
      <c r="Q16" s="185">
        <f>ROUND(E16*P16,2)</f>
        <v>0</v>
      </c>
      <c r="R16" s="185"/>
      <c r="S16" s="185" t="s">
        <v>1286</v>
      </c>
      <c r="T16" s="186" t="s">
        <v>281</v>
      </c>
      <c r="U16" s="161">
        <v>0</v>
      </c>
      <c r="V16" s="161">
        <f>ROUND(E16*U16,2)</f>
        <v>0</v>
      </c>
      <c r="W16" s="161"/>
      <c r="X16" s="152"/>
      <c r="Y16" s="152"/>
      <c r="Z16" s="152"/>
      <c r="AA16" s="152"/>
      <c r="AB16" s="152"/>
      <c r="AC16" s="152"/>
      <c r="AD16" s="152"/>
      <c r="AE16" s="152"/>
      <c r="AF16" s="152"/>
      <c r="AG16" s="152" t="s">
        <v>282</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0">
        <v>7</v>
      </c>
      <c r="B17" s="181" t="s">
        <v>1957</v>
      </c>
      <c r="C17" s="191" t="s">
        <v>1958</v>
      </c>
      <c r="D17" s="182" t="s">
        <v>1188</v>
      </c>
      <c r="E17" s="183">
        <v>20</v>
      </c>
      <c r="F17" s="184"/>
      <c r="G17" s="185">
        <f>ROUND(E17*F17,2)</f>
        <v>0</v>
      </c>
      <c r="H17" s="184"/>
      <c r="I17" s="185">
        <f>ROUND(E17*H17,2)</f>
        <v>0</v>
      </c>
      <c r="J17" s="184"/>
      <c r="K17" s="185">
        <f>ROUND(E17*J17,2)</f>
        <v>0</v>
      </c>
      <c r="L17" s="185">
        <v>21</v>
      </c>
      <c r="M17" s="185">
        <f>G17*(1+L17/100)</f>
        <v>0</v>
      </c>
      <c r="N17" s="185">
        <v>0</v>
      </c>
      <c r="O17" s="185">
        <f>ROUND(E17*N17,2)</f>
        <v>0</v>
      </c>
      <c r="P17" s="185">
        <v>0</v>
      </c>
      <c r="Q17" s="185">
        <f>ROUND(E17*P17,2)</f>
        <v>0</v>
      </c>
      <c r="R17" s="185"/>
      <c r="S17" s="185" t="s">
        <v>1286</v>
      </c>
      <c r="T17" s="186" t="s">
        <v>281</v>
      </c>
      <c r="U17" s="161">
        <v>0</v>
      </c>
      <c r="V17" s="161">
        <f>ROUND(E17*U17,2)</f>
        <v>0</v>
      </c>
      <c r="W17" s="161"/>
      <c r="X17" s="152"/>
      <c r="Y17" s="152"/>
      <c r="Z17" s="152"/>
      <c r="AA17" s="152"/>
      <c r="AB17" s="152"/>
      <c r="AC17" s="152"/>
      <c r="AD17" s="152"/>
      <c r="AE17" s="152"/>
      <c r="AF17" s="152"/>
      <c r="AG17" s="152" t="s">
        <v>282</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0">
        <v>8</v>
      </c>
      <c r="B18" s="181" t="s">
        <v>1959</v>
      </c>
      <c r="C18" s="191" t="s">
        <v>1960</v>
      </c>
      <c r="D18" s="182" t="s">
        <v>1188</v>
      </c>
      <c r="E18" s="183">
        <v>8</v>
      </c>
      <c r="F18" s="184"/>
      <c r="G18" s="185">
        <f>ROUND(E18*F18,2)</f>
        <v>0</v>
      </c>
      <c r="H18" s="184"/>
      <c r="I18" s="185">
        <f>ROUND(E18*H18,2)</f>
        <v>0</v>
      </c>
      <c r="J18" s="184"/>
      <c r="K18" s="185">
        <f>ROUND(E18*J18,2)</f>
        <v>0</v>
      </c>
      <c r="L18" s="185">
        <v>21</v>
      </c>
      <c r="M18" s="185">
        <f>G18*(1+L18/100)</f>
        <v>0</v>
      </c>
      <c r="N18" s="185">
        <v>0</v>
      </c>
      <c r="O18" s="185">
        <f>ROUND(E18*N18,2)</f>
        <v>0</v>
      </c>
      <c r="P18" s="185">
        <v>0</v>
      </c>
      <c r="Q18" s="185">
        <f>ROUND(E18*P18,2)</f>
        <v>0</v>
      </c>
      <c r="R18" s="185"/>
      <c r="S18" s="185" t="s">
        <v>1286</v>
      </c>
      <c r="T18" s="186" t="s">
        <v>281</v>
      </c>
      <c r="U18" s="161">
        <v>0</v>
      </c>
      <c r="V18" s="161">
        <f>ROUND(E18*U18,2)</f>
        <v>0</v>
      </c>
      <c r="W18" s="161"/>
      <c r="X18" s="152"/>
      <c r="Y18" s="152"/>
      <c r="Z18" s="152"/>
      <c r="AA18" s="152"/>
      <c r="AB18" s="152"/>
      <c r="AC18" s="152"/>
      <c r="AD18" s="152"/>
      <c r="AE18" s="152"/>
      <c r="AF18" s="152"/>
      <c r="AG18" s="152" t="s">
        <v>282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x14ac:dyDescent="0.2">
      <c r="A19" s="167" t="s">
        <v>275</v>
      </c>
      <c r="B19" s="168" t="s">
        <v>150</v>
      </c>
      <c r="C19" s="188" t="s">
        <v>151</v>
      </c>
      <c r="D19" s="169"/>
      <c r="E19" s="170"/>
      <c r="F19" s="171"/>
      <c r="G19" s="171">
        <f>SUMIF(AG20:AG21,"&lt;&gt;NOR",G20:G21)</f>
        <v>0</v>
      </c>
      <c r="H19" s="171"/>
      <c r="I19" s="171">
        <f>SUM(I20:I21)</f>
        <v>0</v>
      </c>
      <c r="J19" s="171"/>
      <c r="K19" s="171">
        <f>SUM(K20:K21)</f>
        <v>0</v>
      </c>
      <c r="L19" s="171"/>
      <c r="M19" s="171">
        <f>SUM(M20:M21)</f>
        <v>0</v>
      </c>
      <c r="N19" s="171"/>
      <c r="O19" s="171">
        <f>SUM(O20:O21)</f>
        <v>0</v>
      </c>
      <c r="P19" s="171"/>
      <c r="Q19" s="171">
        <f>SUM(Q20:Q21)</f>
        <v>0</v>
      </c>
      <c r="R19" s="171"/>
      <c r="S19" s="171"/>
      <c r="T19" s="172"/>
      <c r="U19" s="166"/>
      <c r="V19" s="166">
        <f>SUM(V20:V21)</f>
        <v>0</v>
      </c>
      <c r="W19" s="166"/>
      <c r="AG19" t="s">
        <v>276</v>
      </c>
    </row>
    <row r="20" spans="1:60" outlineLevel="1" x14ac:dyDescent="0.2">
      <c r="A20" s="180">
        <v>9</v>
      </c>
      <c r="B20" s="181" t="s">
        <v>1961</v>
      </c>
      <c r="C20" s="191" t="s">
        <v>1962</v>
      </c>
      <c r="D20" s="182" t="s">
        <v>1188</v>
      </c>
      <c r="E20" s="183">
        <v>75</v>
      </c>
      <c r="F20" s="184"/>
      <c r="G20" s="185">
        <f>ROUND(E20*F20,2)</f>
        <v>0</v>
      </c>
      <c r="H20" s="184"/>
      <c r="I20" s="185">
        <f>ROUND(E20*H20,2)</f>
        <v>0</v>
      </c>
      <c r="J20" s="184"/>
      <c r="K20" s="185">
        <f>ROUND(E20*J20,2)</f>
        <v>0</v>
      </c>
      <c r="L20" s="185">
        <v>21</v>
      </c>
      <c r="M20" s="185">
        <f>G20*(1+L20/100)</f>
        <v>0</v>
      </c>
      <c r="N20" s="185">
        <v>0</v>
      </c>
      <c r="O20" s="185">
        <f>ROUND(E20*N20,2)</f>
        <v>0</v>
      </c>
      <c r="P20" s="185">
        <v>0</v>
      </c>
      <c r="Q20" s="185">
        <f>ROUND(E20*P20,2)</f>
        <v>0</v>
      </c>
      <c r="R20" s="185"/>
      <c r="S20" s="185" t="s">
        <v>280</v>
      </c>
      <c r="T20" s="186" t="s">
        <v>281</v>
      </c>
      <c r="U20" s="161">
        <v>0</v>
      </c>
      <c r="V20" s="161">
        <f>ROUND(E20*U20,2)</f>
        <v>0</v>
      </c>
      <c r="W20" s="161"/>
      <c r="X20" s="152"/>
      <c r="Y20" s="152"/>
      <c r="Z20" s="152"/>
      <c r="AA20" s="152"/>
      <c r="AB20" s="152"/>
      <c r="AC20" s="152"/>
      <c r="AD20" s="152"/>
      <c r="AE20" s="152"/>
      <c r="AF20" s="152"/>
      <c r="AG20" s="152" t="s">
        <v>282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10</v>
      </c>
      <c r="B21" s="181" t="s">
        <v>1963</v>
      </c>
      <c r="C21" s="191" t="s">
        <v>1964</v>
      </c>
      <c r="D21" s="182" t="s">
        <v>1188</v>
      </c>
      <c r="E21" s="183">
        <v>16</v>
      </c>
      <c r="F21" s="184"/>
      <c r="G21" s="185">
        <f>ROUND(E21*F21,2)</f>
        <v>0</v>
      </c>
      <c r="H21" s="184"/>
      <c r="I21" s="185">
        <f>ROUND(E21*H21,2)</f>
        <v>0</v>
      </c>
      <c r="J21" s="184"/>
      <c r="K21" s="185">
        <f>ROUND(E21*J21,2)</f>
        <v>0</v>
      </c>
      <c r="L21" s="185">
        <v>21</v>
      </c>
      <c r="M21" s="185">
        <f>G21*(1+L21/100)</f>
        <v>0</v>
      </c>
      <c r="N21" s="185">
        <v>0</v>
      </c>
      <c r="O21" s="185">
        <f>ROUND(E21*N21,2)</f>
        <v>0</v>
      </c>
      <c r="P21" s="185">
        <v>0</v>
      </c>
      <c r="Q21" s="185">
        <f>ROUND(E21*P21,2)</f>
        <v>0</v>
      </c>
      <c r="R21" s="185"/>
      <c r="S21" s="185" t="s">
        <v>280</v>
      </c>
      <c r="T21" s="186" t="s">
        <v>281</v>
      </c>
      <c r="U21" s="161">
        <v>0</v>
      </c>
      <c r="V21" s="161">
        <f>ROUND(E21*U21,2)</f>
        <v>0</v>
      </c>
      <c r="W21" s="161"/>
      <c r="X21" s="152"/>
      <c r="Y21" s="152"/>
      <c r="Z21" s="152"/>
      <c r="AA21" s="152"/>
      <c r="AB21" s="152"/>
      <c r="AC21" s="152"/>
      <c r="AD21" s="152"/>
      <c r="AE21" s="152"/>
      <c r="AF21" s="152"/>
      <c r="AG21" s="152" t="s">
        <v>282</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x14ac:dyDescent="0.2">
      <c r="A22" s="167" t="s">
        <v>275</v>
      </c>
      <c r="B22" s="168" t="s">
        <v>140</v>
      </c>
      <c r="C22" s="188" t="s">
        <v>141</v>
      </c>
      <c r="D22" s="169"/>
      <c r="E22" s="170"/>
      <c r="F22" s="171"/>
      <c r="G22" s="171">
        <f>SUMIF(AG23:AG23,"&lt;&gt;NOR",G23:G23)</f>
        <v>0</v>
      </c>
      <c r="H22" s="171"/>
      <c r="I22" s="171">
        <f>SUM(I23:I23)</f>
        <v>0</v>
      </c>
      <c r="J22" s="171"/>
      <c r="K22" s="171">
        <f>SUM(K23:K23)</f>
        <v>0</v>
      </c>
      <c r="L22" s="171"/>
      <c r="M22" s="171">
        <f>SUM(M23:M23)</f>
        <v>0</v>
      </c>
      <c r="N22" s="171"/>
      <c r="O22" s="171">
        <f>SUM(O23:O23)</f>
        <v>0</v>
      </c>
      <c r="P22" s="171"/>
      <c r="Q22" s="171">
        <f>SUM(Q23:Q23)</f>
        <v>0</v>
      </c>
      <c r="R22" s="171"/>
      <c r="S22" s="171"/>
      <c r="T22" s="172"/>
      <c r="U22" s="166"/>
      <c r="V22" s="166">
        <f>SUM(V23:V23)</f>
        <v>0</v>
      </c>
      <c r="W22" s="166"/>
      <c r="AG22" t="s">
        <v>276</v>
      </c>
    </row>
    <row r="23" spans="1:60" outlineLevel="1" x14ac:dyDescent="0.2">
      <c r="A23" s="173">
        <v>11</v>
      </c>
      <c r="B23" s="174" t="s">
        <v>1965</v>
      </c>
      <c r="C23" s="189" t="s">
        <v>1255</v>
      </c>
      <c r="D23" s="175" t="s">
        <v>1160</v>
      </c>
      <c r="E23" s="176">
        <v>1</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1286</v>
      </c>
      <c r="T23" s="179" t="s">
        <v>281</v>
      </c>
      <c r="U23" s="161">
        <v>0</v>
      </c>
      <c r="V23" s="161">
        <f>ROUND(E23*U23,2)</f>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x14ac:dyDescent="0.2">
      <c r="A24" s="5"/>
      <c r="B24" s="6"/>
      <c r="C24" s="193"/>
      <c r="D24" s="8"/>
      <c r="E24" s="5"/>
      <c r="F24" s="5"/>
      <c r="G24" s="5"/>
      <c r="H24" s="5"/>
      <c r="I24" s="5"/>
      <c r="J24" s="5"/>
      <c r="K24" s="5"/>
      <c r="L24" s="5"/>
      <c r="M24" s="5"/>
      <c r="N24" s="5"/>
      <c r="O24" s="5"/>
      <c r="P24" s="5"/>
      <c r="Q24" s="5"/>
      <c r="R24" s="5"/>
      <c r="S24" s="5"/>
      <c r="T24" s="5"/>
      <c r="U24" s="5"/>
      <c r="V24" s="5"/>
      <c r="W24" s="5"/>
      <c r="AE24">
        <v>15</v>
      </c>
      <c r="AF24">
        <v>21</v>
      </c>
    </row>
    <row r="25" spans="1:60" x14ac:dyDescent="0.2">
      <c r="A25" s="155"/>
      <c r="B25" s="156" t="s">
        <v>29</v>
      </c>
      <c r="C25" s="194"/>
      <c r="D25" s="157"/>
      <c r="E25" s="158"/>
      <c r="F25" s="158"/>
      <c r="G25" s="187">
        <f>G8+G10+G14+G19+G22</f>
        <v>0</v>
      </c>
      <c r="H25" s="5"/>
      <c r="I25" s="5"/>
      <c r="J25" s="5"/>
      <c r="K25" s="5"/>
      <c r="L25" s="5"/>
      <c r="M25" s="5"/>
      <c r="N25" s="5"/>
      <c r="O25" s="5"/>
      <c r="P25" s="5"/>
      <c r="Q25" s="5"/>
      <c r="R25" s="5"/>
      <c r="S25" s="5"/>
      <c r="T25" s="5"/>
      <c r="U25" s="5"/>
      <c r="V25" s="5"/>
      <c r="W25" s="5"/>
      <c r="AE25">
        <f>SUMIF(L7:L23,AE24,G7:G23)</f>
        <v>0</v>
      </c>
      <c r="AF25">
        <f>SUMIF(L7:L23,AF24,G7:G23)</f>
        <v>0</v>
      </c>
      <c r="AG25" t="s">
        <v>1156</v>
      </c>
    </row>
    <row r="26" spans="1:60" x14ac:dyDescent="0.2">
      <c r="C26" s="195"/>
      <c r="D26" s="143"/>
      <c r="AG26" t="s">
        <v>1157</v>
      </c>
    </row>
    <row r="27" spans="1:60" x14ac:dyDescent="0.2">
      <c r="D27" s="143"/>
    </row>
    <row r="28" spans="1:60" x14ac:dyDescent="0.2">
      <c r="D28" s="143"/>
    </row>
    <row r="29" spans="1:60" x14ac:dyDescent="0.2">
      <c r="D29" s="143"/>
    </row>
    <row r="30" spans="1:60" x14ac:dyDescent="0.2">
      <c r="D30" s="143"/>
    </row>
    <row r="31" spans="1:60" x14ac:dyDescent="0.2">
      <c r="D31" s="143"/>
    </row>
    <row r="32" spans="1:60"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00"/>
  <sheetViews>
    <sheetView tabSelected="1" workbookViewId="0">
      <pane ySplit="7" topLeftCell="A14"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68</v>
      </c>
      <c r="C3" s="251" t="s">
        <v>69</v>
      </c>
      <c r="D3" s="252"/>
      <c r="E3" s="252"/>
      <c r="F3" s="252"/>
      <c r="G3" s="253"/>
      <c r="AC3" s="87" t="s">
        <v>252</v>
      </c>
      <c r="AG3" t="s">
        <v>253</v>
      </c>
    </row>
    <row r="4" spans="1:60" ht="24.95" customHeight="1" x14ac:dyDescent="0.2">
      <c r="A4" s="145" t="s">
        <v>9</v>
      </c>
      <c r="B4" s="146" t="s">
        <v>70</v>
      </c>
      <c r="C4" s="254" t="s">
        <v>71</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SUMIF(AG9:AG15,"&lt;&gt;NOR",G9:G15)</f>
        <v>0</v>
      </c>
      <c r="H8" s="171"/>
      <c r="I8" s="171">
        <f>SUM(I9:I15)</f>
        <v>0</v>
      </c>
      <c r="J8" s="171"/>
      <c r="K8" s="171">
        <f>SUM(K9:K15)</f>
        <v>0</v>
      </c>
      <c r="L8" s="171"/>
      <c r="M8" s="171">
        <f>SUM(M9:M15)</f>
        <v>0</v>
      </c>
      <c r="N8" s="171"/>
      <c r="O8" s="171">
        <f>SUM(O9:O15)</f>
        <v>0.1</v>
      </c>
      <c r="P8" s="171"/>
      <c r="Q8" s="171">
        <f>SUM(Q9:Q15)</f>
        <v>0</v>
      </c>
      <c r="R8" s="171"/>
      <c r="S8" s="171"/>
      <c r="T8" s="172"/>
      <c r="U8" s="166"/>
      <c r="V8" s="166">
        <f>SUM(V9:V15)</f>
        <v>0</v>
      </c>
      <c r="W8" s="166"/>
      <c r="AG8" t="s">
        <v>276</v>
      </c>
    </row>
    <row r="9" spans="1:60" outlineLevel="1" x14ac:dyDescent="0.2">
      <c r="A9" s="180">
        <v>1</v>
      </c>
      <c r="B9" s="181" t="s">
        <v>1966</v>
      </c>
      <c r="C9" s="191" t="s">
        <v>1967</v>
      </c>
      <c r="D9" s="182" t="s">
        <v>451</v>
      </c>
      <c r="E9" s="183">
        <v>2</v>
      </c>
      <c r="F9" s="184"/>
      <c r="G9" s="185">
        <f t="shared" ref="G9:G15" si="0">ROUND(E9*F9,2)</f>
        <v>0</v>
      </c>
      <c r="H9" s="184"/>
      <c r="I9" s="185">
        <f t="shared" ref="I9:I15" si="1">ROUND(E9*H9,2)</f>
        <v>0</v>
      </c>
      <c r="J9" s="184"/>
      <c r="K9" s="185">
        <f t="shared" ref="K9:K15" si="2">ROUND(E9*J9,2)</f>
        <v>0</v>
      </c>
      <c r="L9" s="185">
        <v>21</v>
      </c>
      <c r="M9" s="185">
        <f t="shared" ref="M9:M15" si="3">G9*(1+L9/100)</f>
        <v>0</v>
      </c>
      <c r="N9" s="185">
        <v>1.8900000000000002E-3</v>
      </c>
      <c r="O9" s="185">
        <f t="shared" ref="O9:O15" si="4">ROUND(E9*N9,2)</f>
        <v>0</v>
      </c>
      <c r="P9" s="185">
        <v>0</v>
      </c>
      <c r="Q9" s="185">
        <f t="shared" ref="Q9:Q15" si="5">ROUND(E9*P9,2)</f>
        <v>0</v>
      </c>
      <c r="R9" s="185"/>
      <c r="S9" s="185" t="s">
        <v>1286</v>
      </c>
      <c r="T9" s="186" t="s">
        <v>281</v>
      </c>
      <c r="U9" s="161">
        <v>0</v>
      </c>
      <c r="V9" s="161">
        <f t="shared" ref="V9:V15" si="6">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1968</v>
      </c>
      <c r="C10" s="191" t="s">
        <v>1969</v>
      </c>
      <c r="D10" s="182" t="s">
        <v>1224</v>
      </c>
      <c r="E10" s="183">
        <v>1</v>
      </c>
      <c r="F10" s="184"/>
      <c r="G10" s="185">
        <f t="shared" si="0"/>
        <v>0</v>
      </c>
      <c r="H10" s="184"/>
      <c r="I10" s="185">
        <f t="shared" si="1"/>
        <v>0</v>
      </c>
      <c r="J10" s="184"/>
      <c r="K10" s="185">
        <f t="shared" si="2"/>
        <v>0</v>
      </c>
      <c r="L10" s="185">
        <v>21</v>
      </c>
      <c r="M10" s="185">
        <f t="shared" si="3"/>
        <v>0</v>
      </c>
      <c r="N10" s="185">
        <v>0</v>
      </c>
      <c r="O10" s="185">
        <f t="shared" si="4"/>
        <v>0</v>
      </c>
      <c r="P10" s="185">
        <v>0</v>
      </c>
      <c r="Q10" s="185">
        <f t="shared" si="5"/>
        <v>0</v>
      </c>
      <c r="R10" s="185"/>
      <c r="S10" s="185" t="s">
        <v>280</v>
      </c>
      <c r="T10" s="186" t="s">
        <v>281</v>
      </c>
      <c r="U10" s="161">
        <v>0</v>
      </c>
      <c r="V10" s="161">
        <f t="shared" si="6"/>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1970</v>
      </c>
      <c r="C11" s="191" t="s">
        <v>1971</v>
      </c>
      <c r="D11" s="182" t="s">
        <v>486</v>
      </c>
      <c r="E11" s="183">
        <v>240</v>
      </c>
      <c r="F11" s="184"/>
      <c r="G11" s="185">
        <f t="shared" si="0"/>
        <v>0</v>
      </c>
      <c r="H11" s="184"/>
      <c r="I11" s="185">
        <f t="shared" si="1"/>
        <v>0</v>
      </c>
      <c r="J11" s="184"/>
      <c r="K11" s="185">
        <f t="shared" si="2"/>
        <v>0</v>
      </c>
      <c r="L11" s="185">
        <v>21</v>
      </c>
      <c r="M11" s="185">
        <f t="shared" si="3"/>
        <v>0</v>
      </c>
      <c r="N11" s="185">
        <v>4.2000000000000002E-4</v>
      </c>
      <c r="O11" s="185">
        <f t="shared" si="4"/>
        <v>0.1</v>
      </c>
      <c r="P11" s="185">
        <v>0</v>
      </c>
      <c r="Q11" s="185">
        <f t="shared" si="5"/>
        <v>0</v>
      </c>
      <c r="R11" s="185"/>
      <c r="S11" s="185" t="s">
        <v>280</v>
      </c>
      <c r="T11" s="186" t="s">
        <v>281</v>
      </c>
      <c r="U11" s="161">
        <v>0</v>
      </c>
      <c r="V11" s="161">
        <f t="shared" si="6"/>
        <v>0</v>
      </c>
      <c r="W11" s="161"/>
      <c r="X11" s="152"/>
      <c r="Y11" s="152"/>
      <c r="Z11" s="152"/>
      <c r="AA11" s="152"/>
      <c r="AB11" s="152"/>
      <c r="AC11" s="152"/>
      <c r="AD11" s="152"/>
      <c r="AE11" s="152"/>
      <c r="AF11" s="152"/>
      <c r="AG11" s="152" t="s">
        <v>726</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1972</v>
      </c>
      <c r="C12" s="191" t="s">
        <v>1973</v>
      </c>
      <c r="D12" s="182" t="s">
        <v>486</v>
      </c>
      <c r="E12" s="183">
        <v>20</v>
      </c>
      <c r="F12" s="184"/>
      <c r="G12" s="185">
        <f t="shared" si="0"/>
        <v>0</v>
      </c>
      <c r="H12" s="184"/>
      <c r="I12" s="185">
        <f t="shared" si="1"/>
        <v>0</v>
      </c>
      <c r="J12" s="184"/>
      <c r="K12" s="185">
        <f t="shared" si="2"/>
        <v>0</v>
      </c>
      <c r="L12" s="185">
        <v>21</v>
      </c>
      <c r="M12" s="185">
        <f t="shared" si="3"/>
        <v>0</v>
      </c>
      <c r="N12" s="185">
        <v>1.3000000000000002E-4</v>
      </c>
      <c r="O12" s="185">
        <f t="shared" si="4"/>
        <v>0</v>
      </c>
      <c r="P12" s="185">
        <v>0</v>
      </c>
      <c r="Q12" s="185">
        <f t="shared" si="5"/>
        <v>0</v>
      </c>
      <c r="R12" s="185" t="s">
        <v>1864</v>
      </c>
      <c r="S12" s="185" t="s">
        <v>1286</v>
      </c>
      <c r="T12" s="186" t="s">
        <v>281</v>
      </c>
      <c r="U12" s="161">
        <v>0</v>
      </c>
      <c r="V12" s="161">
        <f t="shared" si="6"/>
        <v>0</v>
      </c>
      <c r="W12" s="161"/>
      <c r="X12" s="152"/>
      <c r="Y12" s="152"/>
      <c r="Z12" s="152"/>
      <c r="AA12" s="152"/>
      <c r="AB12" s="152"/>
      <c r="AC12" s="152"/>
      <c r="AD12" s="152"/>
      <c r="AE12" s="152"/>
      <c r="AF12" s="152"/>
      <c r="AG12" s="152" t="s">
        <v>726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1974</v>
      </c>
      <c r="C13" s="191" t="s">
        <v>1975</v>
      </c>
      <c r="D13" s="182" t="s">
        <v>486</v>
      </c>
      <c r="E13" s="183">
        <v>5</v>
      </c>
      <c r="F13" s="184"/>
      <c r="G13" s="185">
        <f t="shared" si="0"/>
        <v>0</v>
      </c>
      <c r="H13" s="184"/>
      <c r="I13" s="185">
        <f t="shared" si="1"/>
        <v>0</v>
      </c>
      <c r="J13" s="184"/>
      <c r="K13" s="185">
        <f t="shared" si="2"/>
        <v>0</v>
      </c>
      <c r="L13" s="185">
        <v>21</v>
      </c>
      <c r="M13" s="185">
        <f t="shared" si="3"/>
        <v>0</v>
      </c>
      <c r="N13" s="185">
        <v>6.0000000000000002E-5</v>
      </c>
      <c r="O13" s="185">
        <f t="shared" si="4"/>
        <v>0</v>
      </c>
      <c r="P13" s="185">
        <v>0</v>
      </c>
      <c r="Q13" s="185">
        <f t="shared" si="5"/>
        <v>0</v>
      </c>
      <c r="R13" s="185" t="s">
        <v>1864</v>
      </c>
      <c r="S13" s="185" t="s">
        <v>1286</v>
      </c>
      <c r="T13" s="186" t="s">
        <v>281</v>
      </c>
      <c r="U13" s="161">
        <v>0</v>
      </c>
      <c r="V13" s="161">
        <f t="shared" si="6"/>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6</v>
      </c>
      <c r="B14" s="181" t="s">
        <v>1976</v>
      </c>
      <c r="C14" s="191" t="s">
        <v>1977</v>
      </c>
      <c r="D14" s="182" t="s">
        <v>486</v>
      </c>
      <c r="E14" s="183">
        <v>2</v>
      </c>
      <c r="F14" s="184"/>
      <c r="G14" s="185">
        <f t="shared" si="0"/>
        <v>0</v>
      </c>
      <c r="H14" s="184"/>
      <c r="I14" s="185">
        <f t="shared" si="1"/>
        <v>0</v>
      </c>
      <c r="J14" s="184"/>
      <c r="K14" s="185">
        <f t="shared" si="2"/>
        <v>0</v>
      </c>
      <c r="L14" s="185">
        <v>21</v>
      </c>
      <c r="M14" s="185">
        <f t="shared" si="3"/>
        <v>0</v>
      </c>
      <c r="N14" s="185">
        <v>0</v>
      </c>
      <c r="O14" s="185">
        <f t="shared" si="4"/>
        <v>0</v>
      </c>
      <c r="P14" s="185">
        <v>0</v>
      </c>
      <c r="Q14" s="185">
        <f t="shared" si="5"/>
        <v>0</v>
      </c>
      <c r="R14" s="185" t="s">
        <v>1864</v>
      </c>
      <c r="S14" s="185" t="s">
        <v>1286</v>
      </c>
      <c r="T14" s="186" t="s">
        <v>281</v>
      </c>
      <c r="U14" s="161">
        <v>0</v>
      </c>
      <c r="V14" s="161">
        <f t="shared" si="6"/>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0">
        <v>7</v>
      </c>
      <c r="B15" s="181" t="s">
        <v>1978</v>
      </c>
      <c r="C15" s="191" t="s">
        <v>1979</v>
      </c>
      <c r="D15" s="182" t="s">
        <v>439</v>
      </c>
      <c r="E15" s="183">
        <v>1</v>
      </c>
      <c r="F15" s="184"/>
      <c r="G15" s="185">
        <f t="shared" si="0"/>
        <v>0</v>
      </c>
      <c r="H15" s="184"/>
      <c r="I15" s="185">
        <f t="shared" si="1"/>
        <v>0</v>
      </c>
      <c r="J15" s="184"/>
      <c r="K15" s="185">
        <f t="shared" si="2"/>
        <v>0</v>
      </c>
      <c r="L15" s="185">
        <v>21</v>
      </c>
      <c r="M15" s="185">
        <f t="shared" si="3"/>
        <v>0</v>
      </c>
      <c r="N15" s="185">
        <v>0</v>
      </c>
      <c r="O15" s="185">
        <f t="shared" si="4"/>
        <v>0</v>
      </c>
      <c r="P15" s="185">
        <v>0</v>
      </c>
      <c r="Q15" s="185">
        <f t="shared" si="5"/>
        <v>0</v>
      </c>
      <c r="R15" s="185"/>
      <c r="S15" s="185" t="s">
        <v>280</v>
      </c>
      <c r="T15" s="186" t="s">
        <v>281</v>
      </c>
      <c r="U15" s="161">
        <v>0</v>
      </c>
      <c r="V15" s="161">
        <f t="shared" si="6"/>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x14ac:dyDescent="0.2">
      <c r="A16" s="167" t="s">
        <v>275</v>
      </c>
      <c r="B16" s="168" t="s">
        <v>142</v>
      </c>
      <c r="C16" s="188" t="s">
        <v>143</v>
      </c>
      <c r="D16" s="169"/>
      <c r="E16" s="170"/>
      <c r="F16" s="171"/>
      <c r="G16" s="171">
        <f>SUMIF(AG17:AG24,"&lt;&gt;NOR",G17:G24)</f>
        <v>0</v>
      </c>
      <c r="H16" s="171"/>
      <c r="I16" s="171">
        <f>SUM(I17:I24)</f>
        <v>0</v>
      </c>
      <c r="J16" s="171"/>
      <c r="K16" s="171">
        <f>SUM(K17:K24)</f>
        <v>0</v>
      </c>
      <c r="L16" s="171"/>
      <c r="M16" s="171">
        <f>SUM(M17:M24)</f>
        <v>0</v>
      </c>
      <c r="N16" s="171"/>
      <c r="O16" s="171">
        <f>SUM(O17:O24)</f>
        <v>0.01</v>
      </c>
      <c r="P16" s="171"/>
      <c r="Q16" s="171">
        <f>SUM(Q17:Q24)</f>
        <v>0</v>
      </c>
      <c r="R16" s="171"/>
      <c r="S16" s="171"/>
      <c r="T16" s="172"/>
      <c r="U16" s="166"/>
      <c r="V16" s="166">
        <f>SUM(V17:V24)</f>
        <v>0</v>
      </c>
      <c r="W16" s="166"/>
      <c r="AG16" t="s">
        <v>276</v>
      </c>
    </row>
    <row r="17" spans="1:60" outlineLevel="1" x14ac:dyDescent="0.2">
      <c r="A17" s="180">
        <v>8</v>
      </c>
      <c r="B17" s="181" t="s">
        <v>1980</v>
      </c>
      <c r="C17" s="191" t="s">
        <v>1981</v>
      </c>
      <c r="D17" s="182" t="s">
        <v>486</v>
      </c>
      <c r="E17" s="183">
        <v>5</v>
      </c>
      <c r="F17" s="184"/>
      <c r="G17" s="185">
        <f t="shared" ref="G17:G24" si="7">ROUND(E17*F17,2)</f>
        <v>0</v>
      </c>
      <c r="H17" s="184"/>
      <c r="I17" s="185">
        <f t="shared" ref="I17:I24" si="8">ROUND(E17*H17,2)</f>
        <v>0</v>
      </c>
      <c r="J17" s="184"/>
      <c r="K17" s="185">
        <f t="shared" ref="K17:K24" si="9">ROUND(E17*J17,2)</f>
        <v>0</v>
      </c>
      <c r="L17" s="185">
        <v>21</v>
      </c>
      <c r="M17" s="185">
        <f t="shared" ref="M17:M24" si="10">G17*(1+L17/100)</f>
        <v>0</v>
      </c>
      <c r="N17" s="185">
        <v>0</v>
      </c>
      <c r="O17" s="185">
        <f t="shared" ref="O17:O24" si="11">ROUND(E17*N17,2)</f>
        <v>0</v>
      </c>
      <c r="P17" s="185">
        <v>0</v>
      </c>
      <c r="Q17" s="185">
        <f t="shared" ref="Q17:Q24" si="12">ROUND(E17*P17,2)</f>
        <v>0</v>
      </c>
      <c r="R17" s="185"/>
      <c r="S17" s="185" t="s">
        <v>1286</v>
      </c>
      <c r="T17" s="186" t="s">
        <v>281</v>
      </c>
      <c r="U17" s="161">
        <v>0</v>
      </c>
      <c r="V17" s="161">
        <f t="shared" ref="V17:V24" si="13">ROUND(E17*U17,2)</f>
        <v>0</v>
      </c>
      <c r="W17" s="161"/>
      <c r="X17" s="152"/>
      <c r="Y17" s="152"/>
      <c r="Z17" s="152"/>
      <c r="AA17" s="152"/>
      <c r="AB17" s="152"/>
      <c r="AC17" s="152"/>
      <c r="AD17" s="152"/>
      <c r="AE17" s="152"/>
      <c r="AF17" s="152"/>
      <c r="AG17" s="152" t="s">
        <v>282</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0">
        <v>9</v>
      </c>
      <c r="B18" s="181" t="s">
        <v>1982</v>
      </c>
      <c r="C18" s="191" t="s">
        <v>1897</v>
      </c>
      <c r="D18" s="182" t="s">
        <v>486</v>
      </c>
      <c r="E18" s="183">
        <v>20</v>
      </c>
      <c r="F18" s="184"/>
      <c r="G18" s="185">
        <f t="shared" si="7"/>
        <v>0</v>
      </c>
      <c r="H18" s="184"/>
      <c r="I18" s="185">
        <f t="shared" si="8"/>
        <v>0</v>
      </c>
      <c r="J18" s="184"/>
      <c r="K18" s="185">
        <f t="shared" si="9"/>
        <v>0</v>
      </c>
      <c r="L18" s="185">
        <v>21</v>
      </c>
      <c r="M18" s="185">
        <f t="shared" si="10"/>
        <v>0</v>
      </c>
      <c r="N18" s="185">
        <v>0</v>
      </c>
      <c r="O18" s="185">
        <f t="shared" si="11"/>
        <v>0</v>
      </c>
      <c r="P18" s="185">
        <v>0</v>
      </c>
      <c r="Q18" s="185">
        <f t="shared" si="12"/>
        <v>0</v>
      </c>
      <c r="R18" s="185"/>
      <c r="S18" s="185" t="s">
        <v>1286</v>
      </c>
      <c r="T18" s="186" t="s">
        <v>281</v>
      </c>
      <c r="U18" s="161">
        <v>0</v>
      </c>
      <c r="V18" s="161">
        <f t="shared" si="13"/>
        <v>0</v>
      </c>
      <c r="W18" s="161"/>
      <c r="X18" s="152"/>
      <c r="Y18" s="152"/>
      <c r="Z18" s="152"/>
      <c r="AA18" s="152"/>
      <c r="AB18" s="152"/>
      <c r="AC18" s="152"/>
      <c r="AD18" s="152"/>
      <c r="AE18" s="152"/>
      <c r="AF18" s="152"/>
      <c r="AG18" s="152" t="s">
        <v>282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0">
        <v>10</v>
      </c>
      <c r="B19" s="181" t="s">
        <v>1983</v>
      </c>
      <c r="C19" s="191" t="s">
        <v>1984</v>
      </c>
      <c r="D19" s="182" t="s">
        <v>439</v>
      </c>
      <c r="E19" s="183">
        <v>2</v>
      </c>
      <c r="F19" s="184"/>
      <c r="G19" s="185">
        <f t="shared" si="7"/>
        <v>0</v>
      </c>
      <c r="H19" s="184"/>
      <c r="I19" s="185">
        <f t="shared" si="8"/>
        <v>0</v>
      </c>
      <c r="J19" s="184"/>
      <c r="K19" s="185">
        <f t="shared" si="9"/>
        <v>0</v>
      </c>
      <c r="L19" s="185">
        <v>21</v>
      </c>
      <c r="M19" s="185">
        <f t="shared" si="10"/>
        <v>0</v>
      </c>
      <c r="N19" s="185">
        <v>0</v>
      </c>
      <c r="O19" s="185">
        <f t="shared" si="11"/>
        <v>0</v>
      </c>
      <c r="P19" s="185">
        <v>0</v>
      </c>
      <c r="Q19" s="185">
        <f t="shared" si="12"/>
        <v>0</v>
      </c>
      <c r="R19" s="185"/>
      <c r="S19" s="185" t="s">
        <v>280</v>
      </c>
      <c r="T19" s="186" t="s">
        <v>281</v>
      </c>
      <c r="U19" s="161">
        <v>0</v>
      </c>
      <c r="V19" s="161">
        <f t="shared" si="13"/>
        <v>0</v>
      </c>
      <c r="W19" s="161"/>
      <c r="X19" s="152"/>
      <c r="Y19" s="152"/>
      <c r="Z19" s="152"/>
      <c r="AA19" s="152"/>
      <c r="AB19" s="152"/>
      <c r="AC19" s="152"/>
      <c r="AD19" s="152"/>
      <c r="AE19" s="152"/>
      <c r="AF19" s="152"/>
      <c r="AG19" s="152" t="s">
        <v>282</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11</v>
      </c>
      <c r="B20" s="181" t="s">
        <v>1985</v>
      </c>
      <c r="C20" s="191" t="s">
        <v>1986</v>
      </c>
      <c r="D20" s="182" t="s">
        <v>486</v>
      </c>
      <c r="E20" s="183">
        <v>240</v>
      </c>
      <c r="F20" s="184"/>
      <c r="G20" s="185">
        <f t="shared" si="7"/>
        <v>0</v>
      </c>
      <c r="H20" s="184"/>
      <c r="I20" s="185">
        <f t="shared" si="8"/>
        <v>0</v>
      </c>
      <c r="J20" s="184"/>
      <c r="K20" s="185">
        <f t="shared" si="9"/>
        <v>0</v>
      </c>
      <c r="L20" s="185">
        <v>21</v>
      </c>
      <c r="M20" s="185">
        <f t="shared" si="10"/>
        <v>0</v>
      </c>
      <c r="N20" s="185">
        <v>0</v>
      </c>
      <c r="O20" s="185">
        <f t="shared" si="11"/>
        <v>0</v>
      </c>
      <c r="P20" s="185">
        <v>0</v>
      </c>
      <c r="Q20" s="185">
        <f t="shared" si="12"/>
        <v>0</v>
      </c>
      <c r="R20" s="185"/>
      <c r="S20" s="185" t="s">
        <v>280</v>
      </c>
      <c r="T20" s="186" t="s">
        <v>281</v>
      </c>
      <c r="U20" s="161">
        <v>0</v>
      </c>
      <c r="V20" s="161">
        <f t="shared" si="13"/>
        <v>0</v>
      </c>
      <c r="W20" s="161"/>
      <c r="X20" s="152"/>
      <c r="Y20" s="152"/>
      <c r="Z20" s="152"/>
      <c r="AA20" s="152"/>
      <c r="AB20" s="152"/>
      <c r="AC20" s="152"/>
      <c r="AD20" s="152"/>
      <c r="AE20" s="152"/>
      <c r="AF20" s="152"/>
      <c r="AG20" s="152" t="s">
        <v>282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12</v>
      </c>
      <c r="B21" s="181" t="s">
        <v>1987</v>
      </c>
      <c r="C21" s="191" t="s">
        <v>1988</v>
      </c>
      <c r="D21" s="182" t="s">
        <v>451</v>
      </c>
      <c r="E21" s="183">
        <v>1</v>
      </c>
      <c r="F21" s="184"/>
      <c r="G21" s="185">
        <f t="shared" si="7"/>
        <v>0</v>
      </c>
      <c r="H21" s="184"/>
      <c r="I21" s="185">
        <f t="shared" si="8"/>
        <v>0</v>
      </c>
      <c r="J21" s="184"/>
      <c r="K21" s="185">
        <f t="shared" si="9"/>
        <v>0</v>
      </c>
      <c r="L21" s="185">
        <v>21</v>
      </c>
      <c r="M21" s="185">
        <f t="shared" si="10"/>
        <v>0</v>
      </c>
      <c r="N21" s="185">
        <v>0</v>
      </c>
      <c r="O21" s="185">
        <f t="shared" si="11"/>
        <v>0</v>
      </c>
      <c r="P21" s="185">
        <v>0</v>
      </c>
      <c r="Q21" s="185">
        <f t="shared" si="12"/>
        <v>0</v>
      </c>
      <c r="R21" s="185"/>
      <c r="S21" s="185" t="s">
        <v>280</v>
      </c>
      <c r="T21" s="186" t="s">
        <v>281</v>
      </c>
      <c r="U21" s="161">
        <v>0</v>
      </c>
      <c r="V21" s="161">
        <f t="shared" si="13"/>
        <v>0</v>
      </c>
      <c r="W21" s="161"/>
      <c r="X21" s="152"/>
      <c r="Y21" s="152"/>
      <c r="Z21" s="152"/>
      <c r="AA21" s="152"/>
      <c r="AB21" s="152"/>
      <c r="AC21" s="152"/>
      <c r="AD21" s="152"/>
      <c r="AE21" s="152"/>
      <c r="AF21" s="152"/>
      <c r="AG21" s="152" t="s">
        <v>282</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0">
        <v>13</v>
      </c>
      <c r="B22" s="181" t="s">
        <v>1989</v>
      </c>
      <c r="C22" s="191" t="s">
        <v>1990</v>
      </c>
      <c r="D22" s="182" t="s">
        <v>486</v>
      </c>
      <c r="E22" s="183">
        <v>2</v>
      </c>
      <c r="F22" s="184"/>
      <c r="G22" s="185">
        <f t="shared" si="7"/>
        <v>0</v>
      </c>
      <c r="H22" s="184"/>
      <c r="I22" s="185">
        <f t="shared" si="8"/>
        <v>0</v>
      </c>
      <c r="J22" s="184"/>
      <c r="K22" s="185">
        <f t="shared" si="9"/>
        <v>0</v>
      </c>
      <c r="L22" s="185">
        <v>21</v>
      </c>
      <c r="M22" s="185">
        <f t="shared" si="10"/>
        <v>0</v>
      </c>
      <c r="N22" s="185">
        <v>0</v>
      </c>
      <c r="O22" s="185">
        <f t="shared" si="11"/>
        <v>0</v>
      </c>
      <c r="P22" s="185">
        <v>0</v>
      </c>
      <c r="Q22" s="185">
        <f t="shared" si="12"/>
        <v>0</v>
      </c>
      <c r="R22" s="185"/>
      <c r="S22" s="185" t="s">
        <v>280</v>
      </c>
      <c r="T22" s="186" t="s">
        <v>281</v>
      </c>
      <c r="U22" s="161">
        <v>0</v>
      </c>
      <c r="V22" s="161">
        <f t="shared" si="13"/>
        <v>0</v>
      </c>
      <c r="W22" s="161"/>
      <c r="X22" s="152"/>
      <c r="Y22" s="152"/>
      <c r="Z22" s="152"/>
      <c r="AA22" s="152"/>
      <c r="AB22" s="152"/>
      <c r="AC22" s="152"/>
      <c r="AD22" s="152"/>
      <c r="AE22" s="152"/>
      <c r="AF22" s="152"/>
      <c r="AG22" s="152" t="s">
        <v>282</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0">
        <v>14</v>
      </c>
      <c r="B23" s="181" t="s">
        <v>1991</v>
      </c>
      <c r="C23" s="191" t="s">
        <v>1992</v>
      </c>
      <c r="D23" s="182" t="s">
        <v>451</v>
      </c>
      <c r="E23" s="183">
        <v>2</v>
      </c>
      <c r="F23" s="184"/>
      <c r="G23" s="185">
        <f t="shared" si="7"/>
        <v>0</v>
      </c>
      <c r="H23" s="184"/>
      <c r="I23" s="185">
        <f t="shared" si="8"/>
        <v>0</v>
      </c>
      <c r="J23" s="184"/>
      <c r="K23" s="185">
        <f t="shared" si="9"/>
        <v>0</v>
      </c>
      <c r="L23" s="185">
        <v>21</v>
      </c>
      <c r="M23" s="185">
        <f t="shared" si="10"/>
        <v>0</v>
      </c>
      <c r="N23" s="185">
        <v>3.7600000000000003E-3</v>
      </c>
      <c r="O23" s="185">
        <f t="shared" si="11"/>
        <v>0.01</v>
      </c>
      <c r="P23" s="185">
        <v>0</v>
      </c>
      <c r="Q23" s="185">
        <f t="shared" si="12"/>
        <v>0</v>
      </c>
      <c r="R23" s="185"/>
      <c r="S23" s="185" t="s">
        <v>1286</v>
      </c>
      <c r="T23" s="186" t="s">
        <v>281</v>
      </c>
      <c r="U23" s="161">
        <v>0</v>
      </c>
      <c r="V23" s="161">
        <f t="shared" si="13"/>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73">
        <v>15</v>
      </c>
      <c r="B24" s="174" t="s">
        <v>1993</v>
      </c>
      <c r="C24" s="189" t="s">
        <v>1994</v>
      </c>
      <c r="D24" s="175" t="s">
        <v>1188</v>
      </c>
      <c r="E24" s="176">
        <v>12</v>
      </c>
      <c r="F24" s="177"/>
      <c r="G24" s="178">
        <f t="shared" si="7"/>
        <v>0</v>
      </c>
      <c r="H24" s="177"/>
      <c r="I24" s="178">
        <f t="shared" si="8"/>
        <v>0</v>
      </c>
      <c r="J24" s="177"/>
      <c r="K24" s="178">
        <f t="shared" si="9"/>
        <v>0</v>
      </c>
      <c r="L24" s="178">
        <v>21</v>
      </c>
      <c r="M24" s="178">
        <f t="shared" si="10"/>
        <v>0</v>
      </c>
      <c r="N24" s="178">
        <v>0</v>
      </c>
      <c r="O24" s="178">
        <f t="shared" si="11"/>
        <v>0</v>
      </c>
      <c r="P24" s="178">
        <v>0</v>
      </c>
      <c r="Q24" s="178">
        <f t="shared" si="12"/>
        <v>0</v>
      </c>
      <c r="R24" s="178"/>
      <c r="S24" s="178" t="s">
        <v>280</v>
      </c>
      <c r="T24" s="179" t="s">
        <v>281</v>
      </c>
      <c r="U24" s="161">
        <v>0</v>
      </c>
      <c r="V24" s="161">
        <f t="shared" si="13"/>
        <v>0</v>
      </c>
      <c r="W24" s="161"/>
      <c r="X24" s="152"/>
      <c r="Y24" s="152"/>
      <c r="Z24" s="152"/>
      <c r="AA24" s="152"/>
      <c r="AB24" s="152"/>
      <c r="AC24" s="152"/>
      <c r="AD24" s="152"/>
      <c r="AE24" s="152"/>
      <c r="AF24" s="152"/>
      <c r="AG24" s="152" t="s">
        <v>282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x14ac:dyDescent="0.2">
      <c r="A25" s="5"/>
      <c r="B25" s="6"/>
      <c r="C25" s="193"/>
      <c r="D25" s="8"/>
      <c r="E25" s="5"/>
      <c r="F25" s="5"/>
      <c r="G25" s="5"/>
      <c r="H25" s="5"/>
      <c r="I25" s="5"/>
      <c r="J25" s="5"/>
      <c r="K25" s="5"/>
      <c r="L25" s="5"/>
      <c r="M25" s="5"/>
      <c r="N25" s="5"/>
      <c r="O25" s="5"/>
      <c r="P25" s="5"/>
      <c r="Q25" s="5"/>
      <c r="R25" s="5"/>
      <c r="S25" s="5"/>
      <c r="T25" s="5"/>
      <c r="U25" s="5"/>
      <c r="V25" s="5"/>
      <c r="W25" s="5"/>
      <c r="AE25">
        <v>15</v>
      </c>
      <c r="AF25">
        <v>21</v>
      </c>
    </row>
    <row r="26" spans="1:60" x14ac:dyDescent="0.2">
      <c r="A26" s="155"/>
      <c r="B26" s="156" t="s">
        <v>29</v>
      </c>
      <c r="C26" s="194"/>
      <c r="D26" s="157"/>
      <c r="E26" s="158"/>
      <c r="F26" s="158"/>
      <c r="G26" s="187">
        <f>G8+G16</f>
        <v>0</v>
      </c>
      <c r="H26" s="5"/>
      <c r="I26" s="5"/>
      <c r="J26" s="5"/>
      <c r="K26" s="5"/>
      <c r="L26" s="5"/>
      <c r="M26" s="5"/>
      <c r="N26" s="5"/>
      <c r="O26" s="5"/>
      <c r="P26" s="5"/>
      <c r="Q26" s="5"/>
      <c r="R26" s="5"/>
      <c r="S26" s="5"/>
      <c r="T26" s="5"/>
      <c r="U26" s="5"/>
      <c r="V26" s="5"/>
      <c r="W26" s="5"/>
      <c r="AE26">
        <f>SUMIF(L7:L24,AE25,G7:G24)</f>
        <v>0</v>
      </c>
      <c r="AF26">
        <f>SUMIF(L7:L24,AF25,G7:G24)</f>
        <v>0</v>
      </c>
      <c r="AG26" t="s">
        <v>1156</v>
      </c>
    </row>
    <row r="27" spans="1:60" x14ac:dyDescent="0.2">
      <c r="C27" s="195"/>
      <c r="D27" s="143"/>
      <c r="AG27" t="s">
        <v>1157</v>
      </c>
    </row>
    <row r="28" spans="1:60" x14ac:dyDescent="0.2">
      <c r="D28" s="143"/>
    </row>
    <row r="29" spans="1:60" x14ac:dyDescent="0.2">
      <c r="D29" s="143"/>
    </row>
    <row r="30" spans="1:60" x14ac:dyDescent="0.2">
      <c r="D30" s="143"/>
    </row>
    <row r="31" spans="1:60" x14ac:dyDescent="0.2">
      <c r="D31" s="143"/>
    </row>
    <row r="32" spans="1:60"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68</v>
      </c>
      <c r="C3" s="251" t="s">
        <v>69</v>
      </c>
      <c r="D3" s="252"/>
      <c r="E3" s="252"/>
      <c r="F3" s="252"/>
      <c r="G3" s="253"/>
      <c r="AC3" s="87" t="s">
        <v>252</v>
      </c>
      <c r="AG3" t="s">
        <v>253</v>
      </c>
    </row>
    <row r="4" spans="1:60" ht="24.95" customHeight="1" x14ac:dyDescent="0.2">
      <c r="A4" s="145" t="s">
        <v>9</v>
      </c>
      <c r="B4" s="146" t="s">
        <v>72</v>
      </c>
      <c r="C4" s="254" t="s">
        <v>73</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SUMIF(AG9:AG9,"&lt;&gt;NOR",G9:G9)</f>
        <v>0</v>
      </c>
      <c r="H8" s="171"/>
      <c r="I8" s="171">
        <f>SUM(I9:I9)</f>
        <v>0</v>
      </c>
      <c r="J8" s="171"/>
      <c r="K8" s="171">
        <f>SUM(K9:K9)</f>
        <v>0</v>
      </c>
      <c r="L8" s="171"/>
      <c r="M8" s="171">
        <f>SUM(M9:M9)</f>
        <v>0</v>
      </c>
      <c r="N8" s="171"/>
      <c r="O8" s="171">
        <f>SUM(O9:O9)</f>
        <v>0</v>
      </c>
      <c r="P8" s="171"/>
      <c r="Q8" s="171">
        <f>SUM(Q9:Q9)</f>
        <v>0</v>
      </c>
      <c r="R8" s="171"/>
      <c r="S8" s="171"/>
      <c r="T8" s="172"/>
      <c r="U8" s="166"/>
      <c r="V8" s="166">
        <f>SUM(V9:V9)</f>
        <v>0</v>
      </c>
      <c r="W8" s="166"/>
      <c r="AG8" t="s">
        <v>276</v>
      </c>
    </row>
    <row r="9" spans="1:60" outlineLevel="1" x14ac:dyDescent="0.2">
      <c r="A9" s="180">
        <v>1</v>
      </c>
      <c r="B9" s="181" t="s">
        <v>1966</v>
      </c>
      <c r="C9" s="191" t="s">
        <v>1969</v>
      </c>
      <c r="D9" s="182" t="s">
        <v>1224</v>
      </c>
      <c r="E9" s="183">
        <v>1</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x14ac:dyDescent="0.2">
      <c r="A10" s="167" t="s">
        <v>275</v>
      </c>
      <c r="B10" s="168" t="s">
        <v>142</v>
      </c>
      <c r="C10" s="188" t="s">
        <v>143</v>
      </c>
      <c r="D10" s="169"/>
      <c r="E10" s="170"/>
      <c r="F10" s="171"/>
      <c r="G10" s="171">
        <f>SUMIF(AG11:AG12,"&lt;&gt;NOR",G11:G12)</f>
        <v>0</v>
      </c>
      <c r="H10" s="171"/>
      <c r="I10" s="171">
        <f>SUM(I11:I12)</f>
        <v>0</v>
      </c>
      <c r="J10" s="171"/>
      <c r="K10" s="171">
        <f>SUM(K11:K12)</f>
        <v>0</v>
      </c>
      <c r="L10" s="171"/>
      <c r="M10" s="171">
        <f>SUM(M11:M12)</f>
        <v>0</v>
      </c>
      <c r="N10" s="171"/>
      <c r="O10" s="171">
        <f>SUM(O11:O12)</f>
        <v>0</v>
      </c>
      <c r="P10" s="171"/>
      <c r="Q10" s="171">
        <f>SUM(Q11:Q12)</f>
        <v>0</v>
      </c>
      <c r="R10" s="171"/>
      <c r="S10" s="171"/>
      <c r="T10" s="172"/>
      <c r="U10" s="166"/>
      <c r="V10" s="166">
        <f>SUM(V11:V12)</f>
        <v>0</v>
      </c>
      <c r="W10" s="166"/>
      <c r="AG10" t="s">
        <v>276</v>
      </c>
    </row>
    <row r="11" spans="1:60" outlineLevel="1" x14ac:dyDescent="0.2">
      <c r="A11" s="180">
        <v>2</v>
      </c>
      <c r="B11" s="181" t="s">
        <v>1970</v>
      </c>
      <c r="C11" s="191" t="s">
        <v>1995</v>
      </c>
      <c r="D11" s="182" t="s">
        <v>439</v>
      </c>
      <c r="E11" s="183">
        <v>1</v>
      </c>
      <c r="F11" s="184"/>
      <c r="G11" s="185">
        <f>ROUND(E11*F11,2)</f>
        <v>0</v>
      </c>
      <c r="H11" s="184"/>
      <c r="I11" s="185">
        <f>ROUND(E11*H11,2)</f>
        <v>0</v>
      </c>
      <c r="J11" s="184"/>
      <c r="K11" s="185">
        <f>ROUND(E11*J11,2)</f>
        <v>0</v>
      </c>
      <c r="L11" s="185">
        <v>21</v>
      </c>
      <c r="M11" s="185">
        <f>G11*(1+L11/100)</f>
        <v>0</v>
      </c>
      <c r="N11" s="185">
        <v>0</v>
      </c>
      <c r="O11" s="185">
        <f>ROUND(E11*N11,2)</f>
        <v>0</v>
      </c>
      <c r="P11" s="185">
        <v>0</v>
      </c>
      <c r="Q11" s="185">
        <f>ROUND(E11*P11,2)</f>
        <v>0</v>
      </c>
      <c r="R11" s="185"/>
      <c r="S11" s="185" t="s">
        <v>280</v>
      </c>
      <c r="T11" s="186" t="s">
        <v>281</v>
      </c>
      <c r="U11" s="161">
        <v>0</v>
      </c>
      <c r="V11" s="161">
        <f>ROUND(E11*U11,2)</f>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73">
        <v>3</v>
      </c>
      <c r="B12" s="174" t="s">
        <v>1972</v>
      </c>
      <c r="C12" s="189" t="s">
        <v>1996</v>
      </c>
      <c r="D12" s="175" t="s">
        <v>1277</v>
      </c>
      <c r="E12" s="176">
        <v>1</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c r="S12" s="178" t="s">
        <v>280</v>
      </c>
      <c r="T12" s="179" t="s">
        <v>281</v>
      </c>
      <c r="U12" s="161">
        <v>0</v>
      </c>
      <c r="V12" s="161">
        <f>ROUND(E12*U12,2)</f>
        <v>0</v>
      </c>
      <c r="W12" s="161"/>
      <c r="X12" s="152"/>
      <c r="Y12" s="152"/>
      <c r="Z12" s="152"/>
      <c r="AA12" s="152"/>
      <c r="AB12" s="152"/>
      <c r="AC12" s="152"/>
      <c r="AD12" s="152"/>
      <c r="AE12" s="152"/>
      <c r="AF12" s="152"/>
      <c r="AG12" s="152" t="s">
        <v>282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x14ac:dyDescent="0.2">
      <c r="A13" s="5"/>
      <c r="B13" s="6"/>
      <c r="C13" s="193"/>
      <c r="D13" s="8"/>
      <c r="E13" s="5"/>
      <c r="F13" s="5"/>
      <c r="G13" s="5"/>
      <c r="H13" s="5"/>
      <c r="I13" s="5"/>
      <c r="J13" s="5"/>
      <c r="K13" s="5"/>
      <c r="L13" s="5"/>
      <c r="M13" s="5"/>
      <c r="N13" s="5"/>
      <c r="O13" s="5"/>
      <c r="P13" s="5"/>
      <c r="Q13" s="5"/>
      <c r="R13" s="5"/>
      <c r="S13" s="5"/>
      <c r="T13" s="5"/>
      <c r="U13" s="5"/>
      <c r="V13" s="5"/>
      <c r="W13" s="5"/>
      <c r="AE13">
        <v>15</v>
      </c>
      <c r="AF13">
        <v>21</v>
      </c>
    </row>
    <row r="14" spans="1:60" x14ac:dyDescent="0.2">
      <c r="A14" s="155"/>
      <c r="B14" s="156" t="s">
        <v>29</v>
      </c>
      <c r="C14" s="194"/>
      <c r="D14" s="157"/>
      <c r="E14" s="158"/>
      <c r="F14" s="158"/>
      <c r="G14" s="187">
        <f>G8+G10</f>
        <v>0</v>
      </c>
      <c r="H14" s="5"/>
      <c r="I14" s="5"/>
      <c r="J14" s="5"/>
      <c r="K14" s="5"/>
      <c r="L14" s="5"/>
      <c r="M14" s="5"/>
      <c r="N14" s="5"/>
      <c r="O14" s="5"/>
      <c r="P14" s="5"/>
      <c r="Q14" s="5"/>
      <c r="R14" s="5"/>
      <c r="S14" s="5"/>
      <c r="T14" s="5"/>
      <c r="U14" s="5"/>
      <c r="V14" s="5"/>
      <c r="W14" s="5"/>
      <c r="AE14">
        <f>SUMIF(L7:L12,AE13,G7:G12)</f>
        <v>0</v>
      </c>
      <c r="AF14">
        <f>SUMIF(L7:L12,AF13,G7:G12)</f>
        <v>0</v>
      </c>
      <c r="AG14" t="s">
        <v>1156</v>
      </c>
    </row>
    <row r="15" spans="1:60" x14ac:dyDescent="0.2">
      <c r="C15" s="195"/>
      <c r="D15" s="143"/>
      <c r="AG15" t="s">
        <v>1157</v>
      </c>
    </row>
    <row r="16" spans="1:60" x14ac:dyDescent="0.2">
      <c r="D16" s="143"/>
    </row>
    <row r="17" spans="4:4" x14ac:dyDescent="0.2">
      <c r="D17" s="143"/>
    </row>
    <row r="18" spans="4:4" x14ac:dyDescent="0.2">
      <c r="D18" s="143"/>
    </row>
    <row r="19" spans="4:4" x14ac:dyDescent="0.2">
      <c r="D19" s="143"/>
    </row>
    <row r="20" spans="4:4" x14ac:dyDescent="0.2">
      <c r="D20" s="143"/>
    </row>
    <row r="21" spans="4:4" x14ac:dyDescent="0.2">
      <c r="D21" s="143"/>
    </row>
    <row r="22" spans="4:4" x14ac:dyDescent="0.2">
      <c r="D22" s="143"/>
    </row>
    <row r="23" spans="4:4" x14ac:dyDescent="0.2">
      <c r="D23" s="143"/>
    </row>
    <row r="24" spans="4:4" x14ac:dyDescent="0.2">
      <c r="D24" s="143"/>
    </row>
    <row r="25" spans="4:4" x14ac:dyDescent="0.2">
      <c r="D25" s="143"/>
    </row>
    <row r="26" spans="4:4" x14ac:dyDescent="0.2">
      <c r="D26" s="143"/>
    </row>
    <row r="27" spans="4:4" x14ac:dyDescent="0.2">
      <c r="D27" s="143"/>
    </row>
    <row r="28" spans="4:4" x14ac:dyDescent="0.2">
      <c r="D28" s="143"/>
    </row>
    <row r="29" spans="4:4" x14ac:dyDescent="0.2">
      <c r="D29" s="143"/>
    </row>
    <row r="30" spans="4:4" x14ac:dyDescent="0.2">
      <c r="D30" s="143"/>
    </row>
    <row r="31" spans="4:4" x14ac:dyDescent="0.2">
      <c r="D31" s="143"/>
    </row>
    <row r="32" spans="4:4"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68</v>
      </c>
      <c r="C3" s="251" t="s">
        <v>69</v>
      </c>
      <c r="D3" s="252"/>
      <c r="E3" s="252"/>
      <c r="F3" s="252"/>
      <c r="G3" s="253"/>
      <c r="AC3" s="87" t="s">
        <v>252</v>
      </c>
      <c r="AG3" t="s">
        <v>253</v>
      </c>
    </row>
    <row r="4" spans="1:60" ht="24.95" customHeight="1" x14ac:dyDescent="0.2">
      <c r="A4" s="145" t="s">
        <v>9</v>
      </c>
      <c r="B4" s="146" t="s">
        <v>74</v>
      </c>
      <c r="C4" s="254" t="s">
        <v>75</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SUMIF(AG9:AG9,"&lt;&gt;NOR",G9:G9)</f>
        <v>0</v>
      </c>
      <c r="H8" s="171"/>
      <c r="I8" s="171">
        <f>SUM(I9:I9)</f>
        <v>0</v>
      </c>
      <c r="J8" s="171"/>
      <c r="K8" s="171">
        <f>SUM(K9:K9)</f>
        <v>0</v>
      </c>
      <c r="L8" s="171"/>
      <c r="M8" s="171">
        <f>SUM(M9:M9)</f>
        <v>0</v>
      </c>
      <c r="N8" s="171"/>
      <c r="O8" s="171">
        <f>SUM(O9:O9)</f>
        <v>0</v>
      </c>
      <c r="P8" s="171"/>
      <c r="Q8" s="171">
        <f>SUM(Q9:Q9)</f>
        <v>0</v>
      </c>
      <c r="R8" s="171"/>
      <c r="S8" s="171"/>
      <c r="T8" s="172"/>
      <c r="U8" s="166"/>
      <c r="V8" s="166">
        <f>SUM(V9:V9)</f>
        <v>0</v>
      </c>
      <c r="W8" s="166"/>
      <c r="AG8" t="s">
        <v>276</v>
      </c>
    </row>
    <row r="9" spans="1:60" outlineLevel="1" x14ac:dyDescent="0.2">
      <c r="A9" s="180">
        <v>1</v>
      </c>
      <c r="B9" s="181" t="s">
        <v>1966</v>
      </c>
      <c r="C9" s="191" t="s">
        <v>1969</v>
      </c>
      <c r="D9" s="182" t="s">
        <v>1224</v>
      </c>
      <c r="E9" s="183">
        <v>1</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x14ac:dyDescent="0.2">
      <c r="A10" s="167" t="s">
        <v>275</v>
      </c>
      <c r="B10" s="168" t="s">
        <v>142</v>
      </c>
      <c r="C10" s="188" t="s">
        <v>143</v>
      </c>
      <c r="D10" s="169"/>
      <c r="E10" s="170"/>
      <c r="F10" s="171"/>
      <c r="G10" s="171">
        <f>SUMIF(AG11:AG12,"&lt;&gt;NOR",G11:G12)</f>
        <v>0</v>
      </c>
      <c r="H10" s="171"/>
      <c r="I10" s="171">
        <f>SUM(I11:I12)</f>
        <v>0</v>
      </c>
      <c r="J10" s="171"/>
      <c r="K10" s="171">
        <f>SUM(K11:K12)</f>
        <v>0</v>
      </c>
      <c r="L10" s="171"/>
      <c r="M10" s="171">
        <f>SUM(M11:M12)</f>
        <v>0</v>
      </c>
      <c r="N10" s="171"/>
      <c r="O10" s="171">
        <f>SUM(O11:O12)</f>
        <v>0</v>
      </c>
      <c r="P10" s="171"/>
      <c r="Q10" s="171">
        <f>SUM(Q11:Q12)</f>
        <v>0</v>
      </c>
      <c r="R10" s="171"/>
      <c r="S10" s="171"/>
      <c r="T10" s="172"/>
      <c r="U10" s="166"/>
      <c r="V10" s="166">
        <f>SUM(V11:V12)</f>
        <v>0</v>
      </c>
      <c r="W10" s="166"/>
      <c r="AG10" t="s">
        <v>276</v>
      </c>
    </row>
    <row r="11" spans="1:60" outlineLevel="1" x14ac:dyDescent="0.2">
      <c r="A11" s="180">
        <v>2</v>
      </c>
      <c r="B11" s="181" t="s">
        <v>1968</v>
      </c>
      <c r="C11" s="191" t="s">
        <v>1997</v>
      </c>
      <c r="D11" s="182" t="s">
        <v>439</v>
      </c>
      <c r="E11" s="183">
        <v>1</v>
      </c>
      <c r="F11" s="184"/>
      <c r="G11" s="185">
        <f>ROUND(E11*F11,2)</f>
        <v>0</v>
      </c>
      <c r="H11" s="184"/>
      <c r="I11" s="185">
        <f>ROUND(E11*H11,2)</f>
        <v>0</v>
      </c>
      <c r="J11" s="184"/>
      <c r="K11" s="185">
        <f>ROUND(E11*J11,2)</f>
        <v>0</v>
      </c>
      <c r="L11" s="185">
        <v>21</v>
      </c>
      <c r="M11" s="185">
        <f>G11*(1+L11/100)</f>
        <v>0</v>
      </c>
      <c r="N11" s="185">
        <v>0</v>
      </c>
      <c r="O11" s="185">
        <f>ROUND(E11*N11,2)</f>
        <v>0</v>
      </c>
      <c r="P11" s="185">
        <v>0</v>
      </c>
      <c r="Q11" s="185">
        <f>ROUND(E11*P11,2)</f>
        <v>0</v>
      </c>
      <c r="R11" s="185"/>
      <c r="S11" s="185" t="s">
        <v>280</v>
      </c>
      <c r="T11" s="186" t="s">
        <v>281</v>
      </c>
      <c r="U11" s="161">
        <v>0</v>
      </c>
      <c r="V11" s="161">
        <f>ROUND(E11*U11,2)</f>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73">
        <v>3</v>
      </c>
      <c r="B12" s="174" t="s">
        <v>1970</v>
      </c>
      <c r="C12" s="189" t="s">
        <v>1996</v>
      </c>
      <c r="D12" s="175" t="s">
        <v>1277</v>
      </c>
      <c r="E12" s="176">
        <v>1</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c r="S12" s="178" t="s">
        <v>280</v>
      </c>
      <c r="T12" s="179" t="s">
        <v>281</v>
      </c>
      <c r="U12" s="161">
        <v>0</v>
      </c>
      <c r="V12" s="161">
        <f>ROUND(E12*U12,2)</f>
        <v>0</v>
      </c>
      <c r="W12" s="161"/>
      <c r="X12" s="152"/>
      <c r="Y12" s="152"/>
      <c r="Z12" s="152"/>
      <c r="AA12" s="152"/>
      <c r="AB12" s="152"/>
      <c r="AC12" s="152"/>
      <c r="AD12" s="152"/>
      <c r="AE12" s="152"/>
      <c r="AF12" s="152"/>
      <c r="AG12" s="152" t="s">
        <v>282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x14ac:dyDescent="0.2">
      <c r="A13" s="5"/>
      <c r="B13" s="6"/>
      <c r="C13" s="193"/>
      <c r="D13" s="8"/>
      <c r="E13" s="5"/>
      <c r="F13" s="5"/>
      <c r="G13" s="5"/>
      <c r="H13" s="5"/>
      <c r="I13" s="5"/>
      <c r="J13" s="5"/>
      <c r="K13" s="5"/>
      <c r="L13" s="5"/>
      <c r="M13" s="5"/>
      <c r="N13" s="5"/>
      <c r="O13" s="5"/>
      <c r="P13" s="5"/>
      <c r="Q13" s="5"/>
      <c r="R13" s="5"/>
      <c r="S13" s="5"/>
      <c r="T13" s="5"/>
      <c r="U13" s="5"/>
      <c r="V13" s="5"/>
      <c r="W13" s="5"/>
      <c r="AE13">
        <v>15</v>
      </c>
      <c r="AF13">
        <v>21</v>
      </c>
    </row>
    <row r="14" spans="1:60" x14ac:dyDescent="0.2">
      <c r="A14" s="155"/>
      <c r="B14" s="156" t="s">
        <v>29</v>
      </c>
      <c r="C14" s="194"/>
      <c r="D14" s="157"/>
      <c r="E14" s="158"/>
      <c r="F14" s="158"/>
      <c r="G14" s="187">
        <f>G8+G10</f>
        <v>0</v>
      </c>
      <c r="H14" s="5"/>
      <c r="I14" s="5"/>
      <c r="J14" s="5"/>
      <c r="K14" s="5"/>
      <c r="L14" s="5"/>
      <c r="M14" s="5"/>
      <c r="N14" s="5"/>
      <c r="O14" s="5"/>
      <c r="P14" s="5"/>
      <c r="Q14" s="5"/>
      <c r="R14" s="5"/>
      <c r="S14" s="5"/>
      <c r="T14" s="5"/>
      <c r="U14" s="5"/>
      <c r="V14" s="5"/>
      <c r="W14" s="5"/>
      <c r="AE14">
        <f>SUMIF(L7:L12,AE13,G7:G12)</f>
        <v>0</v>
      </c>
      <c r="AF14">
        <f>SUMIF(L7:L12,AF13,G7:G12)</f>
        <v>0</v>
      </c>
      <c r="AG14" t="s">
        <v>1156</v>
      </c>
    </row>
    <row r="15" spans="1:60" x14ac:dyDescent="0.2">
      <c r="C15" s="195"/>
      <c r="D15" s="143"/>
      <c r="AG15" t="s">
        <v>1157</v>
      </c>
    </row>
    <row r="16" spans="1:60" x14ac:dyDescent="0.2">
      <c r="D16" s="143"/>
    </row>
    <row r="17" spans="4:4" x14ac:dyDescent="0.2">
      <c r="D17" s="143"/>
    </row>
    <row r="18" spans="4:4" x14ac:dyDescent="0.2">
      <c r="D18" s="143"/>
    </row>
    <row r="19" spans="4:4" x14ac:dyDescent="0.2">
      <c r="D19" s="143"/>
    </row>
    <row r="20" spans="4:4" x14ac:dyDescent="0.2">
      <c r="D20" s="143"/>
    </row>
    <row r="21" spans="4:4" x14ac:dyDescent="0.2">
      <c r="D21" s="143"/>
    </row>
    <row r="22" spans="4:4" x14ac:dyDescent="0.2">
      <c r="D22" s="143"/>
    </row>
    <row r="23" spans="4:4" x14ac:dyDescent="0.2">
      <c r="D23" s="143"/>
    </row>
    <row r="24" spans="4:4" x14ac:dyDescent="0.2">
      <c r="D24" s="143"/>
    </row>
    <row r="25" spans="4:4" x14ac:dyDescent="0.2">
      <c r="D25" s="143"/>
    </row>
    <row r="26" spans="4:4" x14ac:dyDescent="0.2">
      <c r="D26" s="143"/>
    </row>
    <row r="27" spans="4:4" x14ac:dyDescent="0.2">
      <c r="D27" s="143"/>
    </row>
    <row r="28" spans="4:4" x14ac:dyDescent="0.2">
      <c r="D28" s="143"/>
    </row>
    <row r="29" spans="4:4" x14ac:dyDescent="0.2">
      <c r="D29" s="143"/>
    </row>
    <row r="30" spans="4:4" x14ac:dyDescent="0.2">
      <c r="D30" s="143"/>
    </row>
    <row r="31" spans="4:4" x14ac:dyDescent="0.2">
      <c r="D31" s="143"/>
    </row>
    <row r="32" spans="4:4"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68</v>
      </c>
      <c r="C3" s="251" t="s">
        <v>69</v>
      </c>
      <c r="D3" s="252"/>
      <c r="E3" s="252"/>
      <c r="F3" s="252"/>
      <c r="G3" s="253"/>
      <c r="AC3" s="87" t="s">
        <v>252</v>
      </c>
      <c r="AG3" t="s">
        <v>253</v>
      </c>
    </row>
    <row r="4" spans="1:60" ht="24.95" customHeight="1" x14ac:dyDescent="0.2">
      <c r="A4" s="145" t="s">
        <v>9</v>
      </c>
      <c r="B4" s="146" t="s">
        <v>76</v>
      </c>
      <c r="C4" s="254" t="s">
        <v>77</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SUMIF(AG9:AG10,"&lt;&gt;NOR",G9:G10)</f>
        <v>0</v>
      </c>
      <c r="H8" s="171"/>
      <c r="I8" s="171">
        <f>SUM(I9:I10)</f>
        <v>0</v>
      </c>
      <c r="J8" s="171"/>
      <c r="K8" s="171">
        <f>SUM(K9:K10)</f>
        <v>0</v>
      </c>
      <c r="L8" s="171"/>
      <c r="M8" s="171">
        <f>SUM(M9:M10)</f>
        <v>0</v>
      </c>
      <c r="N8" s="171"/>
      <c r="O8" s="171">
        <f>SUM(O9:O10)</f>
        <v>0</v>
      </c>
      <c r="P8" s="171"/>
      <c r="Q8" s="171">
        <f>SUM(Q9:Q10)</f>
        <v>0</v>
      </c>
      <c r="R8" s="171"/>
      <c r="S8" s="171"/>
      <c r="T8" s="172"/>
      <c r="U8" s="166"/>
      <c r="V8" s="166">
        <f>SUM(V9:V10)</f>
        <v>0</v>
      </c>
      <c r="W8" s="166"/>
      <c r="AG8" t="s">
        <v>276</v>
      </c>
    </row>
    <row r="9" spans="1:60" outlineLevel="1" x14ac:dyDescent="0.2">
      <c r="A9" s="180">
        <v>1</v>
      </c>
      <c r="B9" s="181" t="s">
        <v>1966</v>
      </c>
      <c r="C9" s="191" t="s">
        <v>1969</v>
      </c>
      <c r="D9" s="182" t="s">
        <v>1224</v>
      </c>
      <c r="E9" s="183">
        <v>1</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1968</v>
      </c>
      <c r="C10" s="191" t="s">
        <v>1998</v>
      </c>
      <c r="D10" s="182" t="s">
        <v>1282</v>
      </c>
      <c r="E10" s="183">
        <v>1</v>
      </c>
      <c r="F10" s="184"/>
      <c r="G10" s="185">
        <f>ROUND(E10*F10,2)</f>
        <v>0</v>
      </c>
      <c r="H10" s="184"/>
      <c r="I10" s="185">
        <f>ROUND(E10*H10,2)</f>
        <v>0</v>
      </c>
      <c r="J10" s="184"/>
      <c r="K10" s="185">
        <f>ROUND(E10*J10,2)</f>
        <v>0</v>
      </c>
      <c r="L10" s="185">
        <v>21</v>
      </c>
      <c r="M10" s="185">
        <f>G10*(1+L10/100)</f>
        <v>0</v>
      </c>
      <c r="N10" s="185">
        <v>0</v>
      </c>
      <c r="O10" s="185">
        <f>ROUND(E10*N10,2)</f>
        <v>0</v>
      </c>
      <c r="P10" s="185">
        <v>0</v>
      </c>
      <c r="Q10" s="185">
        <f>ROUND(E10*P10,2)</f>
        <v>0</v>
      </c>
      <c r="R10" s="185"/>
      <c r="S10" s="185" t="s">
        <v>280</v>
      </c>
      <c r="T10" s="186" t="s">
        <v>281</v>
      </c>
      <c r="U10" s="161">
        <v>0</v>
      </c>
      <c r="V10" s="161">
        <f>ROUND(E10*U10,2)</f>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x14ac:dyDescent="0.2">
      <c r="A11" s="167" t="s">
        <v>275</v>
      </c>
      <c r="B11" s="168" t="s">
        <v>142</v>
      </c>
      <c r="C11" s="188" t="s">
        <v>143</v>
      </c>
      <c r="D11" s="169"/>
      <c r="E11" s="170"/>
      <c r="F11" s="171"/>
      <c r="G11" s="171">
        <f>SUMIF(AG12:AG13,"&lt;&gt;NOR",G12:G13)</f>
        <v>0</v>
      </c>
      <c r="H11" s="171"/>
      <c r="I11" s="171">
        <f>SUM(I12:I13)</f>
        <v>0</v>
      </c>
      <c r="J11" s="171"/>
      <c r="K11" s="171">
        <f>SUM(K12:K13)</f>
        <v>0</v>
      </c>
      <c r="L11" s="171"/>
      <c r="M11" s="171">
        <f>SUM(M12:M13)</f>
        <v>0</v>
      </c>
      <c r="N11" s="171"/>
      <c r="O11" s="171">
        <f>SUM(O12:O13)</f>
        <v>0</v>
      </c>
      <c r="P11" s="171"/>
      <c r="Q11" s="171">
        <f>SUM(Q12:Q13)</f>
        <v>0</v>
      </c>
      <c r="R11" s="171"/>
      <c r="S11" s="171"/>
      <c r="T11" s="172"/>
      <c r="U11" s="166"/>
      <c r="V11" s="166">
        <f>SUM(V12:V13)</f>
        <v>0</v>
      </c>
      <c r="W11" s="166"/>
      <c r="AG11" t="s">
        <v>276</v>
      </c>
    </row>
    <row r="12" spans="1:60" outlineLevel="1" x14ac:dyDescent="0.2">
      <c r="A12" s="180">
        <v>3</v>
      </c>
      <c r="B12" s="181" t="s">
        <v>1970</v>
      </c>
      <c r="C12" s="191" t="s">
        <v>1988</v>
      </c>
      <c r="D12" s="182" t="s">
        <v>451</v>
      </c>
      <c r="E12" s="183">
        <v>1</v>
      </c>
      <c r="F12" s="184"/>
      <c r="G12" s="185">
        <f>ROUND(E12*F12,2)</f>
        <v>0</v>
      </c>
      <c r="H12" s="184"/>
      <c r="I12" s="185">
        <f>ROUND(E12*H12,2)</f>
        <v>0</v>
      </c>
      <c r="J12" s="184"/>
      <c r="K12" s="185">
        <f>ROUND(E12*J12,2)</f>
        <v>0</v>
      </c>
      <c r="L12" s="185">
        <v>21</v>
      </c>
      <c r="M12" s="185">
        <f>G12*(1+L12/100)</f>
        <v>0</v>
      </c>
      <c r="N12" s="185">
        <v>0</v>
      </c>
      <c r="O12" s="185">
        <f>ROUND(E12*N12,2)</f>
        <v>0</v>
      </c>
      <c r="P12" s="185">
        <v>0</v>
      </c>
      <c r="Q12" s="185">
        <f>ROUND(E12*P12,2)</f>
        <v>0</v>
      </c>
      <c r="R12" s="185"/>
      <c r="S12" s="185" t="s">
        <v>280</v>
      </c>
      <c r="T12" s="186" t="s">
        <v>281</v>
      </c>
      <c r="U12" s="161">
        <v>0</v>
      </c>
      <c r="V12" s="161">
        <f>ROUND(E12*U12,2)</f>
        <v>0</v>
      </c>
      <c r="W12" s="161"/>
      <c r="X12" s="152"/>
      <c r="Y12" s="152"/>
      <c r="Z12" s="152"/>
      <c r="AA12" s="152"/>
      <c r="AB12" s="152"/>
      <c r="AC12" s="152"/>
      <c r="AD12" s="152"/>
      <c r="AE12" s="152"/>
      <c r="AF12" s="152"/>
      <c r="AG12" s="152" t="s">
        <v>282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73">
        <v>4</v>
      </c>
      <c r="B13" s="174" t="s">
        <v>1972</v>
      </c>
      <c r="C13" s="189" t="s">
        <v>1996</v>
      </c>
      <c r="D13" s="175" t="s">
        <v>1277</v>
      </c>
      <c r="E13" s="176">
        <v>4</v>
      </c>
      <c r="F13" s="177"/>
      <c r="G13" s="178">
        <f>ROUND(E13*F13,2)</f>
        <v>0</v>
      </c>
      <c r="H13" s="177"/>
      <c r="I13" s="178">
        <f>ROUND(E13*H13,2)</f>
        <v>0</v>
      </c>
      <c r="J13" s="177"/>
      <c r="K13" s="178">
        <f>ROUND(E13*J13,2)</f>
        <v>0</v>
      </c>
      <c r="L13" s="178">
        <v>21</v>
      </c>
      <c r="M13" s="178">
        <f>G13*(1+L13/100)</f>
        <v>0</v>
      </c>
      <c r="N13" s="178">
        <v>0</v>
      </c>
      <c r="O13" s="178">
        <f>ROUND(E13*N13,2)</f>
        <v>0</v>
      </c>
      <c r="P13" s="178">
        <v>0</v>
      </c>
      <c r="Q13" s="178">
        <f>ROUND(E13*P13,2)</f>
        <v>0</v>
      </c>
      <c r="R13" s="178"/>
      <c r="S13" s="178" t="s">
        <v>280</v>
      </c>
      <c r="T13" s="179" t="s">
        <v>281</v>
      </c>
      <c r="U13" s="161">
        <v>0</v>
      </c>
      <c r="V13" s="161">
        <f>ROUND(E13*U13,2)</f>
        <v>0</v>
      </c>
      <c r="W13" s="161"/>
      <c r="X13" s="152"/>
      <c r="Y13" s="152"/>
      <c r="Z13" s="152"/>
      <c r="AA13" s="152"/>
      <c r="AB13" s="152"/>
      <c r="AC13" s="152"/>
      <c r="AD13" s="152"/>
      <c r="AE13" s="152"/>
      <c r="AF13" s="152"/>
      <c r="AG13" s="152" t="s">
        <v>282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x14ac:dyDescent="0.2">
      <c r="A14" s="5"/>
      <c r="B14" s="6"/>
      <c r="C14" s="193"/>
      <c r="D14" s="8"/>
      <c r="E14" s="5"/>
      <c r="F14" s="5"/>
      <c r="G14" s="5"/>
      <c r="H14" s="5"/>
      <c r="I14" s="5"/>
      <c r="J14" s="5"/>
      <c r="K14" s="5"/>
      <c r="L14" s="5"/>
      <c r="M14" s="5"/>
      <c r="N14" s="5"/>
      <c r="O14" s="5"/>
      <c r="P14" s="5"/>
      <c r="Q14" s="5"/>
      <c r="R14" s="5"/>
      <c r="S14" s="5"/>
      <c r="T14" s="5"/>
      <c r="U14" s="5"/>
      <c r="V14" s="5"/>
      <c r="W14" s="5"/>
      <c r="AE14">
        <v>15</v>
      </c>
      <c r="AF14">
        <v>21</v>
      </c>
    </row>
    <row r="15" spans="1:60" x14ac:dyDescent="0.2">
      <c r="A15" s="155"/>
      <c r="B15" s="156" t="s">
        <v>29</v>
      </c>
      <c r="C15" s="194"/>
      <c r="D15" s="157"/>
      <c r="E15" s="158"/>
      <c r="F15" s="158"/>
      <c r="G15" s="187">
        <f>G8+G11</f>
        <v>0</v>
      </c>
      <c r="H15" s="5"/>
      <c r="I15" s="5"/>
      <c r="J15" s="5"/>
      <c r="K15" s="5"/>
      <c r="L15" s="5"/>
      <c r="M15" s="5"/>
      <c r="N15" s="5"/>
      <c r="O15" s="5"/>
      <c r="P15" s="5"/>
      <c r="Q15" s="5"/>
      <c r="R15" s="5"/>
      <c r="S15" s="5"/>
      <c r="T15" s="5"/>
      <c r="U15" s="5"/>
      <c r="V15" s="5"/>
      <c r="W15" s="5"/>
      <c r="AE15">
        <f>SUMIF(L7:L13,AE14,G7:G13)</f>
        <v>0</v>
      </c>
      <c r="AF15">
        <f>SUMIF(L7:L13,AF14,G7:G13)</f>
        <v>0</v>
      </c>
      <c r="AG15" t="s">
        <v>1156</v>
      </c>
    </row>
    <row r="16" spans="1:60" x14ac:dyDescent="0.2">
      <c r="C16" s="195"/>
      <c r="D16" s="143"/>
      <c r="AG16" t="s">
        <v>1157</v>
      </c>
    </row>
    <row r="17" spans="4:4" x14ac:dyDescent="0.2">
      <c r="D17" s="143"/>
    </row>
    <row r="18" spans="4:4" x14ac:dyDescent="0.2">
      <c r="D18" s="143"/>
    </row>
    <row r="19" spans="4:4" x14ac:dyDescent="0.2">
      <c r="D19" s="143"/>
    </row>
    <row r="20" spans="4:4" x14ac:dyDescent="0.2">
      <c r="D20" s="143"/>
    </row>
    <row r="21" spans="4:4" x14ac:dyDescent="0.2">
      <c r="D21" s="143"/>
    </row>
    <row r="22" spans="4:4" x14ac:dyDescent="0.2">
      <c r="D22" s="143"/>
    </row>
    <row r="23" spans="4:4" x14ac:dyDescent="0.2">
      <c r="D23" s="143"/>
    </row>
    <row r="24" spans="4:4" x14ac:dyDescent="0.2">
      <c r="D24" s="143"/>
    </row>
    <row r="25" spans="4:4" x14ac:dyDescent="0.2">
      <c r="D25" s="143"/>
    </row>
    <row r="26" spans="4:4" x14ac:dyDescent="0.2">
      <c r="D26" s="143"/>
    </row>
    <row r="27" spans="4:4" x14ac:dyDescent="0.2">
      <c r="D27" s="143"/>
    </row>
    <row r="28" spans="4:4" x14ac:dyDescent="0.2">
      <c r="D28" s="143"/>
    </row>
    <row r="29" spans="4:4" x14ac:dyDescent="0.2">
      <c r="D29" s="143"/>
    </row>
    <row r="30" spans="4:4" x14ac:dyDescent="0.2">
      <c r="D30" s="143"/>
    </row>
    <row r="31" spans="4:4" x14ac:dyDescent="0.2">
      <c r="D31" s="143"/>
    </row>
    <row r="32" spans="4:4"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78</v>
      </c>
      <c r="C3" s="251" t="s">
        <v>79</v>
      </c>
      <c r="D3" s="252"/>
      <c r="E3" s="252"/>
      <c r="F3" s="252"/>
      <c r="G3" s="253"/>
      <c r="AC3" s="87" t="s">
        <v>252</v>
      </c>
      <c r="AG3" t="s">
        <v>253</v>
      </c>
    </row>
    <row r="4" spans="1:60" ht="24.95" customHeight="1" x14ac:dyDescent="0.2">
      <c r="A4" s="145" t="s">
        <v>9</v>
      </c>
      <c r="B4" s="146" t="s">
        <v>80</v>
      </c>
      <c r="C4" s="254" t="s">
        <v>79</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248</v>
      </c>
      <c r="C8" s="188" t="s">
        <v>27</v>
      </c>
      <c r="D8" s="169"/>
      <c r="E8" s="170"/>
      <c r="F8" s="171"/>
      <c r="G8" s="171">
        <f>SUMIF(AG9:AG13,"&lt;&gt;NOR",G9:G13)</f>
        <v>0</v>
      </c>
      <c r="H8" s="171"/>
      <c r="I8" s="171">
        <f>SUM(I9:I13)</f>
        <v>0</v>
      </c>
      <c r="J8" s="171"/>
      <c r="K8" s="171">
        <f>SUM(K9:K13)</f>
        <v>0</v>
      </c>
      <c r="L8" s="171"/>
      <c r="M8" s="171">
        <f>SUM(M9:M13)</f>
        <v>0</v>
      </c>
      <c r="N8" s="171"/>
      <c r="O8" s="171">
        <f>SUM(O9:O13)</f>
        <v>0</v>
      </c>
      <c r="P8" s="171"/>
      <c r="Q8" s="171">
        <f>SUM(Q9:Q13)</f>
        <v>0</v>
      </c>
      <c r="R8" s="171"/>
      <c r="S8" s="171"/>
      <c r="T8" s="172"/>
      <c r="U8" s="166"/>
      <c r="V8" s="166">
        <f>SUM(V9:V13)</f>
        <v>0</v>
      </c>
      <c r="W8" s="166"/>
      <c r="AG8" t="s">
        <v>276</v>
      </c>
    </row>
    <row r="9" spans="1:60" outlineLevel="1" x14ac:dyDescent="0.2">
      <c r="A9" s="180">
        <v>1</v>
      </c>
      <c r="B9" s="181" t="s">
        <v>1966</v>
      </c>
      <c r="C9" s="191" t="s">
        <v>1999</v>
      </c>
      <c r="D9" s="182" t="s">
        <v>2000</v>
      </c>
      <c r="E9" s="183">
        <v>8</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1968</v>
      </c>
      <c r="C10" s="191" t="s">
        <v>2001</v>
      </c>
      <c r="D10" s="182" t="s">
        <v>1282</v>
      </c>
      <c r="E10" s="183">
        <v>1</v>
      </c>
      <c r="F10" s="184"/>
      <c r="G10" s="185">
        <f>ROUND(E10*F10,2)</f>
        <v>0</v>
      </c>
      <c r="H10" s="184"/>
      <c r="I10" s="185">
        <f>ROUND(E10*H10,2)</f>
        <v>0</v>
      </c>
      <c r="J10" s="184"/>
      <c r="K10" s="185">
        <f>ROUND(E10*J10,2)</f>
        <v>0</v>
      </c>
      <c r="L10" s="185">
        <v>21</v>
      </c>
      <c r="M10" s="185">
        <f>G10*(1+L10/100)</f>
        <v>0</v>
      </c>
      <c r="N10" s="185">
        <v>0</v>
      </c>
      <c r="O10" s="185">
        <f>ROUND(E10*N10,2)</f>
        <v>0</v>
      </c>
      <c r="P10" s="185">
        <v>0</v>
      </c>
      <c r="Q10" s="185">
        <f>ROUND(E10*P10,2)</f>
        <v>0</v>
      </c>
      <c r="R10" s="185"/>
      <c r="S10" s="185" t="s">
        <v>280</v>
      </c>
      <c r="T10" s="186" t="s">
        <v>281</v>
      </c>
      <c r="U10" s="161">
        <v>0</v>
      </c>
      <c r="V10" s="161">
        <f>ROUND(E10*U10,2)</f>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1970</v>
      </c>
      <c r="C11" s="191" t="s">
        <v>2002</v>
      </c>
      <c r="D11" s="182" t="s">
        <v>1282</v>
      </c>
      <c r="E11" s="183">
        <v>1</v>
      </c>
      <c r="F11" s="184"/>
      <c r="G11" s="185">
        <f>ROUND(E11*F11,2)</f>
        <v>0</v>
      </c>
      <c r="H11" s="184"/>
      <c r="I11" s="185">
        <f>ROUND(E11*H11,2)</f>
        <v>0</v>
      </c>
      <c r="J11" s="184"/>
      <c r="K11" s="185">
        <f>ROUND(E11*J11,2)</f>
        <v>0</v>
      </c>
      <c r="L11" s="185">
        <v>21</v>
      </c>
      <c r="M11" s="185">
        <f>G11*(1+L11/100)</f>
        <v>0</v>
      </c>
      <c r="N11" s="185">
        <v>0</v>
      </c>
      <c r="O11" s="185">
        <f>ROUND(E11*N11,2)</f>
        <v>0</v>
      </c>
      <c r="P11" s="185">
        <v>0</v>
      </c>
      <c r="Q11" s="185">
        <f>ROUND(E11*P11,2)</f>
        <v>0</v>
      </c>
      <c r="R11" s="185"/>
      <c r="S11" s="185" t="s">
        <v>280</v>
      </c>
      <c r="T11" s="186" t="s">
        <v>281</v>
      </c>
      <c r="U11" s="161">
        <v>0</v>
      </c>
      <c r="V11" s="161">
        <f>ROUND(E11*U11,2)</f>
        <v>0</v>
      </c>
      <c r="W11" s="161"/>
      <c r="X11" s="152"/>
      <c r="Y11" s="152"/>
      <c r="Z11" s="152"/>
      <c r="AA11" s="152"/>
      <c r="AB11" s="152"/>
      <c r="AC11" s="152"/>
      <c r="AD11" s="152"/>
      <c r="AE11" s="152"/>
      <c r="AF11" s="152"/>
      <c r="AG11" s="152" t="s">
        <v>1179</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1972</v>
      </c>
      <c r="C12" s="191" t="s">
        <v>2003</v>
      </c>
      <c r="D12" s="182" t="s">
        <v>1282</v>
      </c>
      <c r="E12" s="183">
        <v>1</v>
      </c>
      <c r="F12" s="184"/>
      <c r="G12" s="185">
        <f>ROUND(E12*F12,2)</f>
        <v>0</v>
      </c>
      <c r="H12" s="184"/>
      <c r="I12" s="185">
        <f>ROUND(E12*H12,2)</f>
        <v>0</v>
      </c>
      <c r="J12" s="184"/>
      <c r="K12" s="185">
        <f>ROUND(E12*J12,2)</f>
        <v>0</v>
      </c>
      <c r="L12" s="185">
        <v>21</v>
      </c>
      <c r="M12" s="185">
        <f>G12*(1+L12/100)</f>
        <v>0</v>
      </c>
      <c r="N12" s="185">
        <v>0</v>
      </c>
      <c r="O12" s="185">
        <f>ROUND(E12*N12,2)</f>
        <v>0</v>
      </c>
      <c r="P12" s="185">
        <v>0</v>
      </c>
      <c r="Q12" s="185">
        <f>ROUND(E12*P12,2)</f>
        <v>0</v>
      </c>
      <c r="R12" s="185"/>
      <c r="S12" s="185" t="s">
        <v>280</v>
      </c>
      <c r="T12" s="186" t="s">
        <v>281</v>
      </c>
      <c r="U12" s="161">
        <v>0</v>
      </c>
      <c r="V12" s="161">
        <f>ROUND(E12*U12,2)</f>
        <v>0</v>
      </c>
      <c r="W12" s="161"/>
      <c r="X12" s="152"/>
      <c r="Y12" s="152"/>
      <c r="Z12" s="152"/>
      <c r="AA12" s="152"/>
      <c r="AB12" s="152"/>
      <c r="AC12" s="152"/>
      <c r="AD12" s="152"/>
      <c r="AE12" s="152"/>
      <c r="AF12" s="152"/>
      <c r="AG12" s="152" t="s">
        <v>726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1974</v>
      </c>
      <c r="C13" s="191" t="s">
        <v>2004</v>
      </c>
      <c r="D13" s="182" t="s">
        <v>1282</v>
      </c>
      <c r="E13" s="183">
        <v>1</v>
      </c>
      <c r="F13" s="184"/>
      <c r="G13" s="185">
        <f>ROUND(E13*F13,2)</f>
        <v>0</v>
      </c>
      <c r="H13" s="184"/>
      <c r="I13" s="185">
        <f>ROUND(E13*H13,2)</f>
        <v>0</v>
      </c>
      <c r="J13" s="184"/>
      <c r="K13" s="185">
        <f>ROUND(E13*J13,2)</f>
        <v>0</v>
      </c>
      <c r="L13" s="185">
        <v>21</v>
      </c>
      <c r="M13" s="185">
        <f>G13*(1+L13/100)</f>
        <v>0</v>
      </c>
      <c r="N13" s="185">
        <v>0</v>
      </c>
      <c r="O13" s="185">
        <f>ROUND(E13*N13,2)</f>
        <v>0</v>
      </c>
      <c r="P13" s="185">
        <v>0</v>
      </c>
      <c r="Q13" s="185">
        <f>ROUND(E13*P13,2)</f>
        <v>0</v>
      </c>
      <c r="R13" s="185"/>
      <c r="S13" s="185" t="s">
        <v>280</v>
      </c>
      <c r="T13" s="186" t="s">
        <v>281</v>
      </c>
      <c r="U13" s="161">
        <v>0</v>
      </c>
      <c r="V13" s="161">
        <f>ROUND(E13*U13,2)</f>
        <v>0</v>
      </c>
      <c r="W13" s="161"/>
      <c r="X13" s="152"/>
      <c r="Y13" s="152"/>
      <c r="Z13" s="152"/>
      <c r="AA13" s="152"/>
      <c r="AB13" s="152"/>
      <c r="AC13" s="152"/>
      <c r="AD13" s="152"/>
      <c r="AE13" s="152"/>
      <c r="AF13" s="152"/>
      <c r="AG13" s="152" t="s">
        <v>282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x14ac:dyDescent="0.2">
      <c r="A14" s="167" t="s">
        <v>275</v>
      </c>
      <c r="B14" s="168" t="s">
        <v>132</v>
      </c>
      <c r="C14" s="188" t="s">
        <v>133</v>
      </c>
      <c r="D14" s="169"/>
      <c r="E14" s="170"/>
      <c r="F14" s="171"/>
      <c r="G14" s="171">
        <f>SUMIF(AG15:AG16,"&lt;&gt;NOR",G15:G16)</f>
        <v>0</v>
      </c>
      <c r="H14" s="171"/>
      <c r="I14" s="171">
        <f>SUM(I15:I16)</f>
        <v>0</v>
      </c>
      <c r="J14" s="171"/>
      <c r="K14" s="171">
        <f>SUM(K15:K16)</f>
        <v>0</v>
      </c>
      <c r="L14" s="171"/>
      <c r="M14" s="171">
        <f>SUM(M15:M16)</f>
        <v>0</v>
      </c>
      <c r="N14" s="171"/>
      <c r="O14" s="171">
        <f>SUM(O15:O16)</f>
        <v>0</v>
      </c>
      <c r="P14" s="171"/>
      <c r="Q14" s="171">
        <f>SUM(Q15:Q16)</f>
        <v>0</v>
      </c>
      <c r="R14" s="171"/>
      <c r="S14" s="171"/>
      <c r="T14" s="172"/>
      <c r="U14" s="166"/>
      <c r="V14" s="166">
        <f>SUM(V15:V16)</f>
        <v>0</v>
      </c>
      <c r="W14" s="166"/>
      <c r="AG14" t="s">
        <v>276</v>
      </c>
    </row>
    <row r="15" spans="1:60" outlineLevel="1" x14ac:dyDescent="0.2">
      <c r="A15" s="180">
        <v>6</v>
      </c>
      <c r="B15" s="181" t="s">
        <v>2005</v>
      </c>
      <c r="C15" s="191" t="s">
        <v>2006</v>
      </c>
      <c r="D15" s="182" t="s">
        <v>2007</v>
      </c>
      <c r="E15" s="183">
        <v>110.89200000000001</v>
      </c>
      <c r="F15" s="184"/>
      <c r="G15" s="185">
        <f>ROUND(E15*F15,2)</f>
        <v>0</v>
      </c>
      <c r="H15" s="184"/>
      <c r="I15" s="185">
        <f>ROUND(E15*H15,2)</f>
        <v>0</v>
      </c>
      <c r="J15" s="184"/>
      <c r="K15" s="185">
        <f>ROUND(E15*J15,2)</f>
        <v>0</v>
      </c>
      <c r="L15" s="185">
        <v>21</v>
      </c>
      <c r="M15" s="185">
        <f>G15*(1+L15/100)</f>
        <v>0</v>
      </c>
      <c r="N15" s="185">
        <v>0</v>
      </c>
      <c r="O15" s="185">
        <f>ROUND(E15*N15,2)</f>
        <v>0</v>
      </c>
      <c r="P15" s="185">
        <v>0</v>
      </c>
      <c r="Q15" s="185">
        <f>ROUND(E15*P15,2)</f>
        <v>0</v>
      </c>
      <c r="R15" s="185"/>
      <c r="S15" s="185" t="s">
        <v>280</v>
      </c>
      <c r="T15" s="186" t="s">
        <v>281</v>
      </c>
      <c r="U15" s="161">
        <v>0</v>
      </c>
      <c r="V15" s="161">
        <f>ROUND(E15*U15,2)</f>
        <v>0</v>
      </c>
      <c r="W15" s="161"/>
      <c r="X15" s="152"/>
      <c r="Y15" s="152"/>
      <c r="Z15" s="152"/>
      <c r="AA15" s="152"/>
      <c r="AB15" s="152"/>
      <c r="AC15" s="152"/>
      <c r="AD15" s="152"/>
      <c r="AE15" s="152"/>
      <c r="AF15" s="152"/>
      <c r="AG15" s="152" t="s">
        <v>282</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0">
        <v>7</v>
      </c>
      <c r="B16" s="181" t="s">
        <v>2005</v>
      </c>
      <c r="C16" s="191" t="s">
        <v>2008</v>
      </c>
      <c r="D16" s="182" t="s">
        <v>2007</v>
      </c>
      <c r="E16" s="183">
        <v>110.89200000000001</v>
      </c>
      <c r="F16" s="184"/>
      <c r="G16" s="185">
        <f>ROUND(E16*F16,2)</f>
        <v>0</v>
      </c>
      <c r="H16" s="184"/>
      <c r="I16" s="185">
        <f>ROUND(E16*H16,2)</f>
        <v>0</v>
      </c>
      <c r="J16" s="184"/>
      <c r="K16" s="185">
        <f>ROUND(E16*J16,2)</f>
        <v>0</v>
      </c>
      <c r="L16" s="185">
        <v>21</v>
      </c>
      <c r="M16" s="185">
        <f>G16*(1+L16/100)</f>
        <v>0</v>
      </c>
      <c r="N16" s="185">
        <v>0</v>
      </c>
      <c r="O16" s="185">
        <f>ROUND(E16*N16,2)</f>
        <v>0</v>
      </c>
      <c r="P16" s="185">
        <v>0</v>
      </c>
      <c r="Q16" s="185">
        <f>ROUND(E16*P16,2)</f>
        <v>0</v>
      </c>
      <c r="R16" s="185"/>
      <c r="S16" s="185" t="s">
        <v>280</v>
      </c>
      <c r="T16" s="186" t="s">
        <v>281</v>
      </c>
      <c r="U16" s="161">
        <v>0</v>
      </c>
      <c r="V16" s="161">
        <f>ROUND(E16*U16,2)</f>
        <v>0</v>
      </c>
      <c r="W16" s="161"/>
      <c r="X16" s="152"/>
      <c r="Y16" s="152"/>
      <c r="Z16" s="152"/>
      <c r="AA16" s="152"/>
      <c r="AB16" s="152"/>
      <c r="AC16" s="152"/>
      <c r="AD16" s="152"/>
      <c r="AE16" s="152"/>
      <c r="AF16" s="152"/>
      <c r="AG16" s="152" t="s">
        <v>1346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x14ac:dyDescent="0.2">
      <c r="A17" s="167" t="s">
        <v>275</v>
      </c>
      <c r="B17" s="168" t="s">
        <v>134</v>
      </c>
      <c r="C17" s="188" t="s">
        <v>135</v>
      </c>
      <c r="D17" s="169"/>
      <c r="E17" s="170"/>
      <c r="F17" s="171"/>
      <c r="G17" s="171">
        <f>SUMIF(AG18:AG21,"&lt;&gt;NOR",G18:G21)</f>
        <v>0</v>
      </c>
      <c r="H17" s="171"/>
      <c r="I17" s="171">
        <f>SUM(I18:I21)</f>
        <v>0</v>
      </c>
      <c r="J17" s="171"/>
      <c r="K17" s="171">
        <f>SUM(K18:K21)</f>
        <v>0</v>
      </c>
      <c r="L17" s="171"/>
      <c r="M17" s="171">
        <f>SUM(M18:M21)</f>
        <v>0</v>
      </c>
      <c r="N17" s="171"/>
      <c r="O17" s="171">
        <f>SUM(O18:O21)</f>
        <v>0</v>
      </c>
      <c r="P17" s="171"/>
      <c r="Q17" s="171">
        <f>SUM(Q18:Q21)</f>
        <v>0</v>
      </c>
      <c r="R17" s="171"/>
      <c r="S17" s="171"/>
      <c r="T17" s="172"/>
      <c r="U17" s="166"/>
      <c r="V17" s="166">
        <f>SUM(V18:V21)</f>
        <v>0</v>
      </c>
      <c r="W17" s="166"/>
      <c r="AG17" t="s">
        <v>276</v>
      </c>
    </row>
    <row r="18" spans="1:60" outlineLevel="1" x14ac:dyDescent="0.2">
      <c r="A18" s="180">
        <v>8</v>
      </c>
      <c r="B18" s="181" t="s">
        <v>2005</v>
      </c>
      <c r="C18" s="191" t="s">
        <v>2009</v>
      </c>
      <c r="D18" s="182" t="s">
        <v>2010</v>
      </c>
      <c r="E18" s="183">
        <v>39.700000000000003</v>
      </c>
      <c r="F18" s="184"/>
      <c r="G18" s="185">
        <f>ROUND(E18*F18,2)</f>
        <v>0</v>
      </c>
      <c r="H18" s="184"/>
      <c r="I18" s="185">
        <f>ROUND(E18*H18,2)</f>
        <v>0</v>
      </c>
      <c r="J18" s="184"/>
      <c r="K18" s="185">
        <f>ROUND(E18*J18,2)</f>
        <v>0</v>
      </c>
      <c r="L18" s="185">
        <v>21</v>
      </c>
      <c r="M18" s="185">
        <f>G18*(1+L18/100)</f>
        <v>0</v>
      </c>
      <c r="N18" s="185">
        <v>0</v>
      </c>
      <c r="O18" s="185">
        <f>ROUND(E18*N18,2)</f>
        <v>0</v>
      </c>
      <c r="P18" s="185">
        <v>0</v>
      </c>
      <c r="Q18" s="185">
        <f>ROUND(E18*P18,2)</f>
        <v>0</v>
      </c>
      <c r="R18" s="185"/>
      <c r="S18" s="185" t="s">
        <v>280</v>
      </c>
      <c r="T18" s="186" t="s">
        <v>281</v>
      </c>
      <c r="U18" s="161">
        <v>0</v>
      </c>
      <c r="V18" s="161">
        <f>ROUND(E18*U18,2)</f>
        <v>0</v>
      </c>
      <c r="W18" s="161"/>
      <c r="X18" s="152"/>
      <c r="Y18" s="152"/>
      <c r="Z18" s="152"/>
      <c r="AA18" s="152"/>
      <c r="AB18" s="152"/>
      <c r="AC18" s="152"/>
      <c r="AD18" s="152"/>
      <c r="AE18" s="152"/>
      <c r="AF18" s="152"/>
      <c r="AG18" s="152" t="s">
        <v>1346</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0">
        <v>9</v>
      </c>
      <c r="B19" s="181" t="s">
        <v>2005</v>
      </c>
      <c r="C19" s="191" t="s">
        <v>2011</v>
      </c>
      <c r="D19" s="182" t="s">
        <v>2010</v>
      </c>
      <c r="E19" s="183">
        <v>39.700000000000003</v>
      </c>
      <c r="F19" s="184"/>
      <c r="G19" s="185">
        <f>ROUND(E19*F19,2)</f>
        <v>0</v>
      </c>
      <c r="H19" s="184"/>
      <c r="I19" s="185">
        <f>ROUND(E19*H19,2)</f>
        <v>0</v>
      </c>
      <c r="J19" s="184"/>
      <c r="K19" s="185">
        <f>ROUND(E19*J19,2)</f>
        <v>0</v>
      </c>
      <c r="L19" s="185">
        <v>21</v>
      </c>
      <c r="M19" s="185">
        <f>G19*(1+L19/100)</f>
        <v>0</v>
      </c>
      <c r="N19" s="185">
        <v>0</v>
      </c>
      <c r="O19" s="185">
        <f>ROUND(E19*N19,2)</f>
        <v>0</v>
      </c>
      <c r="P19" s="185">
        <v>0</v>
      </c>
      <c r="Q19" s="185">
        <f>ROUND(E19*P19,2)</f>
        <v>0</v>
      </c>
      <c r="R19" s="185"/>
      <c r="S19" s="185" t="s">
        <v>280</v>
      </c>
      <c r="T19" s="186" t="s">
        <v>281</v>
      </c>
      <c r="U19" s="161">
        <v>0</v>
      </c>
      <c r="V19" s="161">
        <f>ROUND(E19*U19,2)</f>
        <v>0</v>
      </c>
      <c r="W19" s="161"/>
      <c r="X19" s="152"/>
      <c r="Y19" s="152"/>
      <c r="Z19" s="152"/>
      <c r="AA19" s="152"/>
      <c r="AB19" s="152"/>
      <c r="AC19" s="152"/>
      <c r="AD19" s="152"/>
      <c r="AE19" s="152"/>
      <c r="AF19" s="152"/>
      <c r="AG19" s="152" t="s">
        <v>1346</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10</v>
      </c>
      <c r="B20" s="181" t="s">
        <v>2005</v>
      </c>
      <c r="C20" s="191" t="s">
        <v>2012</v>
      </c>
      <c r="D20" s="182" t="s">
        <v>2010</v>
      </c>
      <c r="E20" s="183">
        <v>39.700000000000003</v>
      </c>
      <c r="F20" s="184"/>
      <c r="G20" s="185">
        <f>ROUND(E20*F20,2)</f>
        <v>0</v>
      </c>
      <c r="H20" s="184"/>
      <c r="I20" s="185">
        <f>ROUND(E20*H20,2)</f>
        <v>0</v>
      </c>
      <c r="J20" s="184"/>
      <c r="K20" s="185">
        <f>ROUND(E20*J20,2)</f>
        <v>0</v>
      </c>
      <c r="L20" s="185">
        <v>21</v>
      </c>
      <c r="M20" s="185">
        <f>G20*(1+L20/100)</f>
        <v>0</v>
      </c>
      <c r="N20" s="185">
        <v>0</v>
      </c>
      <c r="O20" s="185">
        <f>ROUND(E20*N20,2)</f>
        <v>0</v>
      </c>
      <c r="P20" s="185">
        <v>0</v>
      </c>
      <c r="Q20" s="185">
        <f>ROUND(E20*P20,2)</f>
        <v>0</v>
      </c>
      <c r="R20" s="185"/>
      <c r="S20" s="185" t="s">
        <v>280</v>
      </c>
      <c r="T20" s="186" t="s">
        <v>281</v>
      </c>
      <c r="U20" s="161">
        <v>0</v>
      </c>
      <c r="V20" s="161">
        <f>ROUND(E20*U20,2)</f>
        <v>0</v>
      </c>
      <c r="W20" s="161"/>
      <c r="X20" s="152"/>
      <c r="Y20" s="152"/>
      <c r="Z20" s="152"/>
      <c r="AA20" s="152"/>
      <c r="AB20" s="152"/>
      <c r="AC20" s="152"/>
      <c r="AD20" s="152"/>
      <c r="AE20" s="152"/>
      <c r="AF20" s="152"/>
      <c r="AG20" s="152" t="s">
        <v>1346</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11</v>
      </c>
      <c r="B21" s="181" t="s">
        <v>2005</v>
      </c>
      <c r="C21" s="191" t="s">
        <v>2013</v>
      </c>
      <c r="D21" s="182" t="s">
        <v>2010</v>
      </c>
      <c r="E21" s="183">
        <v>39.700000000000003</v>
      </c>
      <c r="F21" s="184"/>
      <c r="G21" s="185">
        <f>ROUND(E21*F21,2)</f>
        <v>0</v>
      </c>
      <c r="H21" s="184"/>
      <c r="I21" s="185">
        <f>ROUND(E21*H21,2)</f>
        <v>0</v>
      </c>
      <c r="J21" s="184"/>
      <c r="K21" s="185">
        <f>ROUND(E21*J21,2)</f>
        <v>0</v>
      </c>
      <c r="L21" s="185">
        <v>21</v>
      </c>
      <c r="M21" s="185">
        <f>G21*(1+L21/100)</f>
        <v>0</v>
      </c>
      <c r="N21" s="185">
        <v>0</v>
      </c>
      <c r="O21" s="185">
        <f>ROUND(E21*N21,2)</f>
        <v>0</v>
      </c>
      <c r="P21" s="185">
        <v>0</v>
      </c>
      <c r="Q21" s="185">
        <f>ROUND(E21*P21,2)</f>
        <v>0</v>
      </c>
      <c r="R21" s="185"/>
      <c r="S21" s="185" t="s">
        <v>280</v>
      </c>
      <c r="T21" s="186" t="s">
        <v>281</v>
      </c>
      <c r="U21" s="161">
        <v>0</v>
      </c>
      <c r="V21" s="161">
        <f>ROUND(E21*U21,2)</f>
        <v>0</v>
      </c>
      <c r="W21" s="161"/>
      <c r="X21" s="152"/>
      <c r="Y21" s="152"/>
      <c r="Z21" s="152"/>
      <c r="AA21" s="152"/>
      <c r="AB21" s="152"/>
      <c r="AC21" s="152"/>
      <c r="AD21" s="152"/>
      <c r="AE21" s="152"/>
      <c r="AF21" s="152"/>
      <c r="AG21" s="152" t="s">
        <v>1346</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x14ac:dyDescent="0.2">
      <c r="A22" s="167" t="s">
        <v>275</v>
      </c>
      <c r="B22" s="168" t="s">
        <v>136</v>
      </c>
      <c r="C22" s="188" t="s">
        <v>137</v>
      </c>
      <c r="D22" s="169"/>
      <c r="E22" s="170"/>
      <c r="F22" s="171"/>
      <c r="G22" s="171">
        <f>SUMIF(AG23:AG25,"&lt;&gt;NOR",G23:G25)</f>
        <v>0</v>
      </c>
      <c r="H22" s="171"/>
      <c r="I22" s="171">
        <f>SUM(I23:I25)</f>
        <v>0</v>
      </c>
      <c r="J22" s="171"/>
      <c r="K22" s="171">
        <f>SUM(K23:K25)</f>
        <v>0</v>
      </c>
      <c r="L22" s="171"/>
      <c r="M22" s="171">
        <f>SUM(M23:M25)</f>
        <v>0</v>
      </c>
      <c r="N22" s="171"/>
      <c r="O22" s="171">
        <f>SUM(O23:O25)</f>
        <v>0</v>
      </c>
      <c r="P22" s="171"/>
      <c r="Q22" s="171">
        <f>SUM(Q23:Q25)</f>
        <v>0</v>
      </c>
      <c r="R22" s="171"/>
      <c r="S22" s="171"/>
      <c r="T22" s="172"/>
      <c r="U22" s="166"/>
      <c r="V22" s="166">
        <f>SUM(V23:V25)</f>
        <v>0</v>
      </c>
      <c r="W22" s="166"/>
      <c r="AG22" t="s">
        <v>276</v>
      </c>
    </row>
    <row r="23" spans="1:60" outlineLevel="1" x14ac:dyDescent="0.2">
      <c r="A23" s="180">
        <v>12</v>
      </c>
      <c r="B23" s="181" t="s">
        <v>2005</v>
      </c>
      <c r="C23" s="191" t="s">
        <v>2014</v>
      </c>
      <c r="D23" s="182" t="s">
        <v>2007</v>
      </c>
      <c r="E23" s="183">
        <v>110.89200000000001</v>
      </c>
      <c r="F23" s="184"/>
      <c r="G23" s="185">
        <f>ROUND(E23*F23,2)</f>
        <v>0</v>
      </c>
      <c r="H23" s="184"/>
      <c r="I23" s="185">
        <f>ROUND(E23*H23,2)</f>
        <v>0</v>
      </c>
      <c r="J23" s="184"/>
      <c r="K23" s="185">
        <f>ROUND(E23*J23,2)</f>
        <v>0</v>
      </c>
      <c r="L23" s="185">
        <v>21</v>
      </c>
      <c r="M23" s="185">
        <f>G23*(1+L23/100)</f>
        <v>0</v>
      </c>
      <c r="N23" s="185">
        <v>0</v>
      </c>
      <c r="O23" s="185">
        <f>ROUND(E23*N23,2)</f>
        <v>0</v>
      </c>
      <c r="P23" s="185">
        <v>0</v>
      </c>
      <c r="Q23" s="185">
        <f>ROUND(E23*P23,2)</f>
        <v>0</v>
      </c>
      <c r="R23" s="185"/>
      <c r="S23" s="185" t="s">
        <v>280</v>
      </c>
      <c r="T23" s="186" t="s">
        <v>281</v>
      </c>
      <c r="U23" s="161">
        <v>0</v>
      </c>
      <c r="V23" s="161">
        <f>ROUND(E23*U23,2)</f>
        <v>0</v>
      </c>
      <c r="W23" s="161"/>
      <c r="X23" s="152"/>
      <c r="Y23" s="152"/>
      <c r="Z23" s="152"/>
      <c r="AA23" s="152"/>
      <c r="AB23" s="152"/>
      <c r="AC23" s="152"/>
      <c r="AD23" s="152"/>
      <c r="AE23" s="152"/>
      <c r="AF23" s="152"/>
      <c r="AG23" s="152" t="s">
        <v>1346</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13</v>
      </c>
      <c r="B24" s="181" t="s">
        <v>2005</v>
      </c>
      <c r="C24" s="191" t="s">
        <v>2015</v>
      </c>
      <c r="D24" s="182" t="s">
        <v>2007</v>
      </c>
      <c r="E24" s="183">
        <v>96.304000000000002</v>
      </c>
      <c r="F24" s="184"/>
      <c r="G24" s="185">
        <f>ROUND(E24*F24,2)</f>
        <v>0</v>
      </c>
      <c r="H24" s="184"/>
      <c r="I24" s="185">
        <f>ROUND(E24*H24,2)</f>
        <v>0</v>
      </c>
      <c r="J24" s="184"/>
      <c r="K24" s="185">
        <f>ROUND(E24*J24,2)</f>
        <v>0</v>
      </c>
      <c r="L24" s="185">
        <v>21</v>
      </c>
      <c r="M24" s="185">
        <f>G24*(1+L24/100)</f>
        <v>0</v>
      </c>
      <c r="N24" s="185">
        <v>0</v>
      </c>
      <c r="O24" s="185">
        <f>ROUND(E24*N24,2)</f>
        <v>0</v>
      </c>
      <c r="P24" s="185">
        <v>0</v>
      </c>
      <c r="Q24" s="185">
        <f>ROUND(E24*P24,2)</f>
        <v>0</v>
      </c>
      <c r="R24" s="185"/>
      <c r="S24" s="185" t="s">
        <v>280</v>
      </c>
      <c r="T24" s="186" t="s">
        <v>281</v>
      </c>
      <c r="U24" s="161">
        <v>0</v>
      </c>
      <c r="V24" s="161">
        <f>ROUND(E24*U24,2)</f>
        <v>0</v>
      </c>
      <c r="W24" s="161"/>
      <c r="X24" s="152"/>
      <c r="Y24" s="152"/>
      <c r="Z24" s="152"/>
      <c r="AA24" s="152"/>
      <c r="AB24" s="152"/>
      <c r="AC24" s="152"/>
      <c r="AD24" s="152"/>
      <c r="AE24" s="152"/>
      <c r="AF24" s="152"/>
      <c r="AG24" s="152" t="s">
        <v>1346</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14</v>
      </c>
      <c r="B25" s="181" t="s">
        <v>2005</v>
      </c>
      <c r="C25" s="191" t="s">
        <v>2016</v>
      </c>
      <c r="D25" s="182" t="s">
        <v>2007</v>
      </c>
      <c r="E25" s="183">
        <v>96.304000000000002</v>
      </c>
      <c r="F25" s="184"/>
      <c r="G25" s="185">
        <f>ROUND(E25*F25,2)</f>
        <v>0</v>
      </c>
      <c r="H25" s="184"/>
      <c r="I25" s="185">
        <f>ROUND(E25*H25,2)</f>
        <v>0</v>
      </c>
      <c r="J25" s="184"/>
      <c r="K25" s="185">
        <f>ROUND(E25*J25,2)</f>
        <v>0</v>
      </c>
      <c r="L25" s="185">
        <v>21</v>
      </c>
      <c r="M25" s="185">
        <f>G25*(1+L25/100)</f>
        <v>0</v>
      </c>
      <c r="N25" s="185">
        <v>0</v>
      </c>
      <c r="O25" s="185">
        <f>ROUND(E25*N25,2)</f>
        <v>0</v>
      </c>
      <c r="P25" s="185">
        <v>0</v>
      </c>
      <c r="Q25" s="185">
        <f>ROUND(E25*P25,2)</f>
        <v>0</v>
      </c>
      <c r="R25" s="185"/>
      <c r="S25" s="185" t="s">
        <v>280</v>
      </c>
      <c r="T25" s="186" t="s">
        <v>281</v>
      </c>
      <c r="U25" s="161">
        <v>0</v>
      </c>
      <c r="V25" s="161">
        <f>ROUND(E25*U25,2)</f>
        <v>0</v>
      </c>
      <c r="W25" s="161"/>
      <c r="X25" s="152"/>
      <c r="Y25" s="152"/>
      <c r="Z25" s="152"/>
      <c r="AA25" s="152"/>
      <c r="AB25" s="152"/>
      <c r="AC25" s="152"/>
      <c r="AD25" s="152"/>
      <c r="AE25" s="152"/>
      <c r="AF25" s="152"/>
      <c r="AG25" s="152" t="s">
        <v>1346</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x14ac:dyDescent="0.2">
      <c r="A26" s="167" t="s">
        <v>275</v>
      </c>
      <c r="B26" s="168" t="s">
        <v>138</v>
      </c>
      <c r="C26" s="188" t="s">
        <v>139</v>
      </c>
      <c r="D26" s="169"/>
      <c r="E26" s="170"/>
      <c r="F26" s="171"/>
      <c r="G26" s="171">
        <f>SUMIF(AG27:AG32,"&lt;&gt;NOR",G27:G32)</f>
        <v>0</v>
      </c>
      <c r="H26" s="171"/>
      <c r="I26" s="171">
        <f>SUM(I27:I32)</f>
        <v>0</v>
      </c>
      <c r="J26" s="171"/>
      <c r="K26" s="171">
        <f>SUM(K27:K32)</f>
        <v>0</v>
      </c>
      <c r="L26" s="171"/>
      <c r="M26" s="171">
        <f>SUM(M27:M32)</f>
        <v>0</v>
      </c>
      <c r="N26" s="171"/>
      <c r="O26" s="171">
        <f>SUM(O27:O32)</f>
        <v>0</v>
      </c>
      <c r="P26" s="171"/>
      <c r="Q26" s="171">
        <f>SUM(Q27:Q32)</f>
        <v>0</v>
      </c>
      <c r="R26" s="171"/>
      <c r="S26" s="171"/>
      <c r="T26" s="172"/>
      <c r="U26" s="166"/>
      <c r="V26" s="166">
        <f>SUM(V27:V32)</f>
        <v>0</v>
      </c>
      <c r="W26" s="166"/>
      <c r="AG26" t="s">
        <v>276</v>
      </c>
    </row>
    <row r="27" spans="1:60" outlineLevel="1" x14ac:dyDescent="0.2">
      <c r="A27" s="180">
        <v>15</v>
      </c>
      <c r="B27" s="181" t="s">
        <v>2005</v>
      </c>
      <c r="C27" s="191" t="s">
        <v>2017</v>
      </c>
      <c r="D27" s="182" t="s">
        <v>2007</v>
      </c>
      <c r="E27" s="183">
        <v>14.588000000000001</v>
      </c>
      <c r="F27" s="184"/>
      <c r="G27" s="185">
        <f t="shared" ref="G27:G32" si="0">ROUND(E27*F27,2)</f>
        <v>0</v>
      </c>
      <c r="H27" s="184"/>
      <c r="I27" s="185">
        <f t="shared" ref="I27:I32" si="1">ROUND(E27*H27,2)</f>
        <v>0</v>
      </c>
      <c r="J27" s="184"/>
      <c r="K27" s="185">
        <f t="shared" ref="K27:K32" si="2">ROUND(E27*J27,2)</f>
        <v>0</v>
      </c>
      <c r="L27" s="185">
        <v>21</v>
      </c>
      <c r="M27" s="185">
        <f t="shared" ref="M27:M32" si="3">G27*(1+L27/100)</f>
        <v>0</v>
      </c>
      <c r="N27" s="185">
        <v>0</v>
      </c>
      <c r="O27" s="185">
        <f t="shared" ref="O27:O32" si="4">ROUND(E27*N27,2)</f>
        <v>0</v>
      </c>
      <c r="P27" s="185">
        <v>0</v>
      </c>
      <c r="Q27" s="185">
        <f t="shared" ref="Q27:Q32" si="5">ROUND(E27*P27,2)</f>
        <v>0</v>
      </c>
      <c r="R27" s="185"/>
      <c r="S27" s="185" t="s">
        <v>280</v>
      </c>
      <c r="T27" s="186" t="s">
        <v>281</v>
      </c>
      <c r="U27" s="161">
        <v>0</v>
      </c>
      <c r="V27" s="161">
        <f t="shared" ref="V27:V32" si="6">ROUND(E27*U27,2)</f>
        <v>0</v>
      </c>
      <c r="W27" s="161"/>
      <c r="X27" s="152"/>
      <c r="Y27" s="152"/>
      <c r="Z27" s="152"/>
      <c r="AA27" s="152"/>
      <c r="AB27" s="152"/>
      <c r="AC27" s="152"/>
      <c r="AD27" s="152"/>
      <c r="AE27" s="152"/>
      <c r="AF27" s="152"/>
      <c r="AG27" s="152" t="s">
        <v>1346</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0">
        <v>16</v>
      </c>
      <c r="B28" s="181" t="s">
        <v>2005</v>
      </c>
      <c r="C28" s="191" t="s">
        <v>2018</v>
      </c>
      <c r="D28" s="182" t="s">
        <v>2007</v>
      </c>
      <c r="E28" s="183">
        <v>43.792000000000002</v>
      </c>
      <c r="F28" s="184"/>
      <c r="G28" s="185">
        <f t="shared" si="0"/>
        <v>0</v>
      </c>
      <c r="H28" s="184"/>
      <c r="I28" s="185">
        <f t="shared" si="1"/>
        <v>0</v>
      </c>
      <c r="J28" s="184"/>
      <c r="K28" s="185">
        <f t="shared" si="2"/>
        <v>0</v>
      </c>
      <c r="L28" s="185">
        <v>21</v>
      </c>
      <c r="M28" s="185">
        <f t="shared" si="3"/>
        <v>0</v>
      </c>
      <c r="N28" s="185">
        <v>0</v>
      </c>
      <c r="O28" s="185">
        <f t="shared" si="4"/>
        <v>0</v>
      </c>
      <c r="P28" s="185">
        <v>0</v>
      </c>
      <c r="Q28" s="185">
        <f t="shared" si="5"/>
        <v>0</v>
      </c>
      <c r="R28" s="185"/>
      <c r="S28" s="185" t="s">
        <v>280</v>
      </c>
      <c r="T28" s="186" t="s">
        <v>281</v>
      </c>
      <c r="U28" s="161">
        <v>0</v>
      </c>
      <c r="V28" s="161">
        <f t="shared" si="6"/>
        <v>0</v>
      </c>
      <c r="W28" s="161"/>
      <c r="X28" s="152"/>
      <c r="Y28" s="152"/>
      <c r="Z28" s="152"/>
      <c r="AA28" s="152"/>
      <c r="AB28" s="152"/>
      <c r="AC28" s="152"/>
      <c r="AD28" s="152"/>
      <c r="AE28" s="152"/>
      <c r="AF28" s="152"/>
      <c r="AG28" s="152" t="s">
        <v>1346</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0">
        <v>17</v>
      </c>
      <c r="B29" s="181" t="s">
        <v>2019</v>
      </c>
      <c r="C29" s="191" t="s">
        <v>2020</v>
      </c>
      <c r="D29" s="182" t="s">
        <v>2007</v>
      </c>
      <c r="E29" s="183">
        <v>43.792000000000002</v>
      </c>
      <c r="F29" s="184"/>
      <c r="G29" s="185">
        <f t="shared" si="0"/>
        <v>0</v>
      </c>
      <c r="H29" s="184"/>
      <c r="I29" s="185">
        <f t="shared" si="1"/>
        <v>0</v>
      </c>
      <c r="J29" s="184"/>
      <c r="K29" s="185">
        <f t="shared" si="2"/>
        <v>0</v>
      </c>
      <c r="L29" s="185">
        <v>21</v>
      </c>
      <c r="M29" s="185">
        <f t="shared" si="3"/>
        <v>0</v>
      </c>
      <c r="N29" s="185">
        <v>0</v>
      </c>
      <c r="O29" s="185">
        <f t="shared" si="4"/>
        <v>0</v>
      </c>
      <c r="P29" s="185">
        <v>0</v>
      </c>
      <c r="Q29" s="185">
        <f t="shared" si="5"/>
        <v>0</v>
      </c>
      <c r="R29" s="185"/>
      <c r="S29" s="185" t="s">
        <v>280</v>
      </c>
      <c r="T29" s="186" t="s">
        <v>281</v>
      </c>
      <c r="U29" s="161">
        <v>0</v>
      </c>
      <c r="V29" s="161">
        <f t="shared" si="6"/>
        <v>0</v>
      </c>
      <c r="W29" s="161"/>
      <c r="X29" s="152"/>
      <c r="Y29" s="152"/>
      <c r="Z29" s="152"/>
      <c r="AA29" s="152"/>
      <c r="AB29" s="152"/>
      <c r="AC29" s="152"/>
      <c r="AD29" s="152"/>
      <c r="AE29" s="152"/>
      <c r="AF29" s="152"/>
      <c r="AG29" s="152" t="s">
        <v>282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0">
        <v>18</v>
      </c>
      <c r="B30" s="181" t="s">
        <v>2019</v>
      </c>
      <c r="C30" s="191" t="s">
        <v>2021</v>
      </c>
      <c r="D30" s="182" t="s">
        <v>2007</v>
      </c>
      <c r="E30" s="183">
        <v>40</v>
      </c>
      <c r="F30" s="184"/>
      <c r="G30" s="185">
        <f t="shared" si="0"/>
        <v>0</v>
      </c>
      <c r="H30" s="184"/>
      <c r="I30" s="185">
        <f t="shared" si="1"/>
        <v>0</v>
      </c>
      <c r="J30" s="184"/>
      <c r="K30" s="185">
        <f t="shared" si="2"/>
        <v>0</v>
      </c>
      <c r="L30" s="185">
        <v>21</v>
      </c>
      <c r="M30" s="185">
        <f t="shared" si="3"/>
        <v>0</v>
      </c>
      <c r="N30" s="185">
        <v>0</v>
      </c>
      <c r="O30" s="185">
        <f t="shared" si="4"/>
        <v>0</v>
      </c>
      <c r="P30" s="185">
        <v>0</v>
      </c>
      <c r="Q30" s="185">
        <f t="shared" si="5"/>
        <v>0</v>
      </c>
      <c r="R30" s="185"/>
      <c r="S30" s="185" t="s">
        <v>280</v>
      </c>
      <c r="T30" s="186" t="s">
        <v>281</v>
      </c>
      <c r="U30" s="161">
        <v>0</v>
      </c>
      <c r="V30" s="161">
        <f t="shared" si="6"/>
        <v>0</v>
      </c>
      <c r="W30" s="161"/>
      <c r="X30" s="152"/>
      <c r="Y30" s="152"/>
      <c r="Z30" s="152"/>
      <c r="AA30" s="152"/>
      <c r="AB30" s="152"/>
      <c r="AC30" s="152"/>
      <c r="AD30" s="152"/>
      <c r="AE30" s="152"/>
      <c r="AF30" s="152"/>
      <c r="AG30" s="152" t="s">
        <v>1346</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0">
        <v>19</v>
      </c>
      <c r="B31" s="181" t="s">
        <v>2005</v>
      </c>
      <c r="C31" s="191" t="s">
        <v>2022</v>
      </c>
      <c r="D31" s="182" t="s">
        <v>2023</v>
      </c>
      <c r="E31" s="183">
        <v>158.9016</v>
      </c>
      <c r="F31" s="184"/>
      <c r="G31" s="185">
        <f t="shared" si="0"/>
        <v>0</v>
      </c>
      <c r="H31" s="184"/>
      <c r="I31" s="185">
        <f t="shared" si="1"/>
        <v>0</v>
      </c>
      <c r="J31" s="184"/>
      <c r="K31" s="185">
        <f t="shared" si="2"/>
        <v>0</v>
      </c>
      <c r="L31" s="185">
        <v>21</v>
      </c>
      <c r="M31" s="185">
        <f t="shared" si="3"/>
        <v>0</v>
      </c>
      <c r="N31" s="185">
        <v>0</v>
      </c>
      <c r="O31" s="185">
        <f t="shared" si="4"/>
        <v>0</v>
      </c>
      <c r="P31" s="185">
        <v>0</v>
      </c>
      <c r="Q31" s="185">
        <f t="shared" si="5"/>
        <v>0</v>
      </c>
      <c r="R31" s="185"/>
      <c r="S31" s="185" t="s">
        <v>280</v>
      </c>
      <c r="T31" s="186" t="s">
        <v>281</v>
      </c>
      <c r="U31" s="161">
        <v>0</v>
      </c>
      <c r="V31" s="161">
        <f t="shared" si="6"/>
        <v>0</v>
      </c>
      <c r="W31" s="161"/>
      <c r="X31" s="152"/>
      <c r="Y31" s="152"/>
      <c r="Z31" s="152"/>
      <c r="AA31" s="152"/>
      <c r="AB31" s="152"/>
      <c r="AC31" s="152"/>
      <c r="AD31" s="152"/>
      <c r="AE31" s="152"/>
      <c r="AF31" s="152"/>
      <c r="AG31" s="152" t="s">
        <v>1346</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0">
        <v>20</v>
      </c>
      <c r="B32" s="181" t="s">
        <v>2005</v>
      </c>
      <c r="C32" s="191" t="s">
        <v>2024</v>
      </c>
      <c r="D32" s="182" t="s">
        <v>2023</v>
      </c>
      <c r="E32" s="183">
        <v>158.9016</v>
      </c>
      <c r="F32" s="184"/>
      <c r="G32" s="185">
        <f t="shared" si="0"/>
        <v>0</v>
      </c>
      <c r="H32" s="184"/>
      <c r="I32" s="185">
        <f t="shared" si="1"/>
        <v>0</v>
      </c>
      <c r="J32" s="184"/>
      <c r="K32" s="185">
        <f t="shared" si="2"/>
        <v>0</v>
      </c>
      <c r="L32" s="185">
        <v>21</v>
      </c>
      <c r="M32" s="185">
        <f t="shared" si="3"/>
        <v>0</v>
      </c>
      <c r="N32" s="185">
        <v>0</v>
      </c>
      <c r="O32" s="185">
        <f t="shared" si="4"/>
        <v>0</v>
      </c>
      <c r="P32" s="185">
        <v>0</v>
      </c>
      <c r="Q32" s="185">
        <f t="shared" si="5"/>
        <v>0</v>
      </c>
      <c r="R32" s="185"/>
      <c r="S32" s="185" t="s">
        <v>280</v>
      </c>
      <c r="T32" s="186" t="s">
        <v>281</v>
      </c>
      <c r="U32" s="161">
        <v>0</v>
      </c>
      <c r="V32" s="161">
        <f t="shared" si="6"/>
        <v>0</v>
      </c>
      <c r="W32" s="161"/>
      <c r="X32" s="152"/>
      <c r="Y32" s="152"/>
      <c r="Z32" s="152"/>
      <c r="AA32" s="152"/>
      <c r="AB32" s="152"/>
      <c r="AC32" s="152"/>
      <c r="AD32" s="152"/>
      <c r="AE32" s="152"/>
      <c r="AF32" s="152"/>
      <c r="AG32" s="152" t="s">
        <v>1346</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x14ac:dyDescent="0.2">
      <c r="A33" s="167" t="s">
        <v>275</v>
      </c>
      <c r="B33" s="168" t="s">
        <v>162</v>
      </c>
      <c r="C33" s="188" t="s">
        <v>163</v>
      </c>
      <c r="D33" s="169"/>
      <c r="E33" s="170"/>
      <c r="F33" s="171"/>
      <c r="G33" s="171">
        <f>SUMIF(AG34:AG34,"&lt;&gt;NOR",G34:G34)</f>
        <v>0</v>
      </c>
      <c r="H33" s="171"/>
      <c r="I33" s="171">
        <f>SUM(I34:I34)</f>
        <v>0</v>
      </c>
      <c r="J33" s="171"/>
      <c r="K33" s="171">
        <f>SUM(K34:K34)</f>
        <v>0</v>
      </c>
      <c r="L33" s="171"/>
      <c r="M33" s="171">
        <f>SUM(M34:M34)</f>
        <v>0</v>
      </c>
      <c r="N33" s="171"/>
      <c r="O33" s="171">
        <f>SUM(O34:O34)</f>
        <v>0</v>
      </c>
      <c r="P33" s="171"/>
      <c r="Q33" s="171">
        <f>SUM(Q34:Q34)</f>
        <v>0</v>
      </c>
      <c r="R33" s="171"/>
      <c r="S33" s="171"/>
      <c r="T33" s="172"/>
      <c r="U33" s="166"/>
      <c r="V33" s="166">
        <f>SUM(V34:V34)</f>
        <v>0</v>
      </c>
      <c r="W33" s="166"/>
      <c r="AG33" t="s">
        <v>276</v>
      </c>
    </row>
    <row r="34" spans="1:60" outlineLevel="1" x14ac:dyDescent="0.2">
      <c r="A34" s="180">
        <v>21</v>
      </c>
      <c r="B34" s="181" t="s">
        <v>2019</v>
      </c>
      <c r="C34" s="191" t="s">
        <v>2025</v>
      </c>
      <c r="D34" s="182" t="s">
        <v>2007</v>
      </c>
      <c r="E34" s="183">
        <v>12.512</v>
      </c>
      <c r="F34" s="184"/>
      <c r="G34" s="185">
        <f>ROUND(E34*F34,2)</f>
        <v>0</v>
      </c>
      <c r="H34" s="184"/>
      <c r="I34" s="185">
        <f>ROUND(E34*H34,2)</f>
        <v>0</v>
      </c>
      <c r="J34" s="184"/>
      <c r="K34" s="185">
        <f>ROUND(E34*J34,2)</f>
        <v>0</v>
      </c>
      <c r="L34" s="185">
        <v>21</v>
      </c>
      <c r="M34" s="185">
        <f>G34*(1+L34/100)</f>
        <v>0</v>
      </c>
      <c r="N34" s="185">
        <v>0</v>
      </c>
      <c r="O34" s="185">
        <f>ROUND(E34*N34,2)</f>
        <v>0</v>
      </c>
      <c r="P34" s="185">
        <v>0</v>
      </c>
      <c r="Q34" s="185">
        <f>ROUND(E34*P34,2)</f>
        <v>0</v>
      </c>
      <c r="R34" s="185"/>
      <c r="S34" s="185" t="s">
        <v>280</v>
      </c>
      <c r="T34" s="186" t="s">
        <v>281</v>
      </c>
      <c r="U34" s="161">
        <v>0</v>
      </c>
      <c r="V34" s="161">
        <f>ROUND(E34*U34,2)</f>
        <v>0</v>
      </c>
      <c r="W34" s="161"/>
      <c r="X34" s="152"/>
      <c r="Y34" s="152"/>
      <c r="Z34" s="152"/>
      <c r="AA34" s="152"/>
      <c r="AB34" s="152"/>
      <c r="AC34" s="152"/>
      <c r="AD34" s="152"/>
      <c r="AE34" s="152"/>
      <c r="AF34" s="152"/>
      <c r="AG34" s="152" t="s">
        <v>1346</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x14ac:dyDescent="0.2">
      <c r="A35" s="167" t="s">
        <v>275</v>
      </c>
      <c r="B35" s="168" t="s">
        <v>188</v>
      </c>
      <c r="C35" s="188" t="s">
        <v>190</v>
      </c>
      <c r="D35" s="169"/>
      <c r="E35" s="170"/>
      <c r="F35" s="171"/>
      <c r="G35" s="171">
        <f>SUMIF(AG36:AG57,"&lt;&gt;NOR",G36:G57)</f>
        <v>0</v>
      </c>
      <c r="H35" s="171"/>
      <c r="I35" s="171">
        <f>SUM(I36:I57)</f>
        <v>0</v>
      </c>
      <c r="J35" s="171"/>
      <c r="K35" s="171">
        <f>SUM(K36:K57)</f>
        <v>0</v>
      </c>
      <c r="L35" s="171"/>
      <c r="M35" s="171">
        <f>SUM(M36:M57)</f>
        <v>0</v>
      </c>
      <c r="N35" s="171"/>
      <c r="O35" s="171">
        <f>SUM(O36:O57)</f>
        <v>0</v>
      </c>
      <c r="P35" s="171"/>
      <c r="Q35" s="171">
        <f>SUM(Q36:Q57)</f>
        <v>0</v>
      </c>
      <c r="R35" s="171"/>
      <c r="S35" s="171"/>
      <c r="T35" s="172"/>
      <c r="U35" s="166"/>
      <c r="V35" s="166">
        <f>SUM(V36:V57)</f>
        <v>0</v>
      </c>
      <c r="W35" s="166"/>
      <c r="AG35" t="s">
        <v>276</v>
      </c>
    </row>
    <row r="36" spans="1:60" outlineLevel="1" x14ac:dyDescent="0.2">
      <c r="A36" s="180">
        <v>22</v>
      </c>
      <c r="B36" s="181" t="s">
        <v>2026</v>
      </c>
      <c r="C36" s="191" t="s">
        <v>2027</v>
      </c>
      <c r="D36" s="182" t="s">
        <v>2028</v>
      </c>
      <c r="E36" s="183">
        <v>177.5</v>
      </c>
      <c r="F36" s="184"/>
      <c r="G36" s="185">
        <f t="shared" ref="G36:G57" si="7">ROUND(E36*F36,2)</f>
        <v>0</v>
      </c>
      <c r="H36" s="184"/>
      <c r="I36" s="185">
        <f t="shared" ref="I36:I57" si="8">ROUND(E36*H36,2)</f>
        <v>0</v>
      </c>
      <c r="J36" s="184"/>
      <c r="K36" s="185">
        <f t="shared" ref="K36:K57" si="9">ROUND(E36*J36,2)</f>
        <v>0</v>
      </c>
      <c r="L36" s="185">
        <v>21</v>
      </c>
      <c r="M36" s="185">
        <f t="shared" ref="M36:M57" si="10">G36*(1+L36/100)</f>
        <v>0</v>
      </c>
      <c r="N36" s="185">
        <v>0</v>
      </c>
      <c r="O36" s="185">
        <f t="shared" ref="O36:O57" si="11">ROUND(E36*N36,2)</f>
        <v>0</v>
      </c>
      <c r="P36" s="185">
        <v>0</v>
      </c>
      <c r="Q36" s="185">
        <f t="shared" ref="Q36:Q57" si="12">ROUND(E36*P36,2)</f>
        <v>0</v>
      </c>
      <c r="R36" s="185"/>
      <c r="S36" s="185" t="s">
        <v>280</v>
      </c>
      <c r="T36" s="186" t="s">
        <v>281</v>
      </c>
      <c r="U36" s="161">
        <v>0</v>
      </c>
      <c r="V36" s="161">
        <f t="shared" ref="V36:V57" si="13">ROUND(E36*U36,2)</f>
        <v>0</v>
      </c>
      <c r="W36" s="161"/>
      <c r="X36" s="152"/>
      <c r="Y36" s="152"/>
      <c r="Z36" s="152"/>
      <c r="AA36" s="152"/>
      <c r="AB36" s="152"/>
      <c r="AC36" s="152"/>
      <c r="AD36" s="152"/>
      <c r="AE36" s="152"/>
      <c r="AF36" s="152"/>
      <c r="AG36" s="152" t="s">
        <v>755</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0">
        <v>23</v>
      </c>
      <c r="B37" s="181" t="s">
        <v>2026</v>
      </c>
      <c r="C37" s="191" t="s">
        <v>2029</v>
      </c>
      <c r="D37" s="182" t="s">
        <v>2028</v>
      </c>
      <c r="E37" s="183">
        <v>34.5</v>
      </c>
      <c r="F37" s="184"/>
      <c r="G37" s="185">
        <f t="shared" si="7"/>
        <v>0</v>
      </c>
      <c r="H37" s="184"/>
      <c r="I37" s="185">
        <f t="shared" si="8"/>
        <v>0</v>
      </c>
      <c r="J37" s="184"/>
      <c r="K37" s="185">
        <f t="shared" si="9"/>
        <v>0</v>
      </c>
      <c r="L37" s="185">
        <v>21</v>
      </c>
      <c r="M37" s="185">
        <f t="shared" si="10"/>
        <v>0</v>
      </c>
      <c r="N37" s="185">
        <v>0</v>
      </c>
      <c r="O37" s="185">
        <f t="shared" si="11"/>
        <v>0</v>
      </c>
      <c r="P37" s="185">
        <v>0</v>
      </c>
      <c r="Q37" s="185">
        <f t="shared" si="12"/>
        <v>0</v>
      </c>
      <c r="R37" s="185"/>
      <c r="S37" s="185" t="s">
        <v>280</v>
      </c>
      <c r="T37" s="186" t="s">
        <v>281</v>
      </c>
      <c r="U37" s="161">
        <v>0</v>
      </c>
      <c r="V37" s="161">
        <f t="shared" si="13"/>
        <v>0</v>
      </c>
      <c r="W37" s="161"/>
      <c r="X37" s="152"/>
      <c r="Y37" s="152"/>
      <c r="Z37" s="152"/>
      <c r="AA37" s="152"/>
      <c r="AB37" s="152"/>
      <c r="AC37" s="152"/>
      <c r="AD37" s="152"/>
      <c r="AE37" s="152"/>
      <c r="AF37" s="152"/>
      <c r="AG37" s="152" t="s">
        <v>1346</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0">
        <v>24</v>
      </c>
      <c r="B38" s="181" t="s">
        <v>2026</v>
      </c>
      <c r="C38" s="191" t="s">
        <v>2030</v>
      </c>
      <c r="D38" s="182" t="s">
        <v>2028</v>
      </c>
      <c r="E38" s="183">
        <v>88.2</v>
      </c>
      <c r="F38" s="184"/>
      <c r="G38" s="185">
        <f t="shared" si="7"/>
        <v>0</v>
      </c>
      <c r="H38" s="184"/>
      <c r="I38" s="185">
        <f t="shared" si="8"/>
        <v>0</v>
      </c>
      <c r="J38" s="184"/>
      <c r="K38" s="185">
        <f t="shared" si="9"/>
        <v>0</v>
      </c>
      <c r="L38" s="185">
        <v>21</v>
      </c>
      <c r="M38" s="185">
        <f t="shared" si="10"/>
        <v>0</v>
      </c>
      <c r="N38" s="185">
        <v>0</v>
      </c>
      <c r="O38" s="185">
        <f t="shared" si="11"/>
        <v>0</v>
      </c>
      <c r="P38" s="185">
        <v>0</v>
      </c>
      <c r="Q38" s="185">
        <f t="shared" si="12"/>
        <v>0</v>
      </c>
      <c r="R38" s="185"/>
      <c r="S38" s="185" t="s">
        <v>280</v>
      </c>
      <c r="T38" s="186" t="s">
        <v>281</v>
      </c>
      <c r="U38" s="161">
        <v>0</v>
      </c>
      <c r="V38" s="161">
        <f t="shared" si="13"/>
        <v>0</v>
      </c>
      <c r="W38" s="161"/>
      <c r="X38" s="152"/>
      <c r="Y38" s="152"/>
      <c r="Z38" s="152"/>
      <c r="AA38" s="152"/>
      <c r="AB38" s="152"/>
      <c r="AC38" s="152"/>
      <c r="AD38" s="152"/>
      <c r="AE38" s="152"/>
      <c r="AF38" s="152"/>
      <c r="AG38" s="152" t="s">
        <v>1346</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0">
        <v>25</v>
      </c>
      <c r="B39" s="181" t="s">
        <v>2031</v>
      </c>
      <c r="C39" s="191" t="s">
        <v>2032</v>
      </c>
      <c r="D39" s="182" t="s">
        <v>2028</v>
      </c>
      <c r="E39" s="183">
        <v>10.5</v>
      </c>
      <c r="F39" s="184"/>
      <c r="G39" s="185">
        <f t="shared" si="7"/>
        <v>0</v>
      </c>
      <c r="H39" s="184"/>
      <c r="I39" s="185">
        <f t="shared" si="8"/>
        <v>0</v>
      </c>
      <c r="J39" s="184"/>
      <c r="K39" s="185">
        <f t="shared" si="9"/>
        <v>0</v>
      </c>
      <c r="L39" s="185">
        <v>21</v>
      </c>
      <c r="M39" s="185">
        <f t="shared" si="10"/>
        <v>0</v>
      </c>
      <c r="N39" s="185">
        <v>0</v>
      </c>
      <c r="O39" s="185">
        <f t="shared" si="11"/>
        <v>0</v>
      </c>
      <c r="P39" s="185">
        <v>0</v>
      </c>
      <c r="Q39" s="185">
        <f t="shared" si="12"/>
        <v>0</v>
      </c>
      <c r="R39" s="185"/>
      <c r="S39" s="185" t="s">
        <v>280</v>
      </c>
      <c r="T39" s="186" t="s">
        <v>281</v>
      </c>
      <c r="U39" s="161">
        <v>0</v>
      </c>
      <c r="V39" s="161">
        <f t="shared" si="13"/>
        <v>0</v>
      </c>
      <c r="W39" s="161"/>
      <c r="X39" s="152"/>
      <c r="Y39" s="152"/>
      <c r="Z39" s="152"/>
      <c r="AA39" s="152"/>
      <c r="AB39" s="152"/>
      <c r="AC39" s="152"/>
      <c r="AD39" s="152"/>
      <c r="AE39" s="152"/>
      <c r="AF39" s="152"/>
      <c r="AG39" s="152" t="s">
        <v>755</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0">
        <v>26</v>
      </c>
      <c r="B40" s="181" t="s">
        <v>2031</v>
      </c>
      <c r="C40" s="191" t="s">
        <v>2033</v>
      </c>
      <c r="D40" s="182" t="s">
        <v>1282</v>
      </c>
      <c r="E40" s="183">
        <v>1</v>
      </c>
      <c r="F40" s="184"/>
      <c r="G40" s="185">
        <f t="shared" si="7"/>
        <v>0</v>
      </c>
      <c r="H40" s="184"/>
      <c r="I40" s="185">
        <f t="shared" si="8"/>
        <v>0</v>
      </c>
      <c r="J40" s="184"/>
      <c r="K40" s="185">
        <f t="shared" si="9"/>
        <v>0</v>
      </c>
      <c r="L40" s="185">
        <v>21</v>
      </c>
      <c r="M40" s="185">
        <f t="shared" si="10"/>
        <v>0</v>
      </c>
      <c r="N40" s="185">
        <v>0</v>
      </c>
      <c r="O40" s="185">
        <f t="shared" si="11"/>
        <v>0</v>
      </c>
      <c r="P40" s="185">
        <v>0</v>
      </c>
      <c r="Q40" s="185">
        <f t="shared" si="12"/>
        <v>0</v>
      </c>
      <c r="R40" s="185"/>
      <c r="S40" s="185" t="s">
        <v>280</v>
      </c>
      <c r="T40" s="186" t="s">
        <v>281</v>
      </c>
      <c r="U40" s="161">
        <v>0</v>
      </c>
      <c r="V40" s="161">
        <f t="shared" si="13"/>
        <v>0</v>
      </c>
      <c r="W40" s="161"/>
      <c r="X40" s="152"/>
      <c r="Y40" s="152"/>
      <c r="Z40" s="152"/>
      <c r="AA40" s="152"/>
      <c r="AB40" s="152"/>
      <c r="AC40" s="152"/>
      <c r="AD40" s="152"/>
      <c r="AE40" s="152"/>
      <c r="AF40" s="152"/>
      <c r="AG40" s="152" t="s">
        <v>1346</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0">
        <v>27</v>
      </c>
      <c r="B41" s="181" t="s">
        <v>2034</v>
      </c>
      <c r="C41" s="191" t="s">
        <v>2035</v>
      </c>
      <c r="D41" s="182" t="s">
        <v>2028</v>
      </c>
      <c r="E41" s="183">
        <v>121.30000000000001</v>
      </c>
      <c r="F41" s="184"/>
      <c r="G41" s="185">
        <f t="shared" si="7"/>
        <v>0</v>
      </c>
      <c r="H41" s="184"/>
      <c r="I41" s="185">
        <f t="shared" si="8"/>
        <v>0</v>
      </c>
      <c r="J41" s="184"/>
      <c r="K41" s="185">
        <f t="shared" si="9"/>
        <v>0</v>
      </c>
      <c r="L41" s="185">
        <v>21</v>
      </c>
      <c r="M41" s="185">
        <f t="shared" si="10"/>
        <v>0</v>
      </c>
      <c r="N41" s="185">
        <v>0</v>
      </c>
      <c r="O41" s="185">
        <f t="shared" si="11"/>
        <v>0</v>
      </c>
      <c r="P41" s="185">
        <v>0</v>
      </c>
      <c r="Q41" s="185">
        <f t="shared" si="12"/>
        <v>0</v>
      </c>
      <c r="R41" s="185"/>
      <c r="S41" s="185" t="s">
        <v>280</v>
      </c>
      <c r="T41" s="186" t="s">
        <v>281</v>
      </c>
      <c r="U41" s="161">
        <v>0</v>
      </c>
      <c r="V41" s="161">
        <f t="shared" si="13"/>
        <v>0</v>
      </c>
      <c r="W41" s="161"/>
      <c r="X41" s="152"/>
      <c r="Y41" s="152"/>
      <c r="Z41" s="152"/>
      <c r="AA41" s="152"/>
      <c r="AB41" s="152"/>
      <c r="AC41" s="152"/>
      <c r="AD41" s="152"/>
      <c r="AE41" s="152"/>
      <c r="AF41" s="152"/>
      <c r="AG41" s="152" t="s">
        <v>755</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0">
        <v>28</v>
      </c>
      <c r="B42" s="181" t="s">
        <v>2034</v>
      </c>
      <c r="C42" s="191" t="s">
        <v>2036</v>
      </c>
      <c r="D42" s="182" t="s">
        <v>2028</v>
      </c>
      <c r="E42" s="183">
        <v>49.400000000000006</v>
      </c>
      <c r="F42" s="184"/>
      <c r="G42" s="185">
        <f t="shared" si="7"/>
        <v>0</v>
      </c>
      <c r="H42" s="184"/>
      <c r="I42" s="185">
        <f t="shared" si="8"/>
        <v>0</v>
      </c>
      <c r="J42" s="184"/>
      <c r="K42" s="185">
        <f t="shared" si="9"/>
        <v>0</v>
      </c>
      <c r="L42" s="185">
        <v>21</v>
      </c>
      <c r="M42" s="185">
        <f t="shared" si="10"/>
        <v>0</v>
      </c>
      <c r="N42" s="185">
        <v>0</v>
      </c>
      <c r="O42" s="185">
        <f t="shared" si="11"/>
        <v>0</v>
      </c>
      <c r="P42" s="185">
        <v>0</v>
      </c>
      <c r="Q42" s="185">
        <f t="shared" si="12"/>
        <v>0</v>
      </c>
      <c r="R42" s="185"/>
      <c r="S42" s="185" t="s">
        <v>280</v>
      </c>
      <c r="T42" s="186" t="s">
        <v>281</v>
      </c>
      <c r="U42" s="161">
        <v>0</v>
      </c>
      <c r="V42" s="161">
        <f t="shared" si="13"/>
        <v>0</v>
      </c>
      <c r="W42" s="161"/>
      <c r="X42" s="152"/>
      <c r="Y42" s="152"/>
      <c r="Z42" s="152"/>
      <c r="AA42" s="152"/>
      <c r="AB42" s="152"/>
      <c r="AC42" s="152"/>
      <c r="AD42" s="152"/>
      <c r="AE42" s="152"/>
      <c r="AF42" s="152"/>
      <c r="AG42" s="152" t="s">
        <v>1346</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0">
        <v>29</v>
      </c>
      <c r="B43" s="181" t="s">
        <v>2034</v>
      </c>
      <c r="C43" s="191" t="s">
        <v>2037</v>
      </c>
      <c r="D43" s="182" t="s">
        <v>2028</v>
      </c>
      <c r="E43" s="183">
        <v>6.8000000000000007</v>
      </c>
      <c r="F43" s="184"/>
      <c r="G43" s="185">
        <f t="shared" si="7"/>
        <v>0</v>
      </c>
      <c r="H43" s="184"/>
      <c r="I43" s="185">
        <f t="shared" si="8"/>
        <v>0</v>
      </c>
      <c r="J43" s="184"/>
      <c r="K43" s="185">
        <f t="shared" si="9"/>
        <v>0</v>
      </c>
      <c r="L43" s="185">
        <v>21</v>
      </c>
      <c r="M43" s="185">
        <f t="shared" si="10"/>
        <v>0</v>
      </c>
      <c r="N43" s="185">
        <v>0</v>
      </c>
      <c r="O43" s="185">
        <f t="shared" si="11"/>
        <v>0</v>
      </c>
      <c r="P43" s="185">
        <v>0</v>
      </c>
      <c r="Q43" s="185">
        <f t="shared" si="12"/>
        <v>0</v>
      </c>
      <c r="R43" s="185"/>
      <c r="S43" s="185" t="s">
        <v>280</v>
      </c>
      <c r="T43" s="186" t="s">
        <v>281</v>
      </c>
      <c r="U43" s="161">
        <v>0</v>
      </c>
      <c r="V43" s="161">
        <f t="shared" si="13"/>
        <v>0</v>
      </c>
      <c r="W43" s="161"/>
      <c r="X43" s="152"/>
      <c r="Y43" s="152"/>
      <c r="Z43" s="152"/>
      <c r="AA43" s="152"/>
      <c r="AB43" s="152"/>
      <c r="AC43" s="152"/>
      <c r="AD43" s="152"/>
      <c r="AE43" s="152"/>
      <c r="AF43" s="152"/>
      <c r="AG43" s="152" t="s">
        <v>1346</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0">
        <v>30</v>
      </c>
      <c r="B44" s="181" t="s">
        <v>2034</v>
      </c>
      <c r="C44" s="191" t="s">
        <v>2038</v>
      </c>
      <c r="D44" s="182" t="s">
        <v>2028</v>
      </c>
      <c r="E44" s="183">
        <v>15.700000000000001</v>
      </c>
      <c r="F44" s="184"/>
      <c r="G44" s="185">
        <f t="shared" si="7"/>
        <v>0</v>
      </c>
      <c r="H44" s="184"/>
      <c r="I44" s="185">
        <f t="shared" si="8"/>
        <v>0</v>
      </c>
      <c r="J44" s="184"/>
      <c r="K44" s="185">
        <f t="shared" si="9"/>
        <v>0</v>
      </c>
      <c r="L44" s="185">
        <v>21</v>
      </c>
      <c r="M44" s="185">
        <f t="shared" si="10"/>
        <v>0</v>
      </c>
      <c r="N44" s="185">
        <v>0</v>
      </c>
      <c r="O44" s="185">
        <f t="shared" si="11"/>
        <v>0</v>
      </c>
      <c r="P44" s="185">
        <v>0</v>
      </c>
      <c r="Q44" s="185">
        <f t="shared" si="12"/>
        <v>0</v>
      </c>
      <c r="R44" s="185"/>
      <c r="S44" s="185" t="s">
        <v>280</v>
      </c>
      <c r="T44" s="186" t="s">
        <v>281</v>
      </c>
      <c r="U44" s="161">
        <v>0</v>
      </c>
      <c r="V44" s="161">
        <f t="shared" si="13"/>
        <v>0</v>
      </c>
      <c r="W44" s="161"/>
      <c r="X44" s="152"/>
      <c r="Y44" s="152"/>
      <c r="Z44" s="152"/>
      <c r="AA44" s="152"/>
      <c r="AB44" s="152"/>
      <c r="AC44" s="152"/>
      <c r="AD44" s="152"/>
      <c r="AE44" s="152"/>
      <c r="AF44" s="152"/>
      <c r="AG44" s="152" t="s">
        <v>1346</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0">
        <v>31</v>
      </c>
      <c r="B45" s="181" t="s">
        <v>2034</v>
      </c>
      <c r="C45" s="191" t="s">
        <v>2039</v>
      </c>
      <c r="D45" s="182" t="s">
        <v>2028</v>
      </c>
      <c r="E45" s="183">
        <v>2.4000000000000004</v>
      </c>
      <c r="F45" s="184"/>
      <c r="G45" s="185">
        <f t="shared" si="7"/>
        <v>0</v>
      </c>
      <c r="H45" s="184"/>
      <c r="I45" s="185">
        <f t="shared" si="8"/>
        <v>0</v>
      </c>
      <c r="J45" s="184"/>
      <c r="K45" s="185">
        <f t="shared" si="9"/>
        <v>0</v>
      </c>
      <c r="L45" s="185">
        <v>21</v>
      </c>
      <c r="M45" s="185">
        <f t="shared" si="10"/>
        <v>0</v>
      </c>
      <c r="N45" s="185">
        <v>0</v>
      </c>
      <c r="O45" s="185">
        <f t="shared" si="11"/>
        <v>0</v>
      </c>
      <c r="P45" s="185">
        <v>0</v>
      </c>
      <c r="Q45" s="185">
        <f t="shared" si="12"/>
        <v>0</v>
      </c>
      <c r="R45" s="185"/>
      <c r="S45" s="185" t="s">
        <v>280</v>
      </c>
      <c r="T45" s="186" t="s">
        <v>281</v>
      </c>
      <c r="U45" s="161">
        <v>0</v>
      </c>
      <c r="V45" s="161">
        <f t="shared" si="13"/>
        <v>0</v>
      </c>
      <c r="W45" s="161"/>
      <c r="X45" s="152"/>
      <c r="Y45" s="152"/>
      <c r="Z45" s="152"/>
      <c r="AA45" s="152"/>
      <c r="AB45" s="152"/>
      <c r="AC45" s="152"/>
      <c r="AD45" s="152"/>
      <c r="AE45" s="152"/>
      <c r="AF45" s="152"/>
      <c r="AG45" s="152" t="s">
        <v>1346</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0">
        <v>32</v>
      </c>
      <c r="B46" s="181" t="s">
        <v>2034</v>
      </c>
      <c r="C46" s="191" t="s">
        <v>2040</v>
      </c>
      <c r="D46" s="182" t="s">
        <v>2028</v>
      </c>
      <c r="E46" s="183">
        <v>16.400000000000002</v>
      </c>
      <c r="F46" s="184"/>
      <c r="G46" s="185">
        <f t="shared" si="7"/>
        <v>0</v>
      </c>
      <c r="H46" s="184"/>
      <c r="I46" s="185">
        <f t="shared" si="8"/>
        <v>0</v>
      </c>
      <c r="J46" s="184"/>
      <c r="K46" s="185">
        <f t="shared" si="9"/>
        <v>0</v>
      </c>
      <c r="L46" s="185">
        <v>21</v>
      </c>
      <c r="M46" s="185">
        <f t="shared" si="10"/>
        <v>0</v>
      </c>
      <c r="N46" s="185">
        <v>0</v>
      </c>
      <c r="O46" s="185">
        <f t="shared" si="11"/>
        <v>0</v>
      </c>
      <c r="P46" s="185">
        <v>0</v>
      </c>
      <c r="Q46" s="185">
        <f t="shared" si="12"/>
        <v>0</v>
      </c>
      <c r="R46" s="185"/>
      <c r="S46" s="185" t="s">
        <v>280</v>
      </c>
      <c r="T46" s="186" t="s">
        <v>281</v>
      </c>
      <c r="U46" s="161">
        <v>0</v>
      </c>
      <c r="V46" s="161">
        <f t="shared" si="13"/>
        <v>0</v>
      </c>
      <c r="W46" s="161"/>
      <c r="X46" s="152"/>
      <c r="Y46" s="152"/>
      <c r="Z46" s="152"/>
      <c r="AA46" s="152"/>
      <c r="AB46" s="152"/>
      <c r="AC46" s="152"/>
      <c r="AD46" s="152"/>
      <c r="AE46" s="152"/>
      <c r="AF46" s="152"/>
      <c r="AG46" s="152" t="s">
        <v>1346</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ht="22.5" outlineLevel="1" x14ac:dyDescent="0.2">
      <c r="A47" s="180">
        <v>33</v>
      </c>
      <c r="B47" s="181" t="s">
        <v>2034</v>
      </c>
      <c r="C47" s="191" t="s">
        <v>2041</v>
      </c>
      <c r="D47" s="182" t="s">
        <v>2028</v>
      </c>
      <c r="E47" s="183">
        <v>9</v>
      </c>
      <c r="F47" s="184"/>
      <c r="G47" s="185">
        <f t="shared" si="7"/>
        <v>0</v>
      </c>
      <c r="H47" s="184"/>
      <c r="I47" s="185">
        <f t="shared" si="8"/>
        <v>0</v>
      </c>
      <c r="J47" s="184"/>
      <c r="K47" s="185">
        <f t="shared" si="9"/>
        <v>0</v>
      </c>
      <c r="L47" s="185">
        <v>21</v>
      </c>
      <c r="M47" s="185">
        <f t="shared" si="10"/>
        <v>0</v>
      </c>
      <c r="N47" s="185">
        <v>0</v>
      </c>
      <c r="O47" s="185">
        <f t="shared" si="11"/>
        <v>0</v>
      </c>
      <c r="P47" s="185">
        <v>0</v>
      </c>
      <c r="Q47" s="185">
        <f t="shared" si="12"/>
        <v>0</v>
      </c>
      <c r="R47" s="185"/>
      <c r="S47" s="185" t="s">
        <v>280</v>
      </c>
      <c r="T47" s="186" t="s">
        <v>281</v>
      </c>
      <c r="U47" s="161">
        <v>0</v>
      </c>
      <c r="V47" s="161">
        <f t="shared" si="13"/>
        <v>0</v>
      </c>
      <c r="W47" s="161"/>
      <c r="X47" s="152"/>
      <c r="Y47" s="152"/>
      <c r="Z47" s="152"/>
      <c r="AA47" s="152"/>
      <c r="AB47" s="152"/>
      <c r="AC47" s="152"/>
      <c r="AD47" s="152"/>
      <c r="AE47" s="152"/>
      <c r="AF47" s="152"/>
      <c r="AG47" s="152" t="s">
        <v>1346</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ht="22.5" outlineLevel="1" x14ac:dyDescent="0.2">
      <c r="A48" s="180">
        <v>34</v>
      </c>
      <c r="B48" s="181" t="s">
        <v>2034</v>
      </c>
      <c r="C48" s="191" t="s">
        <v>2042</v>
      </c>
      <c r="D48" s="182" t="s">
        <v>2028</v>
      </c>
      <c r="E48" s="183">
        <v>8.6000000000000014</v>
      </c>
      <c r="F48" s="184"/>
      <c r="G48" s="185">
        <f t="shared" si="7"/>
        <v>0</v>
      </c>
      <c r="H48" s="184"/>
      <c r="I48" s="185">
        <f t="shared" si="8"/>
        <v>0</v>
      </c>
      <c r="J48" s="184"/>
      <c r="K48" s="185">
        <f t="shared" si="9"/>
        <v>0</v>
      </c>
      <c r="L48" s="185">
        <v>21</v>
      </c>
      <c r="M48" s="185">
        <f t="shared" si="10"/>
        <v>0</v>
      </c>
      <c r="N48" s="185">
        <v>0</v>
      </c>
      <c r="O48" s="185">
        <f t="shared" si="11"/>
        <v>0</v>
      </c>
      <c r="P48" s="185">
        <v>0</v>
      </c>
      <c r="Q48" s="185">
        <f t="shared" si="12"/>
        <v>0</v>
      </c>
      <c r="R48" s="185"/>
      <c r="S48" s="185" t="s">
        <v>280</v>
      </c>
      <c r="T48" s="186" t="s">
        <v>281</v>
      </c>
      <c r="U48" s="161">
        <v>0</v>
      </c>
      <c r="V48" s="161">
        <f t="shared" si="13"/>
        <v>0</v>
      </c>
      <c r="W48" s="161"/>
      <c r="X48" s="152"/>
      <c r="Y48" s="152"/>
      <c r="Z48" s="152"/>
      <c r="AA48" s="152"/>
      <c r="AB48" s="152"/>
      <c r="AC48" s="152"/>
      <c r="AD48" s="152"/>
      <c r="AE48" s="152"/>
      <c r="AF48" s="152"/>
      <c r="AG48" s="152" t="s">
        <v>1346</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ht="22.5" outlineLevel="1" x14ac:dyDescent="0.2">
      <c r="A49" s="180">
        <v>35</v>
      </c>
      <c r="B49" s="181" t="s">
        <v>2034</v>
      </c>
      <c r="C49" s="191" t="s">
        <v>2043</v>
      </c>
      <c r="D49" s="182" t="s">
        <v>2028</v>
      </c>
      <c r="E49" s="183">
        <v>18.200000000000003</v>
      </c>
      <c r="F49" s="184"/>
      <c r="G49" s="185">
        <f t="shared" si="7"/>
        <v>0</v>
      </c>
      <c r="H49" s="184"/>
      <c r="I49" s="185">
        <f t="shared" si="8"/>
        <v>0</v>
      </c>
      <c r="J49" s="184"/>
      <c r="K49" s="185">
        <f t="shared" si="9"/>
        <v>0</v>
      </c>
      <c r="L49" s="185">
        <v>21</v>
      </c>
      <c r="M49" s="185">
        <f t="shared" si="10"/>
        <v>0</v>
      </c>
      <c r="N49" s="185">
        <v>0</v>
      </c>
      <c r="O49" s="185">
        <f t="shared" si="11"/>
        <v>0</v>
      </c>
      <c r="P49" s="185">
        <v>0</v>
      </c>
      <c r="Q49" s="185">
        <f t="shared" si="12"/>
        <v>0</v>
      </c>
      <c r="R49" s="185"/>
      <c r="S49" s="185" t="s">
        <v>280</v>
      </c>
      <c r="T49" s="186" t="s">
        <v>281</v>
      </c>
      <c r="U49" s="161">
        <v>0</v>
      </c>
      <c r="V49" s="161">
        <f t="shared" si="13"/>
        <v>0</v>
      </c>
      <c r="W49" s="161"/>
      <c r="X49" s="152"/>
      <c r="Y49" s="152"/>
      <c r="Z49" s="152"/>
      <c r="AA49" s="152"/>
      <c r="AB49" s="152"/>
      <c r="AC49" s="152"/>
      <c r="AD49" s="152"/>
      <c r="AE49" s="152"/>
      <c r="AF49" s="152"/>
      <c r="AG49" s="152" t="s">
        <v>1346</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ht="22.5" outlineLevel="1" x14ac:dyDescent="0.2">
      <c r="A50" s="180">
        <v>36</v>
      </c>
      <c r="B50" s="181" t="s">
        <v>2034</v>
      </c>
      <c r="C50" s="191" t="s">
        <v>2044</v>
      </c>
      <c r="D50" s="182" t="s">
        <v>2028</v>
      </c>
      <c r="E50" s="183">
        <v>1.4000000000000001</v>
      </c>
      <c r="F50" s="184"/>
      <c r="G50" s="185">
        <f t="shared" si="7"/>
        <v>0</v>
      </c>
      <c r="H50" s="184"/>
      <c r="I50" s="185">
        <f t="shared" si="8"/>
        <v>0</v>
      </c>
      <c r="J50" s="184"/>
      <c r="K50" s="185">
        <f t="shared" si="9"/>
        <v>0</v>
      </c>
      <c r="L50" s="185">
        <v>21</v>
      </c>
      <c r="M50" s="185">
        <f t="shared" si="10"/>
        <v>0</v>
      </c>
      <c r="N50" s="185">
        <v>0</v>
      </c>
      <c r="O50" s="185">
        <f t="shared" si="11"/>
        <v>0</v>
      </c>
      <c r="P50" s="185">
        <v>0</v>
      </c>
      <c r="Q50" s="185">
        <f t="shared" si="12"/>
        <v>0</v>
      </c>
      <c r="R50" s="185"/>
      <c r="S50" s="185" t="s">
        <v>280</v>
      </c>
      <c r="T50" s="186" t="s">
        <v>281</v>
      </c>
      <c r="U50" s="161">
        <v>0</v>
      </c>
      <c r="V50" s="161">
        <f t="shared" si="13"/>
        <v>0</v>
      </c>
      <c r="W50" s="161"/>
      <c r="X50" s="152"/>
      <c r="Y50" s="152"/>
      <c r="Z50" s="152"/>
      <c r="AA50" s="152"/>
      <c r="AB50" s="152"/>
      <c r="AC50" s="152"/>
      <c r="AD50" s="152"/>
      <c r="AE50" s="152"/>
      <c r="AF50" s="152"/>
      <c r="AG50" s="152" t="s">
        <v>1346</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ht="22.5" outlineLevel="1" x14ac:dyDescent="0.2">
      <c r="A51" s="180">
        <v>37</v>
      </c>
      <c r="B51" s="181" t="s">
        <v>2034</v>
      </c>
      <c r="C51" s="191" t="s">
        <v>2045</v>
      </c>
      <c r="D51" s="182" t="s">
        <v>2028</v>
      </c>
      <c r="E51" s="183">
        <v>25.5</v>
      </c>
      <c r="F51" s="184"/>
      <c r="G51" s="185">
        <f t="shared" si="7"/>
        <v>0</v>
      </c>
      <c r="H51" s="184"/>
      <c r="I51" s="185">
        <f t="shared" si="8"/>
        <v>0</v>
      </c>
      <c r="J51" s="184"/>
      <c r="K51" s="185">
        <f t="shared" si="9"/>
        <v>0</v>
      </c>
      <c r="L51" s="185">
        <v>21</v>
      </c>
      <c r="M51" s="185">
        <f t="shared" si="10"/>
        <v>0</v>
      </c>
      <c r="N51" s="185">
        <v>0</v>
      </c>
      <c r="O51" s="185">
        <f t="shared" si="11"/>
        <v>0</v>
      </c>
      <c r="P51" s="185">
        <v>0</v>
      </c>
      <c r="Q51" s="185">
        <f t="shared" si="12"/>
        <v>0</v>
      </c>
      <c r="R51" s="185"/>
      <c r="S51" s="185" t="s">
        <v>280</v>
      </c>
      <c r="T51" s="186" t="s">
        <v>281</v>
      </c>
      <c r="U51" s="161">
        <v>0</v>
      </c>
      <c r="V51" s="161">
        <f t="shared" si="13"/>
        <v>0</v>
      </c>
      <c r="W51" s="161"/>
      <c r="X51" s="152"/>
      <c r="Y51" s="152"/>
      <c r="Z51" s="152"/>
      <c r="AA51" s="152"/>
      <c r="AB51" s="152"/>
      <c r="AC51" s="152"/>
      <c r="AD51" s="152"/>
      <c r="AE51" s="152"/>
      <c r="AF51" s="152"/>
      <c r="AG51" s="152" t="s">
        <v>1346</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ht="22.5" outlineLevel="1" x14ac:dyDescent="0.2">
      <c r="A52" s="180">
        <v>38</v>
      </c>
      <c r="B52" s="181" t="s">
        <v>2034</v>
      </c>
      <c r="C52" s="191" t="s">
        <v>2045</v>
      </c>
      <c r="D52" s="182" t="s">
        <v>2028</v>
      </c>
      <c r="E52" s="183">
        <v>9.2000000000000011</v>
      </c>
      <c r="F52" s="184"/>
      <c r="G52" s="185">
        <f t="shared" si="7"/>
        <v>0</v>
      </c>
      <c r="H52" s="184"/>
      <c r="I52" s="185">
        <f t="shared" si="8"/>
        <v>0</v>
      </c>
      <c r="J52" s="184"/>
      <c r="K52" s="185">
        <f t="shared" si="9"/>
        <v>0</v>
      </c>
      <c r="L52" s="185">
        <v>21</v>
      </c>
      <c r="M52" s="185">
        <f t="shared" si="10"/>
        <v>0</v>
      </c>
      <c r="N52" s="185">
        <v>0</v>
      </c>
      <c r="O52" s="185">
        <f t="shared" si="11"/>
        <v>0</v>
      </c>
      <c r="P52" s="185">
        <v>0</v>
      </c>
      <c r="Q52" s="185">
        <f t="shared" si="12"/>
        <v>0</v>
      </c>
      <c r="R52" s="185"/>
      <c r="S52" s="185" t="s">
        <v>280</v>
      </c>
      <c r="T52" s="186" t="s">
        <v>281</v>
      </c>
      <c r="U52" s="161">
        <v>0</v>
      </c>
      <c r="V52" s="161">
        <f t="shared" si="13"/>
        <v>0</v>
      </c>
      <c r="W52" s="161"/>
      <c r="X52" s="152"/>
      <c r="Y52" s="152"/>
      <c r="Z52" s="152"/>
      <c r="AA52" s="152"/>
      <c r="AB52" s="152"/>
      <c r="AC52" s="152"/>
      <c r="AD52" s="152"/>
      <c r="AE52" s="152"/>
      <c r="AF52" s="152"/>
      <c r="AG52" s="152" t="s">
        <v>1346</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2.5" outlineLevel="1" x14ac:dyDescent="0.2">
      <c r="A53" s="180">
        <v>39</v>
      </c>
      <c r="B53" s="181" t="s">
        <v>2034</v>
      </c>
      <c r="C53" s="191" t="s">
        <v>2046</v>
      </c>
      <c r="D53" s="182" t="s">
        <v>2028</v>
      </c>
      <c r="E53" s="183">
        <v>16.3</v>
      </c>
      <c r="F53" s="184"/>
      <c r="G53" s="185">
        <f t="shared" si="7"/>
        <v>0</v>
      </c>
      <c r="H53" s="184"/>
      <c r="I53" s="185">
        <f t="shared" si="8"/>
        <v>0</v>
      </c>
      <c r="J53" s="184"/>
      <c r="K53" s="185">
        <f t="shared" si="9"/>
        <v>0</v>
      </c>
      <c r="L53" s="185">
        <v>21</v>
      </c>
      <c r="M53" s="185">
        <f t="shared" si="10"/>
        <v>0</v>
      </c>
      <c r="N53" s="185">
        <v>0</v>
      </c>
      <c r="O53" s="185">
        <f t="shared" si="11"/>
        <v>0</v>
      </c>
      <c r="P53" s="185">
        <v>0</v>
      </c>
      <c r="Q53" s="185">
        <f t="shared" si="12"/>
        <v>0</v>
      </c>
      <c r="R53" s="185"/>
      <c r="S53" s="185" t="s">
        <v>280</v>
      </c>
      <c r="T53" s="186" t="s">
        <v>281</v>
      </c>
      <c r="U53" s="161">
        <v>0</v>
      </c>
      <c r="V53" s="161">
        <f t="shared" si="13"/>
        <v>0</v>
      </c>
      <c r="W53" s="161"/>
      <c r="X53" s="152"/>
      <c r="Y53" s="152"/>
      <c r="Z53" s="152"/>
      <c r="AA53" s="152"/>
      <c r="AB53" s="152"/>
      <c r="AC53" s="152"/>
      <c r="AD53" s="152"/>
      <c r="AE53" s="152"/>
      <c r="AF53" s="152"/>
      <c r="AG53" s="152" t="s">
        <v>1346</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0">
        <v>40</v>
      </c>
      <c r="B54" s="181" t="s">
        <v>2034</v>
      </c>
      <c r="C54" s="191" t="s">
        <v>2047</v>
      </c>
      <c r="D54" s="182" t="s">
        <v>2048</v>
      </c>
      <c r="E54" s="183">
        <v>2.5610000000000004</v>
      </c>
      <c r="F54" s="184"/>
      <c r="G54" s="185">
        <f t="shared" si="7"/>
        <v>0</v>
      </c>
      <c r="H54" s="184"/>
      <c r="I54" s="185">
        <f t="shared" si="8"/>
        <v>0</v>
      </c>
      <c r="J54" s="184"/>
      <c r="K54" s="185">
        <f t="shared" si="9"/>
        <v>0</v>
      </c>
      <c r="L54" s="185">
        <v>21</v>
      </c>
      <c r="M54" s="185">
        <f t="shared" si="10"/>
        <v>0</v>
      </c>
      <c r="N54" s="185">
        <v>0</v>
      </c>
      <c r="O54" s="185">
        <f t="shared" si="11"/>
        <v>0</v>
      </c>
      <c r="P54" s="185">
        <v>0</v>
      </c>
      <c r="Q54" s="185">
        <f t="shared" si="12"/>
        <v>0</v>
      </c>
      <c r="R54" s="185"/>
      <c r="S54" s="185" t="s">
        <v>280</v>
      </c>
      <c r="T54" s="186" t="s">
        <v>281</v>
      </c>
      <c r="U54" s="161">
        <v>0</v>
      </c>
      <c r="V54" s="161">
        <f t="shared" si="13"/>
        <v>0</v>
      </c>
      <c r="W54" s="161"/>
      <c r="X54" s="152"/>
      <c r="Y54" s="152"/>
      <c r="Z54" s="152"/>
      <c r="AA54" s="152"/>
      <c r="AB54" s="152"/>
      <c r="AC54" s="152"/>
      <c r="AD54" s="152"/>
      <c r="AE54" s="152"/>
      <c r="AF54" s="152"/>
      <c r="AG54" s="152" t="s">
        <v>1346</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0">
        <v>41</v>
      </c>
      <c r="B55" s="181" t="s">
        <v>2034</v>
      </c>
      <c r="C55" s="191" t="s">
        <v>2049</v>
      </c>
      <c r="D55" s="182" t="s">
        <v>1282</v>
      </c>
      <c r="E55" s="183">
        <v>4</v>
      </c>
      <c r="F55" s="184"/>
      <c r="G55" s="185">
        <f t="shared" si="7"/>
        <v>0</v>
      </c>
      <c r="H55" s="184"/>
      <c r="I55" s="185">
        <f t="shared" si="8"/>
        <v>0</v>
      </c>
      <c r="J55" s="184"/>
      <c r="K55" s="185">
        <f t="shared" si="9"/>
        <v>0</v>
      </c>
      <c r="L55" s="185">
        <v>21</v>
      </c>
      <c r="M55" s="185">
        <f t="shared" si="10"/>
        <v>0</v>
      </c>
      <c r="N55" s="185">
        <v>0</v>
      </c>
      <c r="O55" s="185">
        <f t="shared" si="11"/>
        <v>0</v>
      </c>
      <c r="P55" s="185">
        <v>0</v>
      </c>
      <c r="Q55" s="185">
        <f t="shared" si="12"/>
        <v>0</v>
      </c>
      <c r="R55" s="185"/>
      <c r="S55" s="185" t="s">
        <v>280</v>
      </c>
      <c r="T55" s="186" t="s">
        <v>281</v>
      </c>
      <c r="U55" s="161">
        <v>0</v>
      </c>
      <c r="V55" s="161">
        <f t="shared" si="13"/>
        <v>0</v>
      </c>
      <c r="W55" s="161"/>
      <c r="X55" s="152"/>
      <c r="Y55" s="152"/>
      <c r="Z55" s="152"/>
      <c r="AA55" s="152"/>
      <c r="AB55" s="152"/>
      <c r="AC55" s="152"/>
      <c r="AD55" s="152"/>
      <c r="AE55" s="152"/>
      <c r="AF55" s="152"/>
      <c r="AG55" s="152" t="s">
        <v>1346</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0">
        <v>42</v>
      </c>
      <c r="B56" s="181" t="s">
        <v>2034</v>
      </c>
      <c r="C56" s="191" t="s">
        <v>2050</v>
      </c>
      <c r="D56" s="182" t="s">
        <v>1282</v>
      </c>
      <c r="E56" s="183">
        <v>3</v>
      </c>
      <c r="F56" s="184"/>
      <c r="G56" s="185">
        <f t="shared" si="7"/>
        <v>0</v>
      </c>
      <c r="H56" s="184"/>
      <c r="I56" s="185">
        <f t="shared" si="8"/>
        <v>0</v>
      </c>
      <c r="J56" s="184"/>
      <c r="K56" s="185">
        <f t="shared" si="9"/>
        <v>0</v>
      </c>
      <c r="L56" s="185">
        <v>21</v>
      </c>
      <c r="M56" s="185">
        <f t="shared" si="10"/>
        <v>0</v>
      </c>
      <c r="N56" s="185">
        <v>0</v>
      </c>
      <c r="O56" s="185">
        <f t="shared" si="11"/>
        <v>0</v>
      </c>
      <c r="P56" s="185">
        <v>0</v>
      </c>
      <c r="Q56" s="185">
        <f t="shared" si="12"/>
        <v>0</v>
      </c>
      <c r="R56" s="185"/>
      <c r="S56" s="185" t="s">
        <v>280</v>
      </c>
      <c r="T56" s="186" t="s">
        <v>281</v>
      </c>
      <c r="U56" s="161">
        <v>0</v>
      </c>
      <c r="V56" s="161">
        <f t="shared" si="13"/>
        <v>0</v>
      </c>
      <c r="W56" s="161"/>
      <c r="X56" s="152"/>
      <c r="Y56" s="152"/>
      <c r="Z56" s="152"/>
      <c r="AA56" s="152"/>
      <c r="AB56" s="152"/>
      <c r="AC56" s="152"/>
      <c r="AD56" s="152"/>
      <c r="AE56" s="152"/>
      <c r="AF56" s="152"/>
      <c r="AG56" s="152" t="s">
        <v>1346</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0">
        <v>43</v>
      </c>
      <c r="B57" s="181" t="s">
        <v>2034</v>
      </c>
      <c r="C57" s="191" t="s">
        <v>2051</v>
      </c>
      <c r="D57" s="182" t="s">
        <v>1282</v>
      </c>
      <c r="E57" s="183">
        <v>706.66667000000007</v>
      </c>
      <c r="F57" s="184"/>
      <c r="G57" s="185">
        <f t="shared" si="7"/>
        <v>0</v>
      </c>
      <c r="H57" s="184"/>
      <c r="I57" s="185">
        <f t="shared" si="8"/>
        <v>0</v>
      </c>
      <c r="J57" s="184"/>
      <c r="K57" s="185">
        <f t="shared" si="9"/>
        <v>0</v>
      </c>
      <c r="L57" s="185">
        <v>21</v>
      </c>
      <c r="M57" s="185">
        <f t="shared" si="10"/>
        <v>0</v>
      </c>
      <c r="N57" s="185">
        <v>0</v>
      </c>
      <c r="O57" s="185">
        <f t="shared" si="11"/>
        <v>0</v>
      </c>
      <c r="P57" s="185">
        <v>0</v>
      </c>
      <c r="Q57" s="185">
        <f t="shared" si="12"/>
        <v>0</v>
      </c>
      <c r="R57" s="185"/>
      <c r="S57" s="185" t="s">
        <v>280</v>
      </c>
      <c r="T57" s="186" t="s">
        <v>281</v>
      </c>
      <c r="U57" s="161">
        <v>0</v>
      </c>
      <c r="V57" s="161">
        <f t="shared" si="13"/>
        <v>0</v>
      </c>
      <c r="W57" s="161"/>
      <c r="X57" s="152"/>
      <c r="Y57" s="152"/>
      <c r="Z57" s="152"/>
      <c r="AA57" s="152"/>
      <c r="AB57" s="152"/>
      <c r="AC57" s="152"/>
      <c r="AD57" s="152"/>
      <c r="AE57" s="152"/>
      <c r="AF57" s="152"/>
      <c r="AG57" s="152" t="s">
        <v>1346</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x14ac:dyDescent="0.2">
      <c r="A58" s="167" t="s">
        <v>275</v>
      </c>
      <c r="B58" s="168" t="s">
        <v>193</v>
      </c>
      <c r="C58" s="188" t="s">
        <v>194</v>
      </c>
      <c r="D58" s="169"/>
      <c r="E58" s="170"/>
      <c r="F58" s="171"/>
      <c r="G58" s="171">
        <f>SUMIF(AG59:AG87,"&lt;&gt;NOR",G59:G87)</f>
        <v>0</v>
      </c>
      <c r="H58" s="171"/>
      <c r="I58" s="171">
        <f>SUM(I59:I87)</f>
        <v>0</v>
      </c>
      <c r="J58" s="171"/>
      <c r="K58" s="171">
        <f>SUM(K59:K87)</f>
        <v>0</v>
      </c>
      <c r="L58" s="171"/>
      <c r="M58" s="171">
        <f>SUM(M59:M87)</f>
        <v>0</v>
      </c>
      <c r="N58" s="171"/>
      <c r="O58" s="171">
        <f>SUM(O59:O87)</f>
        <v>0</v>
      </c>
      <c r="P58" s="171"/>
      <c r="Q58" s="171">
        <f>SUM(Q59:Q87)</f>
        <v>0</v>
      </c>
      <c r="R58" s="171"/>
      <c r="S58" s="171"/>
      <c r="T58" s="172"/>
      <c r="U58" s="166"/>
      <c r="V58" s="166">
        <f>SUM(V59:V87)</f>
        <v>0</v>
      </c>
      <c r="W58" s="166"/>
      <c r="AG58" t="s">
        <v>276</v>
      </c>
    </row>
    <row r="59" spans="1:60" outlineLevel="1" x14ac:dyDescent="0.2">
      <c r="A59" s="180">
        <v>44</v>
      </c>
      <c r="B59" s="181" t="s">
        <v>2052</v>
      </c>
      <c r="C59" s="191" t="s">
        <v>2053</v>
      </c>
      <c r="D59" s="182" t="s">
        <v>2028</v>
      </c>
      <c r="E59" s="183">
        <v>1.4000000000000001</v>
      </c>
      <c r="F59" s="184"/>
      <c r="G59" s="185">
        <f t="shared" ref="G59:G87" si="14">ROUND(E59*F59,2)</f>
        <v>0</v>
      </c>
      <c r="H59" s="184"/>
      <c r="I59" s="185">
        <f t="shared" ref="I59:I87" si="15">ROUND(E59*H59,2)</f>
        <v>0</v>
      </c>
      <c r="J59" s="184"/>
      <c r="K59" s="185">
        <f t="shared" ref="K59:K87" si="16">ROUND(E59*J59,2)</f>
        <v>0</v>
      </c>
      <c r="L59" s="185">
        <v>21</v>
      </c>
      <c r="M59" s="185">
        <f t="shared" ref="M59:M87" si="17">G59*(1+L59/100)</f>
        <v>0</v>
      </c>
      <c r="N59" s="185">
        <v>0</v>
      </c>
      <c r="O59" s="185">
        <f t="shared" ref="O59:O87" si="18">ROUND(E59*N59,2)</f>
        <v>0</v>
      </c>
      <c r="P59" s="185">
        <v>0</v>
      </c>
      <c r="Q59" s="185">
        <f t="shared" ref="Q59:Q87" si="19">ROUND(E59*P59,2)</f>
        <v>0</v>
      </c>
      <c r="R59" s="185"/>
      <c r="S59" s="185" t="s">
        <v>280</v>
      </c>
      <c r="T59" s="186" t="s">
        <v>281</v>
      </c>
      <c r="U59" s="161">
        <v>0</v>
      </c>
      <c r="V59" s="161">
        <f t="shared" ref="V59:V87" si="20">ROUND(E59*U59,2)</f>
        <v>0</v>
      </c>
      <c r="W59" s="161"/>
      <c r="X59" s="152"/>
      <c r="Y59" s="152"/>
      <c r="Z59" s="152"/>
      <c r="AA59" s="152"/>
      <c r="AB59" s="152"/>
      <c r="AC59" s="152"/>
      <c r="AD59" s="152"/>
      <c r="AE59" s="152"/>
      <c r="AF59" s="152"/>
      <c r="AG59" s="152" t="s">
        <v>755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0">
        <v>45</v>
      </c>
      <c r="B60" s="181" t="s">
        <v>2052</v>
      </c>
      <c r="C60" s="191" t="s">
        <v>2054</v>
      </c>
      <c r="D60" s="182" t="s">
        <v>2028</v>
      </c>
      <c r="E60" s="183">
        <v>51</v>
      </c>
      <c r="F60" s="184"/>
      <c r="G60" s="185">
        <f t="shared" si="14"/>
        <v>0</v>
      </c>
      <c r="H60" s="184"/>
      <c r="I60" s="185">
        <f t="shared" si="15"/>
        <v>0</v>
      </c>
      <c r="J60" s="184"/>
      <c r="K60" s="185">
        <f t="shared" si="16"/>
        <v>0</v>
      </c>
      <c r="L60" s="185">
        <v>21</v>
      </c>
      <c r="M60" s="185">
        <f t="shared" si="17"/>
        <v>0</v>
      </c>
      <c r="N60" s="185">
        <v>0</v>
      </c>
      <c r="O60" s="185">
        <f t="shared" si="18"/>
        <v>0</v>
      </c>
      <c r="P60" s="185">
        <v>0</v>
      </c>
      <c r="Q60" s="185">
        <f t="shared" si="19"/>
        <v>0</v>
      </c>
      <c r="R60" s="185"/>
      <c r="S60" s="185" t="s">
        <v>280</v>
      </c>
      <c r="T60" s="186" t="s">
        <v>281</v>
      </c>
      <c r="U60" s="161">
        <v>0</v>
      </c>
      <c r="V60" s="161">
        <f t="shared" si="20"/>
        <v>0</v>
      </c>
      <c r="W60" s="161"/>
      <c r="X60" s="152"/>
      <c r="Y60" s="152"/>
      <c r="Z60" s="152"/>
      <c r="AA60" s="152"/>
      <c r="AB60" s="152"/>
      <c r="AC60" s="152"/>
      <c r="AD60" s="152"/>
      <c r="AE60" s="152"/>
      <c r="AF60" s="152"/>
      <c r="AG60" s="152" t="s">
        <v>1346</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0">
        <v>46</v>
      </c>
      <c r="B61" s="181" t="s">
        <v>2031</v>
      </c>
      <c r="C61" s="191" t="s">
        <v>2055</v>
      </c>
      <c r="D61" s="182" t="s">
        <v>2028</v>
      </c>
      <c r="E61" s="183">
        <v>1.4000000000000001</v>
      </c>
      <c r="F61" s="184"/>
      <c r="G61" s="185">
        <f t="shared" si="14"/>
        <v>0</v>
      </c>
      <c r="H61" s="184"/>
      <c r="I61" s="185">
        <f t="shared" si="15"/>
        <v>0</v>
      </c>
      <c r="J61" s="184"/>
      <c r="K61" s="185">
        <f t="shared" si="16"/>
        <v>0</v>
      </c>
      <c r="L61" s="185">
        <v>21</v>
      </c>
      <c r="M61" s="185">
        <f t="shared" si="17"/>
        <v>0</v>
      </c>
      <c r="N61" s="185">
        <v>0</v>
      </c>
      <c r="O61" s="185">
        <f t="shared" si="18"/>
        <v>0</v>
      </c>
      <c r="P61" s="185">
        <v>0</v>
      </c>
      <c r="Q61" s="185">
        <f t="shared" si="19"/>
        <v>0</v>
      </c>
      <c r="R61" s="185"/>
      <c r="S61" s="185" t="s">
        <v>280</v>
      </c>
      <c r="T61" s="186" t="s">
        <v>281</v>
      </c>
      <c r="U61" s="161">
        <v>0</v>
      </c>
      <c r="V61" s="161">
        <f t="shared" si="20"/>
        <v>0</v>
      </c>
      <c r="W61" s="161"/>
      <c r="X61" s="152"/>
      <c r="Y61" s="152"/>
      <c r="Z61" s="152"/>
      <c r="AA61" s="152"/>
      <c r="AB61" s="152"/>
      <c r="AC61" s="152"/>
      <c r="AD61" s="152"/>
      <c r="AE61" s="152"/>
      <c r="AF61" s="152"/>
      <c r="AG61" s="152" t="s">
        <v>1346</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0">
        <v>47</v>
      </c>
      <c r="B62" s="181" t="s">
        <v>2031</v>
      </c>
      <c r="C62" s="191" t="s">
        <v>2056</v>
      </c>
      <c r="D62" s="182" t="s">
        <v>2028</v>
      </c>
      <c r="E62" s="183">
        <v>25.5</v>
      </c>
      <c r="F62" s="184"/>
      <c r="G62" s="185">
        <f t="shared" si="14"/>
        <v>0</v>
      </c>
      <c r="H62" s="184"/>
      <c r="I62" s="185">
        <f t="shared" si="15"/>
        <v>0</v>
      </c>
      <c r="J62" s="184"/>
      <c r="K62" s="185">
        <f t="shared" si="16"/>
        <v>0</v>
      </c>
      <c r="L62" s="185">
        <v>21</v>
      </c>
      <c r="M62" s="185">
        <f t="shared" si="17"/>
        <v>0</v>
      </c>
      <c r="N62" s="185">
        <v>0</v>
      </c>
      <c r="O62" s="185">
        <f t="shared" si="18"/>
        <v>0</v>
      </c>
      <c r="P62" s="185">
        <v>0</v>
      </c>
      <c r="Q62" s="185">
        <f t="shared" si="19"/>
        <v>0</v>
      </c>
      <c r="R62" s="185"/>
      <c r="S62" s="185" t="s">
        <v>280</v>
      </c>
      <c r="T62" s="186" t="s">
        <v>281</v>
      </c>
      <c r="U62" s="161">
        <v>0</v>
      </c>
      <c r="V62" s="161">
        <f t="shared" si="20"/>
        <v>0</v>
      </c>
      <c r="W62" s="161"/>
      <c r="X62" s="152"/>
      <c r="Y62" s="152"/>
      <c r="Z62" s="152"/>
      <c r="AA62" s="152"/>
      <c r="AB62" s="152"/>
      <c r="AC62" s="152"/>
      <c r="AD62" s="152"/>
      <c r="AE62" s="152"/>
      <c r="AF62" s="152"/>
      <c r="AG62" s="152" t="s">
        <v>1346</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0">
        <v>48</v>
      </c>
      <c r="B63" s="181" t="s">
        <v>2031</v>
      </c>
      <c r="C63" s="191" t="s">
        <v>2057</v>
      </c>
      <c r="D63" s="182" t="s">
        <v>2028</v>
      </c>
      <c r="E63" s="183">
        <v>9.2000000000000011</v>
      </c>
      <c r="F63" s="184"/>
      <c r="G63" s="185">
        <f t="shared" si="14"/>
        <v>0</v>
      </c>
      <c r="H63" s="184"/>
      <c r="I63" s="185">
        <f t="shared" si="15"/>
        <v>0</v>
      </c>
      <c r="J63" s="184"/>
      <c r="K63" s="185">
        <f t="shared" si="16"/>
        <v>0</v>
      </c>
      <c r="L63" s="185">
        <v>21</v>
      </c>
      <c r="M63" s="185">
        <f t="shared" si="17"/>
        <v>0</v>
      </c>
      <c r="N63" s="185">
        <v>0</v>
      </c>
      <c r="O63" s="185">
        <f t="shared" si="18"/>
        <v>0</v>
      </c>
      <c r="P63" s="185">
        <v>0</v>
      </c>
      <c r="Q63" s="185">
        <f t="shared" si="19"/>
        <v>0</v>
      </c>
      <c r="R63" s="185"/>
      <c r="S63" s="185" t="s">
        <v>280</v>
      </c>
      <c r="T63" s="186" t="s">
        <v>281</v>
      </c>
      <c r="U63" s="161">
        <v>0</v>
      </c>
      <c r="V63" s="161">
        <f t="shared" si="20"/>
        <v>0</v>
      </c>
      <c r="W63" s="161"/>
      <c r="X63" s="152"/>
      <c r="Y63" s="152"/>
      <c r="Z63" s="152"/>
      <c r="AA63" s="152"/>
      <c r="AB63" s="152"/>
      <c r="AC63" s="152"/>
      <c r="AD63" s="152"/>
      <c r="AE63" s="152"/>
      <c r="AF63" s="152"/>
      <c r="AG63" s="152" t="s">
        <v>1346</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0">
        <v>49</v>
      </c>
      <c r="B64" s="181" t="s">
        <v>2031</v>
      </c>
      <c r="C64" s="191" t="s">
        <v>2058</v>
      </c>
      <c r="D64" s="182" t="s">
        <v>2028</v>
      </c>
      <c r="E64" s="183">
        <v>16.3</v>
      </c>
      <c r="F64" s="184"/>
      <c r="G64" s="185">
        <f t="shared" si="14"/>
        <v>0</v>
      </c>
      <c r="H64" s="184"/>
      <c r="I64" s="185">
        <f t="shared" si="15"/>
        <v>0</v>
      </c>
      <c r="J64" s="184"/>
      <c r="K64" s="185">
        <f t="shared" si="16"/>
        <v>0</v>
      </c>
      <c r="L64" s="185">
        <v>21</v>
      </c>
      <c r="M64" s="185">
        <f t="shared" si="17"/>
        <v>0</v>
      </c>
      <c r="N64" s="185">
        <v>0</v>
      </c>
      <c r="O64" s="185">
        <f t="shared" si="18"/>
        <v>0</v>
      </c>
      <c r="P64" s="185">
        <v>0</v>
      </c>
      <c r="Q64" s="185">
        <f t="shared" si="19"/>
        <v>0</v>
      </c>
      <c r="R64" s="185"/>
      <c r="S64" s="185" t="s">
        <v>280</v>
      </c>
      <c r="T64" s="186" t="s">
        <v>281</v>
      </c>
      <c r="U64" s="161">
        <v>0</v>
      </c>
      <c r="V64" s="161">
        <f t="shared" si="20"/>
        <v>0</v>
      </c>
      <c r="W64" s="161"/>
      <c r="X64" s="152"/>
      <c r="Y64" s="152"/>
      <c r="Z64" s="152"/>
      <c r="AA64" s="152"/>
      <c r="AB64" s="152"/>
      <c r="AC64" s="152"/>
      <c r="AD64" s="152"/>
      <c r="AE64" s="152"/>
      <c r="AF64" s="152"/>
      <c r="AG64" s="152" t="s">
        <v>1346</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0">
        <v>50</v>
      </c>
      <c r="B65" s="181" t="s">
        <v>2052</v>
      </c>
      <c r="C65" s="191" t="s">
        <v>2059</v>
      </c>
      <c r="D65" s="182" t="s">
        <v>2028</v>
      </c>
      <c r="E65" s="183">
        <v>181.4</v>
      </c>
      <c r="F65" s="184"/>
      <c r="G65" s="185">
        <f t="shared" si="14"/>
        <v>0</v>
      </c>
      <c r="H65" s="184"/>
      <c r="I65" s="185">
        <f t="shared" si="15"/>
        <v>0</v>
      </c>
      <c r="J65" s="184"/>
      <c r="K65" s="185">
        <f t="shared" si="16"/>
        <v>0</v>
      </c>
      <c r="L65" s="185">
        <v>21</v>
      </c>
      <c r="M65" s="185">
        <f t="shared" si="17"/>
        <v>0</v>
      </c>
      <c r="N65" s="185">
        <v>0</v>
      </c>
      <c r="O65" s="185">
        <f t="shared" si="18"/>
        <v>0</v>
      </c>
      <c r="P65" s="185">
        <v>0</v>
      </c>
      <c r="Q65" s="185">
        <f t="shared" si="19"/>
        <v>0</v>
      </c>
      <c r="R65" s="185"/>
      <c r="S65" s="185" t="s">
        <v>280</v>
      </c>
      <c r="T65" s="186" t="s">
        <v>281</v>
      </c>
      <c r="U65" s="161">
        <v>0</v>
      </c>
      <c r="V65" s="161">
        <f t="shared" si="20"/>
        <v>0</v>
      </c>
      <c r="W65" s="161"/>
      <c r="X65" s="152"/>
      <c r="Y65" s="152"/>
      <c r="Z65" s="152"/>
      <c r="AA65" s="152"/>
      <c r="AB65" s="152"/>
      <c r="AC65" s="152"/>
      <c r="AD65" s="152"/>
      <c r="AE65" s="152"/>
      <c r="AF65" s="152"/>
      <c r="AG65" s="152" t="s">
        <v>1346</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0">
        <v>51</v>
      </c>
      <c r="B66" s="181" t="s">
        <v>2031</v>
      </c>
      <c r="C66" s="191" t="s">
        <v>2060</v>
      </c>
      <c r="D66" s="182" t="s">
        <v>2028</v>
      </c>
      <c r="E66" s="183">
        <v>24</v>
      </c>
      <c r="F66" s="184"/>
      <c r="G66" s="185">
        <f t="shared" si="14"/>
        <v>0</v>
      </c>
      <c r="H66" s="184"/>
      <c r="I66" s="185">
        <f t="shared" si="15"/>
        <v>0</v>
      </c>
      <c r="J66" s="184"/>
      <c r="K66" s="185">
        <f t="shared" si="16"/>
        <v>0</v>
      </c>
      <c r="L66" s="185">
        <v>21</v>
      </c>
      <c r="M66" s="185">
        <f t="shared" si="17"/>
        <v>0</v>
      </c>
      <c r="N66" s="185">
        <v>0</v>
      </c>
      <c r="O66" s="185">
        <f t="shared" si="18"/>
        <v>0</v>
      </c>
      <c r="P66" s="185">
        <v>0</v>
      </c>
      <c r="Q66" s="185">
        <f t="shared" si="19"/>
        <v>0</v>
      </c>
      <c r="R66" s="185"/>
      <c r="S66" s="185" t="s">
        <v>280</v>
      </c>
      <c r="T66" s="186" t="s">
        <v>281</v>
      </c>
      <c r="U66" s="161">
        <v>0</v>
      </c>
      <c r="V66" s="161">
        <f t="shared" si="20"/>
        <v>0</v>
      </c>
      <c r="W66" s="161"/>
      <c r="X66" s="152"/>
      <c r="Y66" s="152"/>
      <c r="Z66" s="152"/>
      <c r="AA66" s="152"/>
      <c r="AB66" s="152"/>
      <c r="AC66" s="152"/>
      <c r="AD66" s="152"/>
      <c r="AE66" s="152"/>
      <c r="AF66" s="152"/>
      <c r="AG66" s="152" t="s">
        <v>1346</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0">
        <v>52</v>
      </c>
      <c r="B67" s="181" t="s">
        <v>2031</v>
      </c>
      <c r="C67" s="191" t="s">
        <v>2061</v>
      </c>
      <c r="D67" s="182" t="s">
        <v>2028</v>
      </c>
      <c r="E67" s="183">
        <v>70.400000000000006</v>
      </c>
      <c r="F67" s="184"/>
      <c r="G67" s="185">
        <f t="shared" si="14"/>
        <v>0</v>
      </c>
      <c r="H67" s="184"/>
      <c r="I67" s="185">
        <f t="shared" si="15"/>
        <v>0</v>
      </c>
      <c r="J67" s="184"/>
      <c r="K67" s="185">
        <f t="shared" si="16"/>
        <v>0</v>
      </c>
      <c r="L67" s="185">
        <v>21</v>
      </c>
      <c r="M67" s="185">
        <f t="shared" si="17"/>
        <v>0</v>
      </c>
      <c r="N67" s="185">
        <v>0</v>
      </c>
      <c r="O67" s="185">
        <f t="shared" si="18"/>
        <v>0</v>
      </c>
      <c r="P67" s="185">
        <v>0</v>
      </c>
      <c r="Q67" s="185">
        <f t="shared" si="19"/>
        <v>0</v>
      </c>
      <c r="R67" s="185"/>
      <c r="S67" s="185" t="s">
        <v>280</v>
      </c>
      <c r="T67" s="186" t="s">
        <v>281</v>
      </c>
      <c r="U67" s="161">
        <v>0</v>
      </c>
      <c r="V67" s="161">
        <f t="shared" si="20"/>
        <v>0</v>
      </c>
      <c r="W67" s="161"/>
      <c r="X67" s="152"/>
      <c r="Y67" s="152"/>
      <c r="Z67" s="152"/>
      <c r="AA67" s="152"/>
      <c r="AB67" s="152"/>
      <c r="AC67" s="152"/>
      <c r="AD67" s="152"/>
      <c r="AE67" s="152"/>
      <c r="AF67" s="152"/>
      <c r="AG67" s="152" t="s">
        <v>1346</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80">
        <v>53</v>
      </c>
      <c r="B68" s="181" t="s">
        <v>2031</v>
      </c>
      <c r="C68" s="191" t="s">
        <v>2062</v>
      </c>
      <c r="D68" s="182" t="s">
        <v>2028</v>
      </c>
      <c r="E68" s="183">
        <v>87</v>
      </c>
      <c r="F68" s="184"/>
      <c r="G68" s="185">
        <f t="shared" si="14"/>
        <v>0</v>
      </c>
      <c r="H68" s="184"/>
      <c r="I68" s="185">
        <f t="shared" si="15"/>
        <v>0</v>
      </c>
      <c r="J68" s="184"/>
      <c r="K68" s="185">
        <f t="shared" si="16"/>
        <v>0</v>
      </c>
      <c r="L68" s="185">
        <v>21</v>
      </c>
      <c r="M68" s="185">
        <f t="shared" si="17"/>
        <v>0</v>
      </c>
      <c r="N68" s="185">
        <v>0</v>
      </c>
      <c r="O68" s="185">
        <f t="shared" si="18"/>
        <v>0</v>
      </c>
      <c r="P68" s="185">
        <v>0</v>
      </c>
      <c r="Q68" s="185">
        <f t="shared" si="19"/>
        <v>0</v>
      </c>
      <c r="R68" s="185"/>
      <c r="S68" s="185" t="s">
        <v>280</v>
      </c>
      <c r="T68" s="186" t="s">
        <v>281</v>
      </c>
      <c r="U68" s="161">
        <v>0</v>
      </c>
      <c r="V68" s="161">
        <f t="shared" si="20"/>
        <v>0</v>
      </c>
      <c r="W68" s="161"/>
      <c r="X68" s="152"/>
      <c r="Y68" s="152"/>
      <c r="Z68" s="152"/>
      <c r="AA68" s="152"/>
      <c r="AB68" s="152"/>
      <c r="AC68" s="152"/>
      <c r="AD68" s="152"/>
      <c r="AE68" s="152"/>
      <c r="AF68" s="152"/>
      <c r="AG68" s="152" t="s">
        <v>1346</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80">
        <v>54</v>
      </c>
      <c r="B69" s="181" t="s">
        <v>2052</v>
      </c>
      <c r="C69" s="191" t="s">
        <v>2063</v>
      </c>
      <c r="D69" s="182" t="s">
        <v>2028</v>
      </c>
      <c r="E69" s="183">
        <v>35.800000000000004</v>
      </c>
      <c r="F69" s="184"/>
      <c r="G69" s="185">
        <f t="shared" si="14"/>
        <v>0</v>
      </c>
      <c r="H69" s="184"/>
      <c r="I69" s="185">
        <f t="shared" si="15"/>
        <v>0</v>
      </c>
      <c r="J69" s="184"/>
      <c r="K69" s="185">
        <f t="shared" si="16"/>
        <v>0</v>
      </c>
      <c r="L69" s="185">
        <v>21</v>
      </c>
      <c r="M69" s="185">
        <f t="shared" si="17"/>
        <v>0</v>
      </c>
      <c r="N69" s="185">
        <v>0</v>
      </c>
      <c r="O69" s="185">
        <f t="shared" si="18"/>
        <v>0</v>
      </c>
      <c r="P69" s="185">
        <v>0</v>
      </c>
      <c r="Q69" s="185">
        <f t="shared" si="19"/>
        <v>0</v>
      </c>
      <c r="R69" s="185"/>
      <c r="S69" s="185" t="s">
        <v>280</v>
      </c>
      <c r="T69" s="186" t="s">
        <v>281</v>
      </c>
      <c r="U69" s="161">
        <v>0</v>
      </c>
      <c r="V69" s="161">
        <f t="shared" si="20"/>
        <v>0</v>
      </c>
      <c r="W69" s="161"/>
      <c r="X69" s="152"/>
      <c r="Y69" s="152"/>
      <c r="Z69" s="152"/>
      <c r="AA69" s="152"/>
      <c r="AB69" s="152"/>
      <c r="AC69" s="152"/>
      <c r="AD69" s="152"/>
      <c r="AE69" s="152"/>
      <c r="AF69" s="152"/>
      <c r="AG69" s="152" t="s">
        <v>1346</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80">
        <v>55</v>
      </c>
      <c r="B70" s="181" t="s">
        <v>2031</v>
      </c>
      <c r="C70" s="191" t="s">
        <v>2064</v>
      </c>
      <c r="D70" s="182" t="s">
        <v>2028</v>
      </c>
      <c r="E70" s="183">
        <v>9</v>
      </c>
      <c r="F70" s="184"/>
      <c r="G70" s="185">
        <f t="shared" si="14"/>
        <v>0</v>
      </c>
      <c r="H70" s="184"/>
      <c r="I70" s="185">
        <f t="shared" si="15"/>
        <v>0</v>
      </c>
      <c r="J70" s="184"/>
      <c r="K70" s="185">
        <f t="shared" si="16"/>
        <v>0</v>
      </c>
      <c r="L70" s="185">
        <v>21</v>
      </c>
      <c r="M70" s="185">
        <f t="shared" si="17"/>
        <v>0</v>
      </c>
      <c r="N70" s="185">
        <v>0</v>
      </c>
      <c r="O70" s="185">
        <f t="shared" si="18"/>
        <v>0</v>
      </c>
      <c r="P70" s="185">
        <v>0</v>
      </c>
      <c r="Q70" s="185">
        <f t="shared" si="19"/>
        <v>0</v>
      </c>
      <c r="R70" s="185"/>
      <c r="S70" s="185" t="s">
        <v>280</v>
      </c>
      <c r="T70" s="186" t="s">
        <v>281</v>
      </c>
      <c r="U70" s="161">
        <v>0</v>
      </c>
      <c r="V70" s="161">
        <f t="shared" si="20"/>
        <v>0</v>
      </c>
      <c r="W70" s="161"/>
      <c r="X70" s="152"/>
      <c r="Y70" s="152"/>
      <c r="Z70" s="152"/>
      <c r="AA70" s="152"/>
      <c r="AB70" s="152"/>
      <c r="AC70" s="152"/>
      <c r="AD70" s="152"/>
      <c r="AE70" s="152"/>
      <c r="AF70" s="152"/>
      <c r="AG70" s="152" t="s">
        <v>1346</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80">
        <v>56</v>
      </c>
      <c r="B71" s="181" t="s">
        <v>2031</v>
      </c>
      <c r="C71" s="191" t="s">
        <v>2065</v>
      </c>
      <c r="D71" s="182" t="s">
        <v>2028</v>
      </c>
      <c r="E71" s="183">
        <v>8.6000000000000014</v>
      </c>
      <c r="F71" s="184"/>
      <c r="G71" s="185">
        <f t="shared" si="14"/>
        <v>0</v>
      </c>
      <c r="H71" s="184"/>
      <c r="I71" s="185">
        <f t="shared" si="15"/>
        <v>0</v>
      </c>
      <c r="J71" s="184"/>
      <c r="K71" s="185">
        <f t="shared" si="16"/>
        <v>0</v>
      </c>
      <c r="L71" s="185">
        <v>21</v>
      </c>
      <c r="M71" s="185">
        <f t="shared" si="17"/>
        <v>0</v>
      </c>
      <c r="N71" s="185">
        <v>0</v>
      </c>
      <c r="O71" s="185">
        <f t="shared" si="18"/>
        <v>0</v>
      </c>
      <c r="P71" s="185">
        <v>0</v>
      </c>
      <c r="Q71" s="185">
        <f t="shared" si="19"/>
        <v>0</v>
      </c>
      <c r="R71" s="185"/>
      <c r="S71" s="185" t="s">
        <v>280</v>
      </c>
      <c r="T71" s="186" t="s">
        <v>281</v>
      </c>
      <c r="U71" s="161">
        <v>0</v>
      </c>
      <c r="V71" s="161">
        <f t="shared" si="20"/>
        <v>0</v>
      </c>
      <c r="W71" s="161"/>
      <c r="X71" s="152"/>
      <c r="Y71" s="152"/>
      <c r="Z71" s="152"/>
      <c r="AA71" s="152"/>
      <c r="AB71" s="152"/>
      <c r="AC71" s="152"/>
      <c r="AD71" s="152"/>
      <c r="AE71" s="152"/>
      <c r="AF71" s="152"/>
      <c r="AG71" s="152" t="s">
        <v>1346</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
      <c r="A72" s="180">
        <v>57</v>
      </c>
      <c r="B72" s="181" t="s">
        <v>2031</v>
      </c>
      <c r="C72" s="191" t="s">
        <v>2066</v>
      </c>
      <c r="D72" s="182" t="s">
        <v>2028</v>
      </c>
      <c r="E72" s="183">
        <v>18.200000000000003</v>
      </c>
      <c r="F72" s="184"/>
      <c r="G72" s="185">
        <f t="shared" si="14"/>
        <v>0</v>
      </c>
      <c r="H72" s="184"/>
      <c r="I72" s="185">
        <f t="shared" si="15"/>
        <v>0</v>
      </c>
      <c r="J72" s="184"/>
      <c r="K72" s="185">
        <f t="shared" si="16"/>
        <v>0</v>
      </c>
      <c r="L72" s="185">
        <v>21</v>
      </c>
      <c r="M72" s="185">
        <f t="shared" si="17"/>
        <v>0</v>
      </c>
      <c r="N72" s="185">
        <v>0</v>
      </c>
      <c r="O72" s="185">
        <f t="shared" si="18"/>
        <v>0</v>
      </c>
      <c r="P72" s="185">
        <v>0</v>
      </c>
      <c r="Q72" s="185">
        <f t="shared" si="19"/>
        <v>0</v>
      </c>
      <c r="R72" s="185"/>
      <c r="S72" s="185" t="s">
        <v>280</v>
      </c>
      <c r="T72" s="186" t="s">
        <v>281</v>
      </c>
      <c r="U72" s="161">
        <v>0</v>
      </c>
      <c r="V72" s="161">
        <f t="shared" si="20"/>
        <v>0</v>
      </c>
      <c r="W72" s="161"/>
      <c r="X72" s="152"/>
      <c r="Y72" s="152"/>
      <c r="Z72" s="152"/>
      <c r="AA72" s="152"/>
      <c r="AB72" s="152"/>
      <c r="AC72" s="152"/>
      <c r="AD72" s="152"/>
      <c r="AE72" s="152"/>
      <c r="AF72" s="152"/>
      <c r="AG72" s="152" t="s">
        <v>1346</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80">
        <v>58</v>
      </c>
      <c r="B73" s="181" t="s">
        <v>2052</v>
      </c>
      <c r="C73" s="191" t="s">
        <v>2067</v>
      </c>
      <c r="D73" s="182" t="s">
        <v>1282</v>
      </c>
      <c r="E73" s="183">
        <v>27</v>
      </c>
      <c r="F73" s="184"/>
      <c r="G73" s="185">
        <f t="shared" si="14"/>
        <v>0</v>
      </c>
      <c r="H73" s="184"/>
      <c r="I73" s="185">
        <f t="shared" si="15"/>
        <v>0</v>
      </c>
      <c r="J73" s="184"/>
      <c r="K73" s="185">
        <f t="shared" si="16"/>
        <v>0</v>
      </c>
      <c r="L73" s="185">
        <v>21</v>
      </c>
      <c r="M73" s="185">
        <f t="shared" si="17"/>
        <v>0</v>
      </c>
      <c r="N73" s="185">
        <v>0</v>
      </c>
      <c r="O73" s="185">
        <f t="shared" si="18"/>
        <v>0</v>
      </c>
      <c r="P73" s="185">
        <v>0</v>
      </c>
      <c r="Q73" s="185">
        <f t="shared" si="19"/>
        <v>0</v>
      </c>
      <c r="R73" s="185"/>
      <c r="S73" s="185" t="s">
        <v>280</v>
      </c>
      <c r="T73" s="186" t="s">
        <v>281</v>
      </c>
      <c r="U73" s="161">
        <v>0</v>
      </c>
      <c r="V73" s="161">
        <f t="shared" si="20"/>
        <v>0</v>
      </c>
      <c r="W73" s="161"/>
      <c r="X73" s="152"/>
      <c r="Y73" s="152"/>
      <c r="Z73" s="152"/>
      <c r="AA73" s="152"/>
      <c r="AB73" s="152"/>
      <c r="AC73" s="152"/>
      <c r="AD73" s="152"/>
      <c r="AE73" s="152"/>
      <c r="AF73" s="152"/>
      <c r="AG73" s="152" t="s">
        <v>1346</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80">
        <v>59</v>
      </c>
      <c r="B74" s="181" t="s">
        <v>2052</v>
      </c>
      <c r="C74" s="191" t="s">
        <v>2068</v>
      </c>
      <c r="D74" s="182" t="s">
        <v>1282</v>
      </c>
      <c r="E74" s="183">
        <v>3</v>
      </c>
      <c r="F74" s="184"/>
      <c r="G74" s="185">
        <f t="shared" si="14"/>
        <v>0</v>
      </c>
      <c r="H74" s="184"/>
      <c r="I74" s="185">
        <f t="shared" si="15"/>
        <v>0</v>
      </c>
      <c r="J74" s="184"/>
      <c r="K74" s="185">
        <f t="shared" si="16"/>
        <v>0</v>
      </c>
      <c r="L74" s="185">
        <v>21</v>
      </c>
      <c r="M74" s="185">
        <f t="shared" si="17"/>
        <v>0</v>
      </c>
      <c r="N74" s="185">
        <v>0</v>
      </c>
      <c r="O74" s="185">
        <f t="shared" si="18"/>
        <v>0</v>
      </c>
      <c r="P74" s="185">
        <v>0</v>
      </c>
      <c r="Q74" s="185">
        <f t="shared" si="19"/>
        <v>0</v>
      </c>
      <c r="R74" s="185"/>
      <c r="S74" s="185" t="s">
        <v>280</v>
      </c>
      <c r="T74" s="186" t="s">
        <v>281</v>
      </c>
      <c r="U74" s="161">
        <v>0</v>
      </c>
      <c r="V74" s="161">
        <f t="shared" si="20"/>
        <v>0</v>
      </c>
      <c r="W74" s="161"/>
      <c r="X74" s="152"/>
      <c r="Y74" s="152"/>
      <c r="Z74" s="152"/>
      <c r="AA74" s="152"/>
      <c r="AB74" s="152"/>
      <c r="AC74" s="152"/>
      <c r="AD74" s="152"/>
      <c r="AE74" s="152"/>
      <c r="AF74" s="152"/>
      <c r="AG74" s="152" t="s">
        <v>1346</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80">
        <v>60</v>
      </c>
      <c r="B75" s="181" t="s">
        <v>2052</v>
      </c>
      <c r="C75" s="191" t="s">
        <v>2069</v>
      </c>
      <c r="D75" s="182" t="s">
        <v>1282</v>
      </c>
      <c r="E75" s="183">
        <v>8</v>
      </c>
      <c r="F75" s="184"/>
      <c r="G75" s="185">
        <f t="shared" si="14"/>
        <v>0</v>
      </c>
      <c r="H75" s="184"/>
      <c r="I75" s="185">
        <f t="shared" si="15"/>
        <v>0</v>
      </c>
      <c r="J75" s="184"/>
      <c r="K75" s="185">
        <f t="shared" si="16"/>
        <v>0</v>
      </c>
      <c r="L75" s="185">
        <v>21</v>
      </c>
      <c r="M75" s="185">
        <f t="shared" si="17"/>
        <v>0</v>
      </c>
      <c r="N75" s="185">
        <v>0</v>
      </c>
      <c r="O75" s="185">
        <f t="shared" si="18"/>
        <v>0</v>
      </c>
      <c r="P75" s="185">
        <v>0</v>
      </c>
      <c r="Q75" s="185">
        <f t="shared" si="19"/>
        <v>0</v>
      </c>
      <c r="R75" s="185"/>
      <c r="S75" s="185" t="s">
        <v>280</v>
      </c>
      <c r="T75" s="186" t="s">
        <v>281</v>
      </c>
      <c r="U75" s="161">
        <v>0</v>
      </c>
      <c r="V75" s="161">
        <f t="shared" si="20"/>
        <v>0</v>
      </c>
      <c r="W75" s="161"/>
      <c r="X75" s="152"/>
      <c r="Y75" s="152"/>
      <c r="Z75" s="152"/>
      <c r="AA75" s="152"/>
      <c r="AB75" s="152"/>
      <c r="AC75" s="152"/>
      <c r="AD75" s="152"/>
      <c r="AE75" s="152"/>
      <c r="AF75" s="152"/>
      <c r="AG75" s="152" t="s">
        <v>1346</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80">
        <v>61</v>
      </c>
      <c r="B76" s="181" t="s">
        <v>2031</v>
      </c>
      <c r="C76" s="191" t="s">
        <v>2070</v>
      </c>
      <c r="D76" s="182" t="s">
        <v>1282</v>
      </c>
      <c r="E76" s="183">
        <v>8</v>
      </c>
      <c r="F76" s="184"/>
      <c r="G76" s="185">
        <f t="shared" si="14"/>
        <v>0</v>
      </c>
      <c r="H76" s="184"/>
      <c r="I76" s="185">
        <f t="shared" si="15"/>
        <v>0</v>
      </c>
      <c r="J76" s="184"/>
      <c r="K76" s="185">
        <f t="shared" si="16"/>
        <v>0</v>
      </c>
      <c r="L76" s="185">
        <v>21</v>
      </c>
      <c r="M76" s="185">
        <f t="shared" si="17"/>
        <v>0</v>
      </c>
      <c r="N76" s="185">
        <v>0</v>
      </c>
      <c r="O76" s="185">
        <f t="shared" si="18"/>
        <v>0</v>
      </c>
      <c r="P76" s="185">
        <v>0</v>
      </c>
      <c r="Q76" s="185">
        <f t="shared" si="19"/>
        <v>0</v>
      </c>
      <c r="R76" s="185"/>
      <c r="S76" s="185" t="s">
        <v>280</v>
      </c>
      <c r="T76" s="186" t="s">
        <v>281</v>
      </c>
      <c r="U76" s="161">
        <v>0</v>
      </c>
      <c r="V76" s="161">
        <f t="shared" si="20"/>
        <v>0</v>
      </c>
      <c r="W76" s="161"/>
      <c r="X76" s="152"/>
      <c r="Y76" s="152"/>
      <c r="Z76" s="152"/>
      <c r="AA76" s="152"/>
      <c r="AB76" s="152"/>
      <c r="AC76" s="152"/>
      <c r="AD76" s="152"/>
      <c r="AE76" s="152"/>
      <c r="AF76" s="152"/>
      <c r="AG76" s="152" t="s">
        <v>1346</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80">
        <v>62</v>
      </c>
      <c r="B77" s="181" t="s">
        <v>2052</v>
      </c>
      <c r="C77" s="191" t="s">
        <v>2071</v>
      </c>
      <c r="D77" s="182" t="s">
        <v>1282</v>
      </c>
      <c r="E77" s="183">
        <v>4</v>
      </c>
      <c r="F77" s="184"/>
      <c r="G77" s="185">
        <f t="shared" si="14"/>
        <v>0</v>
      </c>
      <c r="H77" s="184"/>
      <c r="I77" s="185">
        <f t="shared" si="15"/>
        <v>0</v>
      </c>
      <c r="J77" s="184"/>
      <c r="K77" s="185">
        <f t="shared" si="16"/>
        <v>0</v>
      </c>
      <c r="L77" s="185">
        <v>21</v>
      </c>
      <c r="M77" s="185">
        <f t="shared" si="17"/>
        <v>0</v>
      </c>
      <c r="N77" s="185">
        <v>0</v>
      </c>
      <c r="O77" s="185">
        <f t="shared" si="18"/>
        <v>0</v>
      </c>
      <c r="P77" s="185">
        <v>0</v>
      </c>
      <c r="Q77" s="185">
        <f t="shared" si="19"/>
        <v>0</v>
      </c>
      <c r="R77" s="185"/>
      <c r="S77" s="185" t="s">
        <v>280</v>
      </c>
      <c r="T77" s="186" t="s">
        <v>281</v>
      </c>
      <c r="U77" s="161">
        <v>0</v>
      </c>
      <c r="V77" s="161">
        <f t="shared" si="20"/>
        <v>0</v>
      </c>
      <c r="W77" s="161"/>
      <c r="X77" s="152"/>
      <c r="Y77" s="152"/>
      <c r="Z77" s="152"/>
      <c r="AA77" s="152"/>
      <c r="AB77" s="152"/>
      <c r="AC77" s="152"/>
      <c r="AD77" s="152"/>
      <c r="AE77" s="152"/>
      <c r="AF77" s="152"/>
      <c r="AG77" s="152" t="s">
        <v>1346</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80">
        <v>63</v>
      </c>
      <c r="B78" s="181" t="s">
        <v>2052</v>
      </c>
      <c r="C78" s="191" t="s">
        <v>2072</v>
      </c>
      <c r="D78" s="182" t="s">
        <v>1282</v>
      </c>
      <c r="E78" s="183">
        <v>9</v>
      </c>
      <c r="F78" s="184"/>
      <c r="G78" s="185">
        <f t="shared" si="14"/>
        <v>0</v>
      </c>
      <c r="H78" s="184"/>
      <c r="I78" s="185">
        <f t="shared" si="15"/>
        <v>0</v>
      </c>
      <c r="J78" s="184"/>
      <c r="K78" s="185">
        <f t="shared" si="16"/>
        <v>0</v>
      </c>
      <c r="L78" s="185">
        <v>21</v>
      </c>
      <c r="M78" s="185">
        <f t="shared" si="17"/>
        <v>0</v>
      </c>
      <c r="N78" s="185">
        <v>0</v>
      </c>
      <c r="O78" s="185">
        <f t="shared" si="18"/>
        <v>0</v>
      </c>
      <c r="P78" s="185">
        <v>0</v>
      </c>
      <c r="Q78" s="185">
        <f t="shared" si="19"/>
        <v>0</v>
      </c>
      <c r="R78" s="185"/>
      <c r="S78" s="185" t="s">
        <v>280</v>
      </c>
      <c r="T78" s="186" t="s">
        <v>281</v>
      </c>
      <c r="U78" s="161">
        <v>0</v>
      </c>
      <c r="V78" s="161">
        <f t="shared" si="20"/>
        <v>0</v>
      </c>
      <c r="W78" s="161"/>
      <c r="X78" s="152"/>
      <c r="Y78" s="152"/>
      <c r="Z78" s="152"/>
      <c r="AA78" s="152"/>
      <c r="AB78" s="152"/>
      <c r="AC78" s="152"/>
      <c r="AD78" s="152"/>
      <c r="AE78" s="152"/>
      <c r="AF78" s="152"/>
      <c r="AG78" s="152" t="s">
        <v>1346</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80">
        <v>64</v>
      </c>
      <c r="B79" s="181" t="s">
        <v>2031</v>
      </c>
      <c r="C79" s="191" t="s">
        <v>2073</v>
      </c>
      <c r="D79" s="182" t="s">
        <v>1282</v>
      </c>
      <c r="E79" s="183">
        <v>9</v>
      </c>
      <c r="F79" s="184"/>
      <c r="G79" s="185">
        <f t="shared" si="14"/>
        <v>0</v>
      </c>
      <c r="H79" s="184"/>
      <c r="I79" s="185">
        <f t="shared" si="15"/>
        <v>0</v>
      </c>
      <c r="J79" s="184"/>
      <c r="K79" s="185">
        <f t="shared" si="16"/>
        <v>0</v>
      </c>
      <c r="L79" s="185">
        <v>21</v>
      </c>
      <c r="M79" s="185">
        <f t="shared" si="17"/>
        <v>0</v>
      </c>
      <c r="N79" s="185">
        <v>0</v>
      </c>
      <c r="O79" s="185">
        <f t="shared" si="18"/>
        <v>0</v>
      </c>
      <c r="P79" s="185">
        <v>0</v>
      </c>
      <c r="Q79" s="185">
        <f t="shared" si="19"/>
        <v>0</v>
      </c>
      <c r="R79" s="185"/>
      <c r="S79" s="185" t="s">
        <v>280</v>
      </c>
      <c r="T79" s="186" t="s">
        <v>281</v>
      </c>
      <c r="U79" s="161">
        <v>0</v>
      </c>
      <c r="V79" s="161">
        <f t="shared" si="20"/>
        <v>0</v>
      </c>
      <c r="W79" s="161"/>
      <c r="X79" s="152"/>
      <c r="Y79" s="152"/>
      <c r="Z79" s="152"/>
      <c r="AA79" s="152"/>
      <c r="AB79" s="152"/>
      <c r="AC79" s="152"/>
      <c r="AD79" s="152"/>
      <c r="AE79" s="152"/>
      <c r="AF79" s="152"/>
      <c r="AG79" s="152" t="s">
        <v>1346</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80">
        <v>65</v>
      </c>
      <c r="B80" s="181" t="s">
        <v>2031</v>
      </c>
      <c r="C80" s="191" t="s">
        <v>2074</v>
      </c>
      <c r="D80" s="182" t="s">
        <v>1282</v>
      </c>
      <c r="E80" s="183">
        <v>7</v>
      </c>
      <c r="F80" s="184"/>
      <c r="G80" s="185">
        <f t="shared" si="14"/>
        <v>0</v>
      </c>
      <c r="H80" s="184"/>
      <c r="I80" s="185">
        <f t="shared" si="15"/>
        <v>0</v>
      </c>
      <c r="J80" s="184"/>
      <c r="K80" s="185">
        <f t="shared" si="16"/>
        <v>0</v>
      </c>
      <c r="L80" s="185">
        <v>21</v>
      </c>
      <c r="M80" s="185">
        <f t="shared" si="17"/>
        <v>0</v>
      </c>
      <c r="N80" s="185">
        <v>0</v>
      </c>
      <c r="O80" s="185">
        <f t="shared" si="18"/>
        <v>0</v>
      </c>
      <c r="P80" s="185">
        <v>0</v>
      </c>
      <c r="Q80" s="185">
        <f t="shared" si="19"/>
        <v>0</v>
      </c>
      <c r="R80" s="185"/>
      <c r="S80" s="185" t="s">
        <v>280</v>
      </c>
      <c r="T80" s="186" t="s">
        <v>281</v>
      </c>
      <c r="U80" s="161">
        <v>0</v>
      </c>
      <c r="V80" s="161">
        <f t="shared" si="20"/>
        <v>0</v>
      </c>
      <c r="W80" s="161"/>
      <c r="X80" s="152"/>
      <c r="Y80" s="152"/>
      <c r="Z80" s="152"/>
      <c r="AA80" s="152"/>
      <c r="AB80" s="152"/>
      <c r="AC80" s="152"/>
      <c r="AD80" s="152"/>
      <c r="AE80" s="152"/>
      <c r="AF80" s="152"/>
      <c r="AG80" s="152" t="s">
        <v>1346</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0">
        <v>66</v>
      </c>
      <c r="B81" s="181" t="s">
        <v>2031</v>
      </c>
      <c r="C81" s="191" t="s">
        <v>2075</v>
      </c>
      <c r="D81" s="182" t="s">
        <v>1282</v>
      </c>
      <c r="E81" s="183">
        <v>2</v>
      </c>
      <c r="F81" s="184"/>
      <c r="G81" s="185">
        <f t="shared" si="14"/>
        <v>0</v>
      </c>
      <c r="H81" s="184"/>
      <c r="I81" s="185">
        <f t="shared" si="15"/>
        <v>0</v>
      </c>
      <c r="J81" s="184"/>
      <c r="K81" s="185">
        <f t="shared" si="16"/>
        <v>0</v>
      </c>
      <c r="L81" s="185">
        <v>21</v>
      </c>
      <c r="M81" s="185">
        <f t="shared" si="17"/>
        <v>0</v>
      </c>
      <c r="N81" s="185">
        <v>0</v>
      </c>
      <c r="O81" s="185">
        <f t="shared" si="18"/>
        <v>0</v>
      </c>
      <c r="P81" s="185">
        <v>0</v>
      </c>
      <c r="Q81" s="185">
        <f t="shared" si="19"/>
        <v>0</v>
      </c>
      <c r="R81" s="185"/>
      <c r="S81" s="185" t="s">
        <v>280</v>
      </c>
      <c r="T81" s="186" t="s">
        <v>281</v>
      </c>
      <c r="U81" s="161">
        <v>0</v>
      </c>
      <c r="V81" s="161">
        <f t="shared" si="20"/>
        <v>0</v>
      </c>
      <c r="W81" s="161"/>
      <c r="X81" s="152"/>
      <c r="Y81" s="152"/>
      <c r="Z81" s="152"/>
      <c r="AA81" s="152"/>
      <c r="AB81" s="152"/>
      <c r="AC81" s="152"/>
      <c r="AD81" s="152"/>
      <c r="AE81" s="152"/>
      <c r="AF81" s="152"/>
      <c r="AG81" s="152" t="s">
        <v>1346</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80">
        <v>67</v>
      </c>
      <c r="B82" s="181" t="s">
        <v>2052</v>
      </c>
      <c r="C82" s="191" t="s">
        <v>2076</v>
      </c>
      <c r="D82" s="182" t="s">
        <v>1282</v>
      </c>
      <c r="E82" s="183">
        <v>4</v>
      </c>
      <c r="F82" s="184"/>
      <c r="G82" s="185">
        <f t="shared" si="14"/>
        <v>0</v>
      </c>
      <c r="H82" s="184"/>
      <c r="I82" s="185">
        <f t="shared" si="15"/>
        <v>0</v>
      </c>
      <c r="J82" s="184"/>
      <c r="K82" s="185">
        <f t="shared" si="16"/>
        <v>0</v>
      </c>
      <c r="L82" s="185">
        <v>21</v>
      </c>
      <c r="M82" s="185">
        <f t="shared" si="17"/>
        <v>0</v>
      </c>
      <c r="N82" s="185">
        <v>0</v>
      </c>
      <c r="O82" s="185">
        <f t="shared" si="18"/>
        <v>0</v>
      </c>
      <c r="P82" s="185">
        <v>0</v>
      </c>
      <c r="Q82" s="185">
        <f t="shared" si="19"/>
        <v>0</v>
      </c>
      <c r="R82" s="185"/>
      <c r="S82" s="185" t="s">
        <v>280</v>
      </c>
      <c r="T82" s="186" t="s">
        <v>281</v>
      </c>
      <c r="U82" s="161">
        <v>0</v>
      </c>
      <c r="V82" s="161">
        <f t="shared" si="20"/>
        <v>0</v>
      </c>
      <c r="W82" s="161"/>
      <c r="X82" s="152"/>
      <c r="Y82" s="152"/>
      <c r="Z82" s="152"/>
      <c r="AA82" s="152"/>
      <c r="AB82" s="152"/>
      <c r="AC82" s="152"/>
      <c r="AD82" s="152"/>
      <c r="AE82" s="152"/>
      <c r="AF82" s="152"/>
      <c r="AG82" s="152" t="s">
        <v>1346</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80">
        <v>68</v>
      </c>
      <c r="B83" s="181" t="s">
        <v>2031</v>
      </c>
      <c r="C83" s="191" t="s">
        <v>2077</v>
      </c>
      <c r="D83" s="182" t="s">
        <v>1282</v>
      </c>
      <c r="E83" s="183">
        <v>4</v>
      </c>
      <c r="F83" s="184"/>
      <c r="G83" s="185">
        <f t="shared" si="14"/>
        <v>0</v>
      </c>
      <c r="H83" s="184"/>
      <c r="I83" s="185">
        <f t="shared" si="15"/>
        <v>0</v>
      </c>
      <c r="J83" s="184"/>
      <c r="K83" s="185">
        <f t="shared" si="16"/>
        <v>0</v>
      </c>
      <c r="L83" s="185">
        <v>21</v>
      </c>
      <c r="M83" s="185">
        <f t="shared" si="17"/>
        <v>0</v>
      </c>
      <c r="N83" s="185">
        <v>0</v>
      </c>
      <c r="O83" s="185">
        <f t="shared" si="18"/>
        <v>0</v>
      </c>
      <c r="P83" s="185">
        <v>0</v>
      </c>
      <c r="Q83" s="185">
        <f t="shared" si="19"/>
        <v>0</v>
      </c>
      <c r="R83" s="185"/>
      <c r="S83" s="185" t="s">
        <v>280</v>
      </c>
      <c r="T83" s="186" t="s">
        <v>281</v>
      </c>
      <c r="U83" s="161">
        <v>0</v>
      </c>
      <c r="V83" s="161">
        <f t="shared" si="20"/>
        <v>0</v>
      </c>
      <c r="W83" s="161"/>
      <c r="X83" s="152"/>
      <c r="Y83" s="152"/>
      <c r="Z83" s="152"/>
      <c r="AA83" s="152"/>
      <c r="AB83" s="152"/>
      <c r="AC83" s="152"/>
      <c r="AD83" s="152"/>
      <c r="AE83" s="152"/>
      <c r="AF83" s="152"/>
      <c r="AG83" s="152" t="s">
        <v>1346</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80">
        <v>69</v>
      </c>
      <c r="B84" s="181" t="s">
        <v>2052</v>
      </c>
      <c r="C84" s="191" t="s">
        <v>2078</v>
      </c>
      <c r="D84" s="182" t="s">
        <v>1282</v>
      </c>
      <c r="E84" s="183">
        <v>3</v>
      </c>
      <c r="F84" s="184"/>
      <c r="G84" s="185">
        <f t="shared" si="14"/>
        <v>0</v>
      </c>
      <c r="H84" s="184"/>
      <c r="I84" s="185">
        <f t="shared" si="15"/>
        <v>0</v>
      </c>
      <c r="J84" s="184"/>
      <c r="K84" s="185">
        <f t="shared" si="16"/>
        <v>0</v>
      </c>
      <c r="L84" s="185">
        <v>21</v>
      </c>
      <c r="M84" s="185">
        <f t="shared" si="17"/>
        <v>0</v>
      </c>
      <c r="N84" s="185">
        <v>0</v>
      </c>
      <c r="O84" s="185">
        <f t="shared" si="18"/>
        <v>0</v>
      </c>
      <c r="P84" s="185">
        <v>0</v>
      </c>
      <c r="Q84" s="185">
        <f t="shared" si="19"/>
        <v>0</v>
      </c>
      <c r="R84" s="185"/>
      <c r="S84" s="185" t="s">
        <v>280</v>
      </c>
      <c r="T84" s="186" t="s">
        <v>281</v>
      </c>
      <c r="U84" s="161">
        <v>0</v>
      </c>
      <c r="V84" s="161">
        <f t="shared" si="20"/>
        <v>0</v>
      </c>
      <c r="W84" s="161"/>
      <c r="X84" s="152"/>
      <c r="Y84" s="152"/>
      <c r="Z84" s="152"/>
      <c r="AA84" s="152"/>
      <c r="AB84" s="152"/>
      <c r="AC84" s="152"/>
      <c r="AD84" s="152"/>
      <c r="AE84" s="152"/>
      <c r="AF84" s="152"/>
      <c r="AG84" s="152" t="s">
        <v>1346</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80">
        <v>70</v>
      </c>
      <c r="B85" s="181" t="s">
        <v>2031</v>
      </c>
      <c r="C85" s="191" t="s">
        <v>2079</v>
      </c>
      <c r="D85" s="182" t="s">
        <v>1282</v>
      </c>
      <c r="E85" s="183">
        <v>2</v>
      </c>
      <c r="F85" s="184"/>
      <c r="G85" s="185">
        <f t="shared" si="14"/>
        <v>0</v>
      </c>
      <c r="H85" s="184"/>
      <c r="I85" s="185">
        <f t="shared" si="15"/>
        <v>0</v>
      </c>
      <c r="J85" s="184"/>
      <c r="K85" s="185">
        <f t="shared" si="16"/>
        <v>0</v>
      </c>
      <c r="L85" s="185">
        <v>21</v>
      </c>
      <c r="M85" s="185">
        <f t="shared" si="17"/>
        <v>0</v>
      </c>
      <c r="N85" s="185">
        <v>0</v>
      </c>
      <c r="O85" s="185">
        <f t="shared" si="18"/>
        <v>0</v>
      </c>
      <c r="P85" s="185">
        <v>0</v>
      </c>
      <c r="Q85" s="185">
        <f t="shared" si="19"/>
        <v>0</v>
      </c>
      <c r="R85" s="185"/>
      <c r="S85" s="185" t="s">
        <v>280</v>
      </c>
      <c r="T85" s="186" t="s">
        <v>281</v>
      </c>
      <c r="U85" s="161">
        <v>0</v>
      </c>
      <c r="V85" s="161">
        <f t="shared" si="20"/>
        <v>0</v>
      </c>
      <c r="W85" s="161"/>
      <c r="X85" s="152"/>
      <c r="Y85" s="152"/>
      <c r="Z85" s="152"/>
      <c r="AA85" s="152"/>
      <c r="AB85" s="152"/>
      <c r="AC85" s="152"/>
      <c r="AD85" s="152"/>
      <c r="AE85" s="152"/>
      <c r="AF85" s="152"/>
      <c r="AG85" s="152" t="s">
        <v>1346</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80">
        <v>71</v>
      </c>
      <c r="B86" s="181" t="s">
        <v>2031</v>
      </c>
      <c r="C86" s="191" t="s">
        <v>2080</v>
      </c>
      <c r="D86" s="182" t="s">
        <v>1282</v>
      </c>
      <c r="E86" s="183">
        <v>1</v>
      </c>
      <c r="F86" s="184"/>
      <c r="G86" s="185">
        <f t="shared" si="14"/>
        <v>0</v>
      </c>
      <c r="H86" s="184"/>
      <c r="I86" s="185">
        <f t="shared" si="15"/>
        <v>0</v>
      </c>
      <c r="J86" s="184"/>
      <c r="K86" s="185">
        <f t="shared" si="16"/>
        <v>0</v>
      </c>
      <c r="L86" s="185">
        <v>21</v>
      </c>
      <c r="M86" s="185">
        <f t="shared" si="17"/>
        <v>0</v>
      </c>
      <c r="N86" s="185">
        <v>0</v>
      </c>
      <c r="O86" s="185">
        <f t="shared" si="18"/>
        <v>0</v>
      </c>
      <c r="P86" s="185">
        <v>0</v>
      </c>
      <c r="Q86" s="185">
        <f t="shared" si="19"/>
        <v>0</v>
      </c>
      <c r="R86" s="185"/>
      <c r="S86" s="185" t="s">
        <v>280</v>
      </c>
      <c r="T86" s="186" t="s">
        <v>281</v>
      </c>
      <c r="U86" s="161">
        <v>0</v>
      </c>
      <c r="V86" s="161">
        <f t="shared" si="20"/>
        <v>0</v>
      </c>
      <c r="W86" s="161"/>
      <c r="X86" s="152"/>
      <c r="Y86" s="152"/>
      <c r="Z86" s="152"/>
      <c r="AA86" s="152"/>
      <c r="AB86" s="152"/>
      <c r="AC86" s="152"/>
      <c r="AD86" s="152"/>
      <c r="AE86" s="152"/>
      <c r="AF86" s="152"/>
      <c r="AG86" s="152" t="s">
        <v>1346</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80">
        <v>72</v>
      </c>
      <c r="B87" s="181" t="s">
        <v>2052</v>
      </c>
      <c r="C87" s="191" t="s">
        <v>2081</v>
      </c>
      <c r="D87" s="182" t="s">
        <v>2028</v>
      </c>
      <c r="E87" s="183">
        <v>181.4</v>
      </c>
      <c r="F87" s="184"/>
      <c r="G87" s="185">
        <f t="shared" si="14"/>
        <v>0</v>
      </c>
      <c r="H87" s="184"/>
      <c r="I87" s="185">
        <f t="shared" si="15"/>
        <v>0</v>
      </c>
      <c r="J87" s="184"/>
      <c r="K87" s="185">
        <f t="shared" si="16"/>
        <v>0</v>
      </c>
      <c r="L87" s="185">
        <v>21</v>
      </c>
      <c r="M87" s="185">
        <f t="shared" si="17"/>
        <v>0</v>
      </c>
      <c r="N87" s="185">
        <v>0</v>
      </c>
      <c r="O87" s="185">
        <f t="shared" si="18"/>
        <v>0</v>
      </c>
      <c r="P87" s="185">
        <v>0</v>
      </c>
      <c r="Q87" s="185">
        <f t="shared" si="19"/>
        <v>0</v>
      </c>
      <c r="R87" s="185"/>
      <c r="S87" s="185" t="s">
        <v>280</v>
      </c>
      <c r="T87" s="186" t="s">
        <v>281</v>
      </c>
      <c r="U87" s="161">
        <v>0</v>
      </c>
      <c r="V87" s="161">
        <f t="shared" si="20"/>
        <v>0</v>
      </c>
      <c r="W87" s="161"/>
      <c r="X87" s="152"/>
      <c r="Y87" s="152"/>
      <c r="Z87" s="152"/>
      <c r="AA87" s="152"/>
      <c r="AB87" s="152"/>
      <c r="AC87" s="152"/>
      <c r="AD87" s="152"/>
      <c r="AE87" s="152"/>
      <c r="AF87" s="152"/>
      <c r="AG87" s="152" t="s">
        <v>1346</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x14ac:dyDescent="0.2">
      <c r="A88" s="167" t="s">
        <v>275</v>
      </c>
      <c r="B88" s="168" t="s">
        <v>195</v>
      </c>
      <c r="C88" s="188" t="s">
        <v>196</v>
      </c>
      <c r="D88" s="169"/>
      <c r="E88" s="170"/>
      <c r="F88" s="171"/>
      <c r="G88" s="171">
        <f>SUMIF(AG89:AG136,"&lt;&gt;NOR",G89:G136)</f>
        <v>0</v>
      </c>
      <c r="H88" s="171"/>
      <c r="I88" s="171">
        <f>SUM(I89:I136)</f>
        <v>0</v>
      </c>
      <c r="J88" s="171"/>
      <c r="K88" s="171">
        <f>SUM(K89:K136)</f>
        <v>0</v>
      </c>
      <c r="L88" s="171"/>
      <c r="M88" s="171">
        <f>SUM(M89:M136)</f>
        <v>0</v>
      </c>
      <c r="N88" s="171"/>
      <c r="O88" s="171">
        <f>SUM(O89:O136)</f>
        <v>0</v>
      </c>
      <c r="P88" s="171"/>
      <c r="Q88" s="171">
        <f>SUM(Q89:Q136)</f>
        <v>0</v>
      </c>
      <c r="R88" s="171"/>
      <c r="S88" s="171"/>
      <c r="T88" s="172"/>
      <c r="U88" s="166"/>
      <c r="V88" s="166">
        <f>SUM(V89:V136)</f>
        <v>0</v>
      </c>
      <c r="W88" s="166"/>
      <c r="AG88" t="s">
        <v>276</v>
      </c>
    </row>
    <row r="89" spans="1:60" outlineLevel="1" x14ac:dyDescent="0.2">
      <c r="A89" s="180">
        <v>73</v>
      </c>
      <c r="B89" s="181" t="s">
        <v>2082</v>
      </c>
      <c r="C89" s="191" t="s">
        <v>2083</v>
      </c>
      <c r="D89" s="182" t="s">
        <v>2028</v>
      </c>
      <c r="E89" s="183">
        <v>26.5</v>
      </c>
      <c r="F89" s="184"/>
      <c r="G89" s="185">
        <f t="shared" ref="G89:G136" si="21">ROUND(E89*F89,2)</f>
        <v>0</v>
      </c>
      <c r="H89" s="184"/>
      <c r="I89" s="185">
        <f t="shared" ref="I89:I136" si="22">ROUND(E89*H89,2)</f>
        <v>0</v>
      </c>
      <c r="J89" s="184"/>
      <c r="K89" s="185">
        <f t="shared" ref="K89:K136" si="23">ROUND(E89*J89,2)</f>
        <v>0</v>
      </c>
      <c r="L89" s="185">
        <v>21</v>
      </c>
      <c r="M89" s="185">
        <f t="shared" ref="M89:M136" si="24">G89*(1+L89/100)</f>
        <v>0</v>
      </c>
      <c r="N89" s="185">
        <v>0</v>
      </c>
      <c r="O89" s="185">
        <f t="shared" ref="O89:O136" si="25">ROUND(E89*N89,2)</f>
        <v>0</v>
      </c>
      <c r="P89" s="185">
        <v>0</v>
      </c>
      <c r="Q89" s="185">
        <f t="shared" ref="Q89:Q136" si="26">ROUND(E89*P89,2)</f>
        <v>0</v>
      </c>
      <c r="R89" s="185"/>
      <c r="S89" s="185" t="s">
        <v>280</v>
      </c>
      <c r="T89" s="186" t="s">
        <v>281</v>
      </c>
      <c r="U89" s="161">
        <v>0</v>
      </c>
      <c r="V89" s="161">
        <f t="shared" ref="V89:V136" si="27">ROUND(E89*U89,2)</f>
        <v>0</v>
      </c>
      <c r="W89" s="161"/>
      <c r="X89" s="152"/>
      <c r="Y89" s="152"/>
      <c r="Z89" s="152"/>
      <c r="AA89" s="152"/>
      <c r="AB89" s="152"/>
      <c r="AC89" s="152"/>
      <c r="AD89" s="152"/>
      <c r="AE89" s="152"/>
      <c r="AF89" s="152"/>
      <c r="AG89" s="152" t="s">
        <v>755</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80">
        <v>74</v>
      </c>
      <c r="B90" s="181" t="s">
        <v>2031</v>
      </c>
      <c r="C90" s="191" t="s">
        <v>2084</v>
      </c>
      <c r="D90" s="182" t="s">
        <v>2028</v>
      </c>
      <c r="E90" s="183">
        <v>26.5</v>
      </c>
      <c r="F90" s="184"/>
      <c r="G90" s="185">
        <f t="shared" si="21"/>
        <v>0</v>
      </c>
      <c r="H90" s="184"/>
      <c r="I90" s="185">
        <f t="shared" si="22"/>
        <v>0</v>
      </c>
      <c r="J90" s="184"/>
      <c r="K90" s="185">
        <f t="shared" si="23"/>
        <v>0</v>
      </c>
      <c r="L90" s="185">
        <v>21</v>
      </c>
      <c r="M90" s="185">
        <f t="shared" si="24"/>
        <v>0</v>
      </c>
      <c r="N90" s="185">
        <v>0</v>
      </c>
      <c r="O90" s="185">
        <f t="shared" si="25"/>
        <v>0</v>
      </c>
      <c r="P90" s="185">
        <v>0</v>
      </c>
      <c r="Q90" s="185">
        <f t="shared" si="26"/>
        <v>0</v>
      </c>
      <c r="R90" s="185"/>
      <c r="S90" s="185" t="s">
        <v>280</v>
      </c>
      <c r="T90" s="186" t="s">
        <v>281</v>
      </c>
      <c r="U90" s="161">
        <v>0</v>
      </c>
      <c r="V90" s="161">
        <f t="shared" si="27"/>
        <v>0</v>
      </c>
      <c r="W90" s="161"/>
      <c r="X90" s="152"/>
      <c r="Y90" s="152"/>
      <c r="Z90" s="152"/>
      <c r="AA90" s="152"/>
      <c r="AB90" s="152"/>
      <c r="AC90" s="152"/>
      <c r="AD90" s="152"/>
      <c r="AE90" s="152"/>
      <c r="AF90" s="152"/>
      <c r="AG90" s="152" t="s">
        <v>1346</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
      <c r="A91" s="180">
        <v>75</v>
      </c>
      <c r="B91" s="181" t="s">
        <v>2082</v>
      </c>
      <c r="C91" s="191" t="s">
        <v>2085</v>
      </c>
      <c r="D91" s="182" t="s">
        <v>2028</v>
      </c>
      <c r="E91" s="183">
        <v>136.5</v>
      </c>
      <c r="F91" s="184"/>
      <c r="G91" s="185">
        <f t="shared" si="21"/>
        <v>0</v>
      </c>
      <c r="H91" s="184"/>
      <c r="I91" s="185">
        <f t="shared" si="22"/>
        <v>0</v>
      </c>
      <c r="J91" s="184"/>
      <c r="K91" s="185">
        <f t="shared" si="23"/>
        <v>0</v>
      </c>
      <c r="L91" s="185">
        <v>21</v>
      </c>
      <c r="M91" s="185">
        <f t="shared" si="24"/>
        <v>0</v>
      </c>
      <c r="N91" s="185">
        <v>0</v>
      </c>
      <c r="O91" s="185">
        <f t="shared" si="25"/>
        <v>0</v>
      </c>
      <c r="P91" s="185">
        <v>0</v>
      </c>
      <c r="Q91" s="185">
        <f t="shared" si="26"/>
        <v>0</v>
      </c>
      <c r="R91" s="185"/>
      <c r="S91" s="185" t="s">
        <v>280</v>
      </c>
      <c r="T91" s="186" t="s">
        <v>281</v>
      </c>
      <c r="U91" s="161">
        <v>0</v>
      </c>
      <c r="V91" s="161">
        <f t="shared" si="27"/>
        <v>0</v>
      </c>
      <c r="W91" s="161"/>
      <c r="X91" s="152"/>
      <c r="Y91" s="152"/>
      <c r="Z91" s="152"/>
      <c r="AA91" s="152"/>
      <c r="AB91" s="152"/>
      <c r="AC91" s="152"/>
      <c r="AD91" s="152"/>
      <c r="AE91" s="152"/>
      <c r="AF91" s="152"/>
      <c r="AG91" s="152" t="s">
        <v>1346</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
      <c r="A92" s="180">
        <v>76</v>
      </c>
      <c r="B92" s="181" t="s">
        <v>2082</v>
      </c>
      <c r="C92" s="191" t="s">
        <v>2086</v>
      </c>
      <c r="D92" s="182" t="s">
        <v>2028</v>
      </c>
      <c r="E92" s="183">
        <v>21.400000000000002</v>
      </c>
      <c r="F92" s="184"/>
      <c r="G92" s="185">
        <f t="shared" si="21"/>
        <v>0</v>
      </c>
      <c r="H92" s="184"/>
      <c r="I92" s="185">
        <f t="shared" si="22"/>
        <v>0</v>
      </c>
      <c r="J92" s="184"/>
      <c r="K92" s="185">
        <f t="shared" si="23"/>
        <v>0</v>
      </c>
      <c r="L92" s="185">
        <v>21</v>
      </c>
      <c r="M92" s="185">
        <f t="shared" si="24"/>
        <v>0</v>
      </c>
      <c r="N92" s="185">
        <v>0</v>
      </c>
      <c r="O92" s="185">
        <f t="shared" si="25"/>
        <v>0</v>
      </c>
      <c r="P92" s="185">
        <v>0</v>
      </c>
      <c r="Q92" s="185">
        <f t="shared" si="26"/>
        <v>0</v>
      </c>
      <c r="R92" s="185"/>
      <c r="S92" s="185" t="s">
        <v>280</v>
      </c>
      <c r="T92" s="186" t="s">
        <v>281</v>
      </c>
      <c r="U92" s="161">
        <v>0</v>
      </c>
      <c r="V92" s="161">
        <f t="shared" si="27"/>
        <v>0</v>
      </c>
      <c r="W92" s="161"/>
      <c r="X92" s="152"/>
      <c r="Y92" s="152"/>
      <c r="Z92" s="152"/>
      <c r="AA92" s="152"/>
      <c r="AB92" s="152"/>
      <c r="AC92" s="152"/>
      <c r="AD92" s="152"/>
      <c r="AE92" s="152"/>
      <c r="AF92" s="152"/>
      <c r="AG92" s="152" t="s">
        <v>1346</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80">
        <v>77</v>
      </c>
      <c r="B93" s="181" t="s">
        <v>2082</v>
      </c>
      <c r="C93" s="191" t="s">
        <v>2087</v>
      </c>
      <c r="D93" s="182" t="s">
        <v>2028</v>
      </c>
      <c r="E93" s="183">
        <v>177.5</v>
      </c>
      <c r="F93" s="184"/>
      <c r="G93" s="185">
        <f t="shared" si="21"/>
        <v>0</v>
      </c>
      <c r="H93" s="184"/>
      <c r="I93" s="185">
        <f t="shared" si="22"/>
        <v>0</v>
      </c>
      <c r="J93" s="184"/>
      <c r="K93" s="185">
        <f t="shared" si="23"/>
        <v>0</v>
      </c>
      <c r="L93" s="185">
        <v>21</v>
      </c>
      <c r="M93" s="185">
        <f t="shared" si="24"/>
        <v>0</v>
      </c>
      <c r="N93" s="185">
        <v>0</v>
      </c>
      <c r="O93" s="185">
        <f t="shared" si="25"/>
        <v>0</v>
      </c>
      <c r="P93" s="185">
        <v>0</v>
      </c>
      <c r="Q93" s="185">
        <f t="shared" si="26"/>
        <v>0</v>
      </c>
      <c r="R93" s="185"/>
      <c r="S93" s="185" t="s">
        <v>280</v>
      </c>
      <c r="T93" s="186" t="s">
        <v>281</v>
      </c>
      <c r="U93" s="161">
        <v>0</v>
      </c>
      <c r="V93" s="161">
        <f t="shared" si="27"/>
        <v>0</v>
      </c>
      <c r="W93" s="161"/>
      <c r="X93" s="152"/>
      <c r="Y93" s="152"/>
      <c r="Z93" s="152"/>
      <c r="AA93" s="152"/>
      <c r="AB93" s="152"/>
      <c r="AC93" s="152"/>
      <c r="AD93" s="152"/>
      <c r="AE93" s="152"/>
      <c r="AF93" s="152"/>
      <c r="AG93" s="152" t="s">
        <v>1346</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80">
        <v>78</v>
      </c>
      <c r="B94" s="181" t="s">
        <v>2082</v>
      </c>
      <c r="C94" s="191" t="s">
        <v>2088</v>
      </c>
      <c r="D94" s="182" t="s">
        <v>2028</v>
      </c>
      <c r="E94" s="183">
        <v>18.100000000000001</v>
      </c>
      <c r="F94" s="184"/>
      <c r="G94" s="185">
        <f t="shared" si="21"/>
        <v>0</v>
      </c>
      <c r="H94" s="184"/>
      <c r="I94" s="185">
        <f t="shared" si="22"/>
        <v>0</v>
      </c>
      <c r="J94" s="184"/>
      <c r="K94" s="185">
        <f t="shared" si="23"/>
        <v>0</v>
      </c>
      <c r="L94" s="185">
        <v>21</v>
      </c>
      <c r="M94" s="185">
        <f t="shared" si="24"/>
        <v>0</v>
      </c>
      <c r="N94" s="185">
        <v>0</v>
      </c>
      <c r="O94" s="185">
        <f t="shared" si="25"/>
        <v>0</v>
      </c>
      <c r="P94" s="185">
        <v>0</v>
      </c>
      <c r="Q94" s="185">
        <f t="shared" si="26"/>
        <v>0</v>
      </c>
      <c r="R94" s="185"/>
      <c r="S94" s="185" t="s">
        <v>280</v>
      </c>
      <c r="T94" s="186" t="s">
        <v>281</v>
      </c>
      <c r="U94" s="161">
        <v>0</v>
      </c>
      <c r="V94" s="161">
        <f t="shared" si="27"/>
        <v>0</v>
      </c>
      <c r="W94" s="161"/>
      <c r="X94" s="152"/>
      <c r="Y94" s="152"/>
      <c r="Z94" s="152"/>
      <c r="AA94" s="152"/>
      <c r="AB94" s="152"/>
      <c r="AC94" s="152"/>
      <c r="AD94" s="152"/>
      <c r="AE94" s="152"/>
      <c r="AF94" s="152"/>
      <c r="AG94" s="152" t="s">
        <v>1346</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0">
        <v>79</v>
      </c>
      <c r="B95" s="181" t="s">
        <v>2082</v>
      </c>
      <c r="C95" s="191" t="s">
        <v>2089</v>
      </c>
      <c r="D95" s="182" t="s">
        <v>2028</v>
      </c>
      <c r="E95" s="183">
        <v>16.400000000000002</v>
      </c>
      <c r="F95" s="184"/>
      <c r="G95" s="185">
        <f t="shared" si="21"/>
        <v>0</v>
      </c>
      <c r="H95" s="184"/>
      <c r="I95" s="185">
        <f t="shared" si="22"/>
        <v>0</v>
      </c>
      <c r="J95" s="184"/>
      <c r="K95" s="185">
        <f t="shared" si="23"/>
        <v>0</v>
      </c>
      <c r="L95" s="185">
        <v>21</v>
      </c>
      <c r="M95" s="185">
        <f t="shared" si="24"/>
        <v>0</v>
      </c>
      <c r="N95" s="185">
        <v>0</v>
      </c>
      <c r="O95" s="185">
        <f t="shared" si="25"/>
        <v>0</v>
      </c>
      <c r="P95" s="185">
        <v>0</v>
      </c>
      <c r="Q95" s="185">
        <f t="shared" si="26"/>
        <v>0</v>
      </c>
      <c r="R95" s="185"/>
      <c r="S95" s="185" t="s">
        <v>280</v>
      </c>
      <c r="T95" s="186" t="s">
        <v>281</v>
      </c>
      <c r="U95" s="161">
        <v>0</v>
      </c>
      <c r="V95" s="161">
        <f t="shared" si="27"/>
        <v>0</v>
      </c>
      <c r="W95" s="161"/>
      <c r="X95" s="152"/>
      <c r="Y95" s="152"/>
      <c r="Z95" s="152"/>
      <c r="AA95" s="152"/>
      <c r="AB95" s="152"/>
      <c r="AC95" s="152"/>
      <c r="AD95" s="152"/>
      <c r="AE95" s="152"/>
      <c r="AF95" s="152"/>
      <c r="AG95" s="152" t="s">
        <v>1346</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ht="22.5" outlineLevel="1" x14ac:dyDescent="0.2">
      <c r="A96" s="180">
        <v>80</v>
      </c>
      <c r="B96" s="181" t="s">
        <v>2031</v>
      </c>
      <c r="C96" s="191" t="s">
        <v>2090</v>
      </c>
      <c r="D96" s="182" t="s">
        <v>2028</v>
      </c>
      <c r="E96" s="183">
        <v>121.30000000000001</v>
      </c>
      <c r="F96" s="184"/>
      <c r="G96" s="185">
        <f t="shared" si="21"/>
        <v>0</v>
      </c>
      <c r="H96" s="184"/>
      <c r="I96" s="185">
        <f t="shared" si="22"/>
        <v>0</v>
      </c>
      <c r="J96" s="184"/>
      <c r="K96" s="185">
        <f t="shared" si="23"/>
        <v>0</v>
      </c>
      <c r="L96" s="185">
        <v>21</v>
      </c>
      <c r="M96" s="185">
        <f t="shared" si="24"/>
        <v>0</v>
      </c>
      <c r="N96" s="185">
        <v>0</v>
      </c>
      <c r="O96" s="185">
        <f t="shared" si="25"/>
        <v>0</v>
      </c>
      <c r="P96" s="185">
        <v>0</v>
      </c>
      <c r="Q96" s="185">
        <f t="shared" si="26"/>
        <v>0</v>
      </c>
      <c r="R96" s="185"/>
      <c r="S96" s="185" t="s">
        <v>280</v>
      </c>
      <c r="T96" s="186" t="s">
        <v>281</v>
      </c>
      <c r="U96" s="161">
        <v>0</v>
      </c>
      <c r="V96" s="161">
        <f t="shared" si="27"/>
        <v>0</v>
      </c>
      <c r="W96" s="161"/>
      <c r="X96" s="152"/>
      <c r="Y96" s="152"/>
      <c r="Z96" s="152"/>
      <c r="AA96" s="152"/>
      <c r="AB96" s="152"/>
      <c r="AC96" s="152"/>
      <c r="AD96" s="152"/>
      <c r="AE96" s="152"/>
      <c r="AF96" s="152"/>
      <c r="AG96" s="152" t="s">
        <v>1346</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ht="22.5" outlineLevel="1" x14ac:dyDescent="0.2">
      <c r="A97" s="180">
        <v>81</v>
      </c>
      <c r="B97" s="181" t="s">
        <v>2031</v>
      </c>
      <c r="C97" s="191" t="s">
        <v>2091</v>
      </c>
      <c r="D97" s="182" t="s">
        <v>2028</v>
      </c>
      <c r="E97" s="183">
        <v>49.400000000000006</v>
      </c>
      <c r="F97" s="184"/>
      <c r="G97" s="185">
        <f t="shared" si="21"/>
        <v>0</v>
      </c>
      <c r="H97" s="184"/>
      <c r="I97" s="185">
        <f t="shared" si="22"/>
        <v>0</v>
      </c>
      <c r="J97" s="184"/>
      <c r="K97" s="185">
        <f t="shared" si="23"/>
        <v>0</v>
      </c>
      <c r="L97" s="185">
        <v>21</v>
      </c>
      <c r="M97" s="185">
        <f t="shared" si="24"/>
        <v>0</v>
      </c>
      <c r="N97" s="185">
        <v>0</v>
      </c>
      <c r="O97" s="185">
        <f t="shared" si="25"/>
        <v>0</v>
      </c>
      <c r="P97" s="185">
        <v>0</v>
      </c>
      <c r="Q97" s="185">
        <f t="shared" si="26"/>
        <v>0</v>
      </c>
      <c r="R97" s="185"/>
      <c r="S97" s="185" t="s">
        <v>280</v>
      </c>
      <c r="T97" s="186" t="s">
        <v>281</v>
      </c>
      <c r="U97" s="161">
        <v>0</v>
      </c>
      <c r="V97" s="161">
        <f t="shared" si="27"/>
        <v>0</v>
      </c>
      <c r="W97" s="161"/>
      <c r="X97" s="152"/>
      <c r="Y97" s="152"/>
      <c r="Z97" s="152"/>
      <c r="AA97" s="152"/>
      <c r="AB97" s="152"/>
      <c r="AC97" s="152"/>
      <c r="AD97" s="152"/>
      <c r="AE97" s="152"/>
      <c r="AF97" s="152"/>
      <c r="AG97" s="152" t="s">
        <v>1346</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ht="22.5" outlineLevel="1" x14ac:dyDescent="0.2">
      <c r="A98" s="180">
        <v>82</v>
      </c>
      <c r="B98" s="181" t="s">
        <v>2031</v>
      </c>
      <c r="C98" s="191" t="s">
        <v>2092</v>
      </c>
      <c r="D98" s="182" t="s">
        <v>2028</v>
      </c>
      <c r="E98" s="183">
        <v>6.8000000000000007</v>
      </c>
      <c r="F98" s="184"/>
      <c r="G98" s="185">
        <f t="shared" si="21"/>
        <v>0</v>
      </c>
      <c r="H98" s="184"/>
      <c r="I98" s="185">
        <f t="shared" si="22"/>
        <v>0</v>
      </c>
      <c r="J98" s="184"/>
      <c r="K98" s="185">
        <f t="shared" si="23"/>
        <v>0</v>
      </c>
      <c r="L98" s="185">
        <v>21</v>
      </c>
      <c r="M98" s="185">
        <f t="shared" si="24"/>
        <v>0</v>
      </c>
      <c r="N98" s="185">
        <v>0</v>
      </c>
      <c r="O98" s="185">
        <f t="shared" si="25"/>
        <v>0</v>
      </c>
      <c r="P98" s="185">
        <v>0</v>
      </c>
      <c r="Q98" s="185">
        <f t="shared" si="26"/>
        <v>0</v>
      </c>
      <c r="R98" s="185"/>
      <c r="S98" s="185" t="s">
        <v>280</v>
      </c>
      <c r="T98" s="186" t="s">
        <v>281</v>
      </c>
      <c r="U98" s="161">
        <v>0</v>
      </c>
      <c r="V98" s="161">
        <f t="shared" si="27"/>
        <v>0</v>
      </c>
      <c r="W98" s="161"/>
      <c r="X98" s="152"/>
      <c r="Y98" s="152"/>
      <c r="Z98" s="152"/>
      <c r="AA98" s="152"/>
      <c r="AB98" s="152"/>
      <c r="AC98" s="152"/>
      <c r="AD98" s="152"/>
      <c r="AE98" s="152"/>
      <c r="AF98" s="152"/>
      <c r="AG98" s="152" t="s">
        <v>1346</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ht="22.5" outlineLevel="1" x14ac:dyDescent="0.2">
      <c r="A99" s="180">
        <v>83</v>
      </c>
      <c r="B99" s="181" t="s">
        <v>2031</v>
      </c>
      <c r="C99" s="191" t="s">
        <v>2093</v>
      </c>
      <c r="D99" s="182" t="s">
        <v>2028</v>
      </c>
      <c r="E99" s="183">
        <v>15.700000000000001</v>
      </c>
      <c r="F99" s="184"/>
      <c r="G99" s="185">
        <f t="shared" si="21"/>
        <v>0</v>
      </c>
      <c r="H99" s="184"/>
      <c r="I99" s="185">
        <f t="shared" si="22"/>
        <v>0</v>
      </c>
      <c r="J99" s="184"/>
      <c r="K99" s="185">
        <f t="shared" si="23"/>
        <v>0</v>
      </c>
      <c r="L99" s="185">
        <v>21</v>
      </c>
      <c r="M99" s="185">
        <f t="shared" si="24"/>
        <v>0</v>
      </c>
      <c r="N99" s="185">
        <v>0</v>
      </c>
      <c r="O99" s="185">
        <f t="shared" si="25"/>
        <v>0</v>
      </c>
      <c r="P99" s="185">
        <v>0</v>
      </c>
      <c r="Q99" s="185">
        <f t="shared" si="26"/>
        <v>0</v>
      </c>
      <c r="R99" s="185"/>
      <c r="S99" s="185" t="s">
        <v>280</v>
      </c>
      <c r="T99" s="186" t="s">
        <v>281</v>
      </c>
      <c r="U99" s="161">
        <v>0</v>
      </c>
      <c r="V99" s="161">
        <f t="shared" si="27"/>
        <v>0</v>
      </c>
      <c r="W99" s="161"/>
      <c r="X99" s="152"/>
      <c r="Y99" s="152"/>
      <c r="Z99" s="152"/>
      <c r="AA99" s="152"/>
      <c r="AB99" s="152"/>
      <c r="AC99" s="152"/>
      <c r="AD99" s="152"/>
      <c r="AE99" s="152"/>
      <c r="AF99" s="152"/>
      <c r="AG99" s="152" t="s">
        <v>1346</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ht="22.5" outlineLevel="1" x14ac:dyDescent="0.2">
      <c r="A100" s="180">
        <v>84</v>
      </c>
      <c r="B100" s="181" t="s">
        <v>2031</v>
      </c>
      <c r="C100" s="191" t="s">
        <v>2094</v>
      </c>
      <c r="D100" s="182" t="s">
        <v>2028</v>
      </c>
      <c r="E100" s="183">
        <v>2.4000000000000004</v>
      </c>
      <c r="F100" s="184"/>
      <c r="G100" s="185">
        <f t="shared" si="21"/>
        <v>0</v>
      </c>
      <c r="H100" s="184"/>
      <c r="I100" s="185">
        <f t="shared" si="22"/>
        <v>0</v>
      </c>
      <c r="J100" s="184"/>
      <c r="K100" s="185">
        <f t="shared" si="23"/>
        <v>0</v>
      </c>
      <c r="L100" s="185">
        <v>21</v>
      </c>
      <c r="M100" s="185">
        <f t="shared" si="24"/>
        <v>0</v>
      </c>
      <c r="N100" s="185">
        <v>0</v>
      </c>
      <c r="O100" s="185">
        <f t="shared" si="25"/>
        <v>0</v>
      </c>
      <c r="P100" s="185">
        <v>0</v>
      </c>
      <c r="Q100" s="185">
        <f t="shared" si="26"/>
        <v>0</v>
      </c>
      <c r="R100" s="185"/>
      <c r="S100" s="185" t="s">
        <v>280</v>
      </c>
      <c r="T100" s="186" t="s">
        <v>281</v>
      </c>
      <c r="U100" s="161">
        <v>0</v>
      </c>
      <c r="V100" s="161">
        <f t="shared" si="27"/>
        <v>0</v>
      </c>
      <c r="W100" s="161"/>
      <c r="X100" s="152"/>
      <c r="Y100" s="152"/>
      <c r="Z100" s="152"/>
      <c r="AA100" s="152"/>
      <c r="AB100" s="152"/>
      <c r="AC100" s="152"/>
      <c r="AD100" s="152"/>
      <c r="AE100" s="152"/>
      <c r="AF100" s="152"/>
      <c r="AG100" s="152" t="s">
        <v>1346</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ht="22.5" outlineLevel="1" x14ac:dyDescent="0.2">
      <c r="A101" s="180">
        <v>85</v>
      </c>
      <c r="B101" s="181" t="s">
        <v>2031</v>
      </c>
      <c r="C101" s="191" t="s">
        <v>2095</v>
      </c>
      <c r="D101" s="182" t="s">
        <v>2028</v>
      </c>
      <c r="E101" s="183">
        <v>16.400000000000002</v>
      </c>
      <c r="F101" s="184"/>
      <c r="G101" s="185">
        <f t="shared" si="21"/>
        <v>0</v>
      </c>
      <c r="H101" s="184"/>
      <c r="I101" s="185">
        <f t="shared" si="22"/>
        <v>0</v>
      </c>
      <c r="J101" s="184"/>
      <c r="K101" s="185">
        <f t="shared" si="23"/>
        <v>0</v>
      </c>
      <c r="L101" s="185">
        <v>21</v>
      </c>
      <c r="M101" s="185">
        <f t="shared" si="24"/>
        <v>0</v>
      </c>
      <c r="N101" s="185">
        <v>0</v>
      </c>
      <c r="O101" s="185">
        <f t="shared" si="25"/>
        <v>0</v>
      </c>
      <c r="P101" s="185">
        <v>0</v>
      </c>
      <c r="Q101" s="185">
        <f t="shared" si="26"/>
        <v>0</v>
      </c>
      <c r="R101" s="185"/>
      <c r="S101" s="185" t="s">
        <v>280</v>
      </c>
      <c r="T101" s="186" t="s">
        <v>281</v>
      </c>
      <c r="U101" s="161">
        <v>0</v>
      </c>
      <c r="V101" s="161">
        <f t="shared" si="27"/>
        <v>0</v>
      </c>
      <c r="W101" s="161"/>
      <c r="X101" s="152"/>
      <c r="Y101" s="152"/>
      <c r="Z101" s="152"/>
      <c r="AA101" s="152"/>
      <c r="AB101" s="152"/>
      <c r="AC101" s="152"/>
      <c r="AD101" s="152"/>
      <c r="AE101" s="152"/>
      <c r="AF101" s="152"/>
      <c r="AG101" s="152" t="s">
        <v>1346</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80">
        <v>86</v>
      </c>
      <c r="B102" s="181" t="s">
        <v>2096</v>
      </c>
      <c r="C102" s="191" t="s">
        <v>2097</v>
      </c>
      <c r="D102" s="182" t="s">
        <v>2028</v>
      </c>
      <c r="E102" s="183">
        <v>21.400000000000002</v>
      </c>
      <c r="F102" s="184"/>
      <c r="G102" s="185">
        <f t="shared" si="21"/>
        <v>0</v>
      </c>
      <c r="H102" s="184"/>
      <c r="I102" s="185">
        <f t="shared" si="22"/>
        <v>0</v>
      </c>
      <c r="J102" s="184"/>
      <c r="K102" s="185">
        <f t="shared" si="23"/>
        <v>0</v>
      </c>
      <c r="L102" s="185">
        <v>21</v>
      </c>
      <c r="M102" s="185">
        <f t="shared" si="24"/>
        <v>0</v>
      </c>
      <c r="N102" s="185">
        <v>0</v>
      </c>
      <c r="O102" s="185">
        <f t="shared" si="25"/>
        <v>0</v>
      </c>
      <c r="P102" s="185">
        <v>0</v>
      </c>
      <c r="Q102" s="185">
        <f t="shared" si="26"/>
        <v>0</v>
      </c>
      <c r="R102" s="185"/>
      <c r="S102" s="185" t="s">
        <v>280</v>
      </c>
      <c r="T102" s="186" t="s">
        <v>281</v>
      </c>
      <c r="U102" s="161">
        <v>0</v>
      </c>
      <c r="V102" s="161">
        <f t="shared" si="27"/>
        <v>0</v>
      </c>
      <c r="W102" s="161"/>
      <c r="X102" s="152"/>
      <c r="Y102" s="152"/>
      <c r="Z102" s="152"/>
      <c r="AA102" s="152"/>
      <c r="AB102" s="152"/>
      <c r="AC102" s="152"/>
      <c r="AD102" s="152"/>
      <c r="AE102" s="152"/>
      <c r="AF102" s="152"/>
      <c r="AG102" s="152" t="s">
        <v>755</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80">
        <v>87</v>
      </c>
      <c r="B103" s="181" t="s">
        <v>2031</v>
      </c>
      <c r="C103" s="191" t="s">
        <v>2098</v>
      </c>
      <c r="D103" s="182" t="s">
        <v>2028</v>
      </c>
      <c r="E103" s="183">
        <v>102</v>
      </c>
      <c r="F103" s="184"/>
      <c r="G103" s="185">
        <f t="shared" si="21"/>
        <v>0</v>
      </c>
      <c r="H103" s="184"/>
      <c r="I103" s="185">
        <f t="shared" si="22"/>
        <v>0</v>
      </c>
      <c r="J103" s="184"/>
      <c r="K103" s="185">
        <f t="shared" si="23"/>
        <v>0</v>
      </c>
      <c r="L103" s="185">
        <v>21</v>
      </c>
      <c r="M103" s="185">
        <f t="shared" si="24"/>
        <v>0</v>
      </c>
      <c r="N103" s="185">
        <v>0</v>
      </c>
      <c r="O103" s="185">
        <f t="shared" si="25"/>
        <v>0</v>
      </c>
      <c r="P103" s="185">
        <v>0</v>
      </c>
      <c r="Q103" s="185">
        <f t="shared" si="26"/>
        <v>0</v>
      </c>
      <c r="R103" s="185"/>
      <c r="S103" s="185" t="s">
        <v>280</v>
      </c>
      <c r="T103" s="186" t="s">
        <v>281</v>
      </c>
      <c r="U103" s="161">
        <v>0</v>
      </c>
      <c r="V103" s="161">
        <f t="shared" si="27"/>
        <v>0</v>
      </c>
      <c r="W103" s="161"/>
      <c r="X103" s="152"/>
      <c r="Y103" s="152"/>
      <c r="Z103" s="152"/>
      <c r="AA103" s="152"/>
      <c r="AB103" s="152"/>
      <c r="AC103" s="152"/>
      <c r="AD103" s="152"/>
      <c r="AE103" s="152"/>
      <c r="AF103" s="152"/>
      <c r="AG103" s="152" t="s">
        <v>1346</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80">
        <v>88</v>
      </c>
      <c r="B104" s="181" t="s">
        <v>2031</v>
      </c>
      <c r="C104" s="191" t="s">
        <v>2099</v>
      </c>
      <c r="D104" s="182" t="s">
        <v>2028</v>
      </c>
      <c r="E104" s="183">
        <v>15.700000000000001</v>
      </c>
      <c r="F104" s="184"/>
      <c r="G104" s="185">
        <f t="shared" si="21"/>
        <v>0</v>
      </c>
      <c r="H104" s="184"/>
      <c r="I104" s="185">
        <f t="shared" si="22"/>
        <v>0</v>
      </c>
      <c r="J104" s="184"/>
      <c r="K104" s="185">
        <f t="shared" si="23"/>
        <v>0</v>
      </c>
      <c r="L104" s="185">
        <v>21</v>
      </c>
      <c r="M104" s="185">
        <f t="shared" si="24"/>
        <v>0</v>
      </c>
      <c r="N104" s="185">
        <v>0</v>
      </c>
      <c r="O104" s="185">
        <f t="shared" si="25"/>
        <v>0</v>
      </c>
      <c r="P104" s="185">
        <v>0</v>
      </c>
      <c r="Q104" s="185">
        <f t="shared" si="26"/>
        <v>0</v>
      </c>
      <c r="R104" s="185"/>
      <c r="S104" s="185" t="s">
        <v>280</v>
      </c>
      <c r="T104" s="186" t="s">
        <v>281</v>
      </c>
      <c r="U104" s="161">
        <v>0</v>
      </c>
      <c r="V104" s="161">
        <f t="shared" si="27"/>
        <v>0</v>
      </c>
      <c r="W104" s="161"/>
      <c r="X104" s="152"/>
      <c r="Y104" s="152"/>
      <c r="Z104" s="152"/>
      <c r="AA104" s="152"/>
      <c r="AB104" s="152"/>
      <c r="AC104" s="152"/>
      <c r="AD104" s="152"/>
      <c r="AE104" s="152"/>
      <c r="AF104" s="152"/>
      <c r="AG104" s="152" t="s">
        <v>1346</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80">
        <v>89</v>
      </c>
      <c r="B105" s="181" t="s">
        <v>2031</v>
      </c>
      <c r="C105" s="191" t="s">
        <v>2100</v>
      </c>
      <c r="D105" s="182" t="s">
        <v>2028</v>
      </c>
      <c r="E105" s="183">
        <v>2.4000000000000004</v>
      </c>
      <c r="F105" s="184"/>
      <c r="G105" s="185">
        <f t="shared" si="21"/>
        <v>0</v>
      </c>
      <c r="H105" s="184"/>
      <c r="I105" s="185">
        <f t="shared" si="22"/>
        <v>0</v>
      </c>
      <c r="J105" s="184"/>
      <c r="K105" s="185">
        <f t="shared" si="23"/>
        <v>0</v>
      </c>
      <c r="L105" s="185">
        <v>21</v>
      </c>
      <c r="M105" s="185">
        <f t="shared" si="24"/>
        <v>0</v>
      </c>
      <c r="N105" s="185">
        <v>0</v>
      </c>
      <c r="O105" s="185">
        <f t="shared" si="25"/>
        <v>0</v>
      </c>
      <c r="P105" s="185">
        <v>0</v>
      </c>
      <c r="Q105" s="185">
        <f t="shared" si="26"/>
        <v>0</v>
      </c>
      <c r="R105" s="185"/>
      <c r="S105" s="185" t="s">
        <v>280</v>
      </c>
      <c r="T105" s="186" t="s">
        <v>281</v>
      </c>
      <c r="U105" s="161">
        <v>0</v>
      </c>
      <c r="V105" s="161">
        <f t="shared" si="27"/>
        <v>0</v>
      </c>
      <c r="W105" s="161"/>
      <c r="X105" s="152"/>
      <c r="Y105" s="152"/>
      <c r="Z105" s="152"/>
      <c r="AA105" s="152"/>
      <c r="AB105" s="152"/>
      <c r="AC105" s="152"/>
      <c r="AD105" s="152"/>
      <c r="AE105" s="152"/>
      <c r="AF105" s="152"/>
      <c r="AG105" s="152" t="s">
        <v>1346</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80">
        <v>90</v>
      </c>
      <c r="B106" s="181" t="s">
        <v>2031</v>
      </c>
      <c r="C106" s="191" t="s">
        <v>2101</v>
      </c>
      <c r="D106" s="182" t="s">
        <v>2028</v>
      </c>
      <c r="E106" s="183">
        <v>16.400000000000002</v>
      </c>
      <c r="F106" s="184"/>
      <c r="G106" s="185">
        <f t="shared" si="21"/>
        <v>0</v>
      </c>
      <c r="H106" s="184"/>
      <c r="I106" s="185">
        <f t="shared" si="22"/>
        <v>0</v>
      </c>
      <c r="J106" s="184"/>
      <c r="K106" s="185">
        <f t="shared" si="23"/>
        <v>0</v>
      </c>
      <c r="L106" s="185">
        <v>21</v>
      </c>
      <c r="M106" s="185">
        <f t="shared" si="24"/>
        <v>0</v>
      </c>
      <c r="N106" s="185">
        <v>0</v>
      </c>
      <c r="O106" s="185">
        <f t="shared" si="25"/>
        <v>0</v>
      </c>
      <c r="P106" s="185">
        <v>0</v>
      </c>
      <c r="Q106" s="185">
        <f t="shared" si="26"/>
        <v>0</v>
      </c>
      <c r="R106" s="185"/>
      <c r="S106" s="185" t="s">
        <v>280</v>
      </c>
      <c r="T106" s="186" t="s">
        <v>281</v>
      </c>
      <c r="U106" s="161">
        <v>0</v>
      </c>
      <c r="V106" s="161">
        <f t="shared" si="27"/>
        <v>0</v>
      </c>
      <c r="W106" s="161"/>
      <c r="X106" s="152"/>
      <c r="Y106" s="152"/>
      <c r="Z106" s="152"/>
      <c r="AA106" s="152"/>
      <c r="AB106" s="152"/>
      <c r="AC106" s="152"/>
      <c r="AD106" s="152"/>
      <c r="AE106" s="152"/>
      <c r="AF106" s="152"/>
      <c r="AG106" s="152" t="s">
        <v>1346</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80">
        <v>91</v>
      </c>
      <c r="B107" s="181" t="s">
        <v>2082</v>
      </c>
      <c r="C107" s="191" t="s">
        <v>2102</v>
      </c>
      <c r="D107" s="182" t="s">
        <v>1282</v>
      </c>
      <c r="E107" s="183">
        <v>1</v>
      </c>
      <c r="F107" s="184"/>
      <c r="G107" s="185">
        <f t="shared" si="21"/>
        <v>0</v>
      </c>
      <c r="H107" s="184"/>
      <c r="I107" s="185">
        <f t="shared" si="22"/>
        <v>0</v>
      </c>
      <c r="J107" s="184"/>
      <c r="K107" s="185">
        <f t="shared" si="23"/>
        <v>0</v>
      </c>
      <c r="L107" s="185">
        <v>21</v>
      </c>
      <c r="M107" s="185">
        <f t="shared" si="24"/>
        <v>0</v>
      </c>
      <c r="N107" s="185">
        <v>0</v>
      </c>
      <c r="O107" s="185">
        <f t="shared" si="25"/>
        <v>0</v>
      </c>
      <c r="P107" s="185">
        <v>0</v>
      </c>
      <c r="Q107" s="185">
        <f t="shared" si="26"/>
        <v>0</v>
      </c>
      <c r="R107" s="185"/>
      <c r="S107" s="185" t="s">
        <v>280</v>
      </c>
      <c r="T107" s="186" t="s">
        <v>281</v>
      </c>
      <c r="U107" s="161">
        <v>0</v>
      </c>
      <c r="V107" s="161">
        <f t="shared" si="27"/>
        <v>0</v>
      </c>
      <c r="W107" s="161"/>
      <c r="X107" s="152"/>
      <c r="Y107" s="152"/>
      <c r="Z107" s="152"/>
      <c r="AA107" s="152"/>
      <c r="AB107" s="152"/>
      <c r="AC107" s="152"/>
      <c r="AD107" s="152"/>
      <c r="AE107" s="152"/>
      <c r="AF107" s="152"/>
      <c r="AG107" s="152" t="s">
        <v>1346</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80">
        <v>92</v>
      </c>
      <c r="B108" s="181" t="s">
        <v>2031</v>
      </c>
      <c r="C108" s="191" t="s">
        <v>2103</v>
      </c>
      <c r="D108" s="182" t="s">
        <v>1282</v>
      </c>
      <c r="E108" s="183">
        <v>1</v>
      </c>
      <c r="F108" s="184"/>
      <c r="G108" s="185">
        <f t="shared" si="21"/>
        <v>0</v>
      </c>
      <c r="H108" s="184"/>
      <c r="I108" s="185">
        <f t="shared" si="22"/>
        <v>0</v>
      </c>
      <c r="J108" s="184"/>
      <c r="K108" s="185">
        <f t="shared" si="23"/>
        <v>0</v>
      </c>
      <c r="L108" s="185">
        <v>21</v>
      </c>
      <c r="M108" s="185">
        <f t="shared" si="24"/>
        <v>0</v>
      </c>
      <c r="N108" s="185">
        <v>0</v>
      </c>
      <c r="O108" s="185">
        <f t="shared" si="25"/>
        <v>0</v>
      </c>
      <c r="P108" s="185">
        <v>0</v>
      </c>
      <c r="Q108" s="185">
        <f t="shared" si="26"/>
        <v>0</v>
      </c>
      <c r="R108" s="185"/>
      <c r="S108" s="185" t="s">
        <v>280</v>
      </c>
      <c r="T108" s="186" t="s">
        <v>281</v>
      </c>
      <c r="U108" s="161">
        <v>0</v>
      </c>
      <c r="V108" s="161">
        <f t="shared" si="27"/>
        <v>0</v>
      </c>
      <c r="W108" s="161"/>
      <c r="X108" s="152"/>
      <c r="Y108" s="152"/>
      <c r="Z108" s="152"/>
      <c r="AA108" s="152"/>
      <c r="AB108" s="152"/>
      <c r="AC108" s="152"/>
      <c r="AD108" s="152"/>
      <c r="AE108" s="152"/>
      <c r="AF108" s="152"/>
      <c r="AG108" s="152" t="s">
        <v>1346</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80">
        <v>93</v>
      </c>
      <c r="B109" s="181" t="s">
        <v>2082</v>
      </c>
      <c r="C109" s="191" t="s">
        <v>2104</v>
      </c>
      <c r="D109" s="182" t="s">
        <v>1282</v>
      </c>
      <c r="E109" s="183">
        <v>33</v>
      </c>
      <c r="F109" s="184"/>
      <c r="G109" s="185">
        <f t="shared" si="21"/>
        <v>0</v>
      </c>
      <c r="H109" s="184"/>
      <c r="I109" s="185">
        <f t="shared" si="22"/>
        <v>0</v>
      </c>
      <c r="J109" s="184"/>
      <c r="K109" s="185">
        <f t="shared" si="23"/>
        <v>0</v>
      </c>
      <c r="L109" s="185">
        <v>21</v>
      </c>
      <c r="M109" s="185">
        <f t="shared" si="24"/>
        <v>0</v>
      </c>
      <c r="N109" s="185">
        <v>0</v>
      </c>
      <c r="O109" s="185">
        <f t="shared" si="25"/>
        <v>0</v>
      </c>
      <c r="P109" s="185">
        <v>0</v>
      </c>
      <c r="Q109" s="185">
        <f t="shared" si="26"/>
        <v>0</v>
      </c>
      <c r="R109" s="185"/>
      <c r="S109" s="185" t="s">
        <v>280</v>
      </c>
      <c r="T109" s="186" t="s">
        <v>281</v>
      </c>
      <c r="U109" s="161">
        <v>0</v>
      </c>
      <c r="V109" s="161">
        <f t="shared" si="27"/>
        <v>0</v>
      </c>
      <c r="W109" s="161"/>
      <c r="X109" s="152"/>
      <c r="Y109" s="152"/>
      <c r="Z109" s="152"/>
      <c r="AA109" s="152"/>
      <c r="AB109" s="152"/>
      <c r="AC109" s="152"/>
      <c r="AD109" s="152"/>
      <c r="AE109" s="152"/>
      <c r="AF109" s="152"/>
      <c r="AG109" s="152" t="s">
        <v>1346</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80">
        <v>94</v>
      </c>
      <c r="B110" s="181" t="s">
        <v>2082</v>
      </c>
      <c r="C110" s="191" t="s">
        <v>2105</v>
      </c>
      <c r="D110" s="182" t="s">
        <v>1282</v>
      </c>
      <c r="E110" s="183">
        <v>2</v>
      </c>
      <c r="F110" s="184"/>
      <c r="G110" s="185">
        <f t="shared" si="21"/>
        <v>0</v>
      </c>
      <c r="H110" s="184"/>
      <c r="I110" s="185">
        <f t="shared" si="22"/>
        <v>0</v>
      </c>
      <c r="J110" s="184"/>
      <c r="K110" s="185">
        <f t="shared" si="23"/>
        <v>0</v>
      </c>
      <c r="L110" s="185">
        <v>21</v>
      </c>
      <c r="M110" s="185">
        <f t="shared" si="24"/>
        <v>0</v>
      </c>
      <c r="N110" s="185">
        <v>0</v>
      </c>
      <c r="O110" s="185">
        <f t="shared" si="25"/>
        <v>0</v>
      </c>
      <c r="P110" s="185">
        <v>0</v>
      </c>
      <c r="Q110" s="185">
        <f t="shared" si="26"/>
        <v>0</v>
      </c>
      <c r="R110" s="185"/>
      <c r="S110" s="185" t="s">
        <v>280</v>
      </c>
      <c r="T110" s="186" t="s">
        <v>281</v>
      </c>
      <c r="U110" s="161">
        <v>0</v>
      </c>
      <c r="V110" s="161">
        <f t="shared" si="27"/>
        <v>0</v>
      </c>
      <c r="W110" s="161"/>
      <c r="X110" s="152"/>
      <c r="Y110" s="152"/>
      <c r="Z110" s="152"/>
      <c r="AA110" s="152"/>
      <c r="AB110" s="152"/>
      <c r="AC110" s="152"/>
      <c r="AD110" s="152"/>
      <c r="AE110" s="152"/>
      <c r="AF110" s="152"/>
      <c r="AG110" s="152" t="s">
        <v>1346</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80">
        <v>95</v>
      </c>
      <c r="B111" s="181" t="s">
        <v>2082</v>
      </c>
      <c r="C111" s="191" t="s">
        <v>2106</v>
      </c>
      <c r="D111" s="182" t="s">
        <v>1282</v>
      </c>
      <c r="E111" s="183">
        <v>1</v>
      </c>
      <c r="F111" s="184"/>
      <c r="G111" s="185">
        <f t="shared" si="21"/>
        <v>0</v>
      </c>
      <c r="H111" s="184"/>
      <c r="I111" s="185">
        <f t="shared" si="22"/>
        <v>0</v>
      </c>
      <c r="J111" s="184"/>
      <c r="K111" s="185">
        <f t="shared" si="23"/>
        <v>0</v>
      </c>
      <c r="L111" s="185">
        <v>21</v>
      </c>
      <c r="M111" s="185">
        <f t="shared" si="24"/>
        <v>0</v>
      </c>
      <c r="N111" s="185">
        <v>0</v>
      </c>
      <c r="O111" s="185">
        <f t="shared" si="25"/>
        <v>0</v>
      </c>
      <c r="P111" s="185">
        <v>0</v>
      </c>
      <c r="Q111" s="185">
        <f t="shared" si="26"/>
        <v>0</v>
      </c>
      <c r="R111" s="185"/>
      <c r="S111" s="185" t="s">
        <v>280</v>
      </c>
      <c r="T111" s="186" t="s">
        <v>281</v>
      </c>
      <c r="U111" s="161">
        <v>0</v>
      </c>
      <c r="V111" s="161">
        <f t="shared" si="27"/>
        <v>0</v>
      </c>
      <c r="W111" s="161"/>
      <c r="X111" s="152"/>
      <c r="Y111" s="152"/>
      <c r="Z111" s="152"/>
      <c r="AA111" s="152"/>
      <c r="AB111" s="152"/>
      <c r="AC111" s="152"/>
      <c r="AD111" s="152"/>
      <c r="AE111" s="152"/>
      <c r="AF111" s="152"/>
      <c r="AG111" s="152" t="s">
        <v>1346</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0">
        <v>96</v>
      </c>
      <c r="B112" s="181" t="s">
        <v>2031</v>
      </c>
      <c r="C112" s="191" t="s">
        <v>2107</v>
      </c>
      <c r="D112" s="182" t="s">
        <v>1282</v>
      </c>
      <c r="E112" s="183">
        <v>2</v>
      </c>
      <c r="F112" s="184"/>
      <c r="G112" s="185">
        <f t="shared" si="21"/>
        <v>0</v>
      </c>
      <c r="H112" s="184"/>
      <c r="I112" s="185">
        <f t="shared" si="22"/>
        <v>0</v>
      </c>
      <c r="J112" s="184"/>
      <c r="K112" s="185">
        <f t="shared" si="23"/>
        <v>0</v>
      </c>
      <c r="L112" s="185">
        <v>21</v>
      </c>
      <c r="M112" s="185">
        <f t="shared" si="24"/>
        <v>0</v>
      </c>
      <c r="N112" s="185">
        <v>0</v>
      </c>
      <c r="O112" s="185">
        <f t="shared" si="25"/>
        <v>0</v>
      </c>
      <c r="P112" s="185">
        <v>0</v>
      </c>
      <c r="Q112" s="185">
        <f t="shared" si="26"/>
        <v>0</v>
      </c>
      <c r="R112" s="185"/>
      <c r="S112" s="185" t="s">
        <v>280</v>
      </c>
      <c r="T112" s="186" t="s">
        <v>281</v>
      </c>
      <c r="U112" s="161">
        <v>0</v>
      </c>
      <c r="V112" s="161">
        <f t="shared" si="27"/>
        <v>0</v>
      </c>
      <c r="W112" s="161"/>
      <c r="X112" s="152"/>
      <c r="Y112" s="152"/>
      <c r="Z112" s="152"/>
      <c r="AA112" s="152"/>
      <c r="AB112" s="152"/>
      <c r="AC112" s="152"/>
      <c r="AD112" s="152"/>
      <c r="AE112" s="152"/>
      <c r="AF112" s="152"/>
      <c r="AG112" s="152" t="s">
        <v>1346</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80">
        <v>97</v>
      </c>
      <c r="B113" s="181" t="s">
        <v>2031</v>
      </c>
      <c r="C113" s="191" t="s">
        <v>2108</v>
      </c>
      <c r="D113" s="182" t="s">
        <v>1282</v>
      </c>
      <c r="E113" s="183">
        <v>1</v>
      </c>
      <c r="F113" s="184"/>
      <c r="G113" s="185">
        <f t="shared" si="21"/>
        <v>0</v>
      </c>
      <c r="H113" s="184"/>
      <c r="I113" s="185">
        <f t="shared" si="22"/>
        <v>0</v>
      </c>
      <c r="J113" s="184"/>
      <c r="K113" s="185">
        <f t="shared" si="23"/>
        <v>0</v>
      </c>
      <c r="L113" s="185">
        <v>21</v>
      </c>
      <c r="M113" s="185">
        <f t="shared" si="24"/>
        <v>0</v>
      </c>
      <c r="N113" s="185">
        <v>0</v>
      </c>
      <c r="O113" s="185">
        <f t="shared" si="25"/>
        <v>0</v>
      </c>
      <c r="P113" s="185">
        <v>0</v>
      </c>
      <c r="Q113" s="185">
        <f t="shared" si="26"/>
        <v>0</v>
      </c>
      <c r="R113" s="185"/>
      <c r="S113" s="185" t="s">
        <v>280</v>
      </c>
      <c r="T113" s="186" t="s">
        <v>281</v>
      </c>
      <c r="U113" s="161">
        <v>0</v>
      </c>
      <c r="V113" s="161">
        <f t="shared" si="27"/>
        <v>0</v>
      </c>
      <c r="W113" s="161"/>
      <c r="X113" s="152"/>
      <c r="Y113" s="152"/>
      <c r="Z113" s="152"/>
      <c r="AA113" s="152"/>
      <c r="AB113" s="152"/>
      <c r="AC113" s="152"/>
      <c r="AD113" s="152"/>
      <c r="AE113" s="152"/>
      <c r="AF113" s="152"/>
      <c r="AG113" s="152" t="s">
        <v>1346</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
      <c r="A114" s="180">
        <v>98</v>
      </c>
      <c r="B114" s="181" t="s">
        <v>2082</v>
      </c>
      <c r="C114" s="191" t="s">
        <v>2109</v>
      </c>
      <c r="D114" s="182" t="s">
        <v>1282</v>
      </c>
      <c r="E114" s="183">
        <v>7</v>
      </c>
      <c r="F114" s="184"/>
      <c r="G114" s="185">
        <f t="shared" si="21"/>
        <v>0</v>
      </c>
      <c r="H114" s="184"/>
      <c r="I114" s="185">
        <f t="shared" si="22"/>
        <v>0</v>
      </c>
      <c r="J114" s="184"/>
      <c r="K114" s="185">
        <f t="shared" si="23"/>
        <v>0</v>
      </c>
      <c r="L114" s="185">
        <v>21</v>
      </c>
      <c r="M114" s="185">
        <f t="shared" si="24"/>
        <v>0</v>
      </c>
      <c r="N114" s="185">
        <v>0</v>
      </c>
      <c r="O114" s="185">
        <f t="shared" si="25"/>
        <v>0</v>
      </c>
      <c r="P114" s="185">
        <v>0</v>
      </c>
      <c r="Q114" s="185">
        <f t="shared" si="26"/>
        <v>0</v>
      </c>
      <c r="R114" s="185"/>
      <c r="S114" s="185" t="s">
        <v>280</v>
      </c>
      <c r="T114" s="186" t="s">
        <v>281</v>
      </c>
      <c r="U114" s="161">
        <v>0</v>
      </c>
      <c r="V114" s="161">
        <f t="shared" si="27"/>
        <v>0</v>
      </c>
      <c r="W114" s="161"/>
      <c r="X114" s="152"/>
      <c r="Y114" s="152"/>
      <c r="Z114" s="152"/>
      <c r="AA114" s="152"/>
      <c r="AB114" s="152"/>
      <c r="AC114" s="152"/>
      <c r="AD114" s="152"/>
      <c r="AE114" s="152"/>
      <c r="AF114" s="152"/>
      <c r="AG114" s="152" t="s">
        <v>1346</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
      <c r="A115" s="180">
        <v>99</v>
      </c>
      <c r="B115" s="181" t="s">
        <v>2082</v>
      </c>
      <c r="C115" s="191" t="s">
        <v>2110</v>
      </c>
      <c r="D115" s="182" t="s">
        <v>1282</v>
      </c>
      <c r="E115" s="183">
        <v>1</v>
      </c>
      <c r="F115" s="184"/>
      <c r="G115" s="185">
        <f t="shared" si="21"/>
        <v>0</v>
      </c>
      <c r="H115" s="184"/>
      <c r="I115" s="185">
        <f t="shared" si="22"/>
        <v>0</v>
      </c>
      <c r="J115" s="184"/>
      <c r="K115" s="185">
        <f t="shared" si="23"/>
        <v>0</v>
      </c>
      <c r="L115" s="185">
        <v>21</v>
      </c>
      <c r="M115" s="185">
        <f t="shared" si="24"/>
        <v>0</v>
      </c>
      <c r="N115" s="185">
        <v>0</v>
      </c>
      <c r="O115" s="185">
        <f t="shared" si="25"/>
        <v>0</v>
      </c>
      <c r="P115" s="185">
        <v>0</v>
      </c>
      <c r="Q115" s="185">
        <f t="shared" si="26"/>
        <v>0</v>
      </c>
      <c r="R115" s="185"/>
      <c r="S115" s="185" t="s">
        <v>280</v>
      </c>
      <c r="T115" s="186" t="s">
        <v>281</v>
      </c>
      <c r="U115" s="161">
        <v>0</v>
      </c>
      <c r="V115" s="161">
        <f t="shared" si="27"/>
        <v>0</v>
      </c>
      <c r="W115" s="161"/>
      <c r="X115" s="152"/>
      <c r="Y115" s="152"/>
      <c r="Z115" s="152"/>
      <c r="AA115" s="152"/>
      <c r="AB115" s="152"/>
      <c r="AC115" s="152"/>
      <c r="AD115" s="152"/>
      <c r="AE115" s="152"/>
      <c r="AF115" s="152"/>
      <c r="AG115" s="152" t="s">
        <v>1346</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80">
        <v>100</v>
      </c>
      <c r="B116" s="181" t="s">
        <v>2082</v>
      </c>
      <c r="C116" s="191" t="s">
        <v>2111</v>
      </c>
      <c r="D116" s="182" t="s">
        <v>1282</v>
      </c>
      <c r="E116" s="183">
        <v>3</v>
      </c>
      <c r="F116" s="184"/>
      <c r="G116" s="185">
        <f t="shared" si="21"/>
        <v>0</v>
      </c>
      <c r="H116" s="184"/>
      <c r="I116" s="185">
        <f t="shared" si="22"/>
        <v>0</v>
      </c>
      <c r="J116" s="184"/>
      <c r="K116" s="185">
        <f t="shared" si="23"/>
        <v>0</v>
      </c>
      <c r="L116" s="185">
        <v>21</v>
      </c>
      <c r="M116" s="185">
        <f t="shared" si="24"/>
        <v>0</v>
      </c>
      <c r="N116" s="185">
        <v>0</v>
      </c>
      <c r="O116" s="185">
        <f t="shared" si="25"/>
        <v>0</v>
      </c>
      <c r="P116" s="185">
        <v>0</v>
      </c>
      <c r="Q116" s="185">
        <f t="shared" si="26"/>
        <v>0</v>
      </c>
      <c r="R116" s="185"/>
      <c r="S116" s="185" t="s">
        <v>280</v>
      </c>
      <c r="T116" s="186" t="s">
        <v>281</v>
      </c>
      <c r="U116" s="161">
        <v>0</v>
      </c>
      <c r="V116" s="161">
        <f t="shared" si="27"/>
        <v>0</v>
      </c>
      <c r="W116" s="161"/>
      <c r="X116" s="152"/>
      <c r="Y116" s="152"/>
      <c r="Z116" s="152"/>
      <c r="AA116" s="152"/>
      <c r="AB116" s="152"/>
      <c r="AC116" s="152"/>
      <c r="AD116" s="152"/>
      <c r="AE116" s="152"/>
      <c r="AF116" s="152"/>
      <c r="AG116" s="152" t="s">
        <v>1346</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80">
        <v>101</v>
      </c>
      <c r="B117" s="181" t="s">
        <v>2082</v>
      </c>
      <c r="C117" s="191" t="s">
        <v>2112</v>
      </c>
      <c r="D117" s="182" t="s">
        <v>1282</v>
      </c>
      <c r="E117" s="183">
        <v>2</v>
      </c>
      <c r="F117" s="184"/>
      <c r="G117" s="185">
        <f t="shared" si="21"/>
        <v>0</v>
      </c>
      <c r="H117" s="184"/>
      <c r="I117" s="185">
        <f t="shared" si="22"/>
        <v>0</v>
      </c>
      <c r="J117" s="184"/>
      <c r="K117" s="185">
        <f t="shared" si="23"/>
        <v>0</v>
      </c>
      <c r="L117" s="185">
        <v>21</v>
      </c>
      <c r="M117" s="185">
        <f t="shared" si="24"/>
        <v>0</v>
      </c>
      <c r="N117" s="185">
        <v>0</v>
      </c>
      <c r="O117" s="185">
        <f t="shared" si="25"/>
        <v>0</v>
      </c>
      <c r="P117" s="185">
        <v>0</v>
      </c>
      <c r="Q117" s="185">
        <f t="shared" si="26"/>
        <v>0</v>
      </c>
      <c r="R117" s="185"/>
      <c r="S117" s="185" t="s">
        <v>280</v>
      </c>
      <c r="T117" s="186" t="s">
        <v>281</v>
      </c>
      <c r="U117" s="161">
        <v>0</v>
      </c>
      <c r="V117" s="161">
        <f t="shared" si="27"/>
        <v>0</v>
      </c>
      <c r="W117" s="161"/>
      <c r="X117" s="152"/>
      <c r="Y117" s="152"/>
      <c r="Z117" s="152"/>
      <c r="AA117" s="152"/>
      <c r="AB117" s="152"/>
      <c r="AC117" s="152"/>
      <c r="AD117" s="152"/>
      <c r="AE117" s="152"/>
      <c r="AF117" s="152"/>
      <c r="AG117" s="152" t="s">
        <v>1346</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
      <c r="A118" s="180">
        <v>102</v>
      </c>
      <c r="B118" s="181" t="s">
        <v>2082</v>
      </c>
      <c r="C118" s="191" t="s">
        <v>2113</v>
      </c>
      <c r="D118" s="182" t="s">
        <v>1282</v>
      </c>
      <c r="E118" s="183">
        <v>1</v>
      </c>
      <c r="F118" s="184"/>
      <c r="G118" s="185">
        <f t="shared" si="21"/>
        <v>0</v>
      </c>
      <c r="H118" s="184"/>
      <c r="I118" s="185">
        <f t="shared" si="22"/>
        <v>0</v>
      </c>
      <c r="J118" s="184"/>
      <c r="K118" s="185">
        <f t="shared" si="23"/>
        <v>0</v>
      </c>
      <c r="L118" s="185">
        <v>21</v>
      </c>
      <c r="M118" s="185">
        <f t="shared" si="24"/>
        <v>0</v>
      </c>
      <c r="N118" s="185">
        <v>0</v>
      </c>
      <c r="O118" s="185">
        <f t="shared" si="25"/>
        <v>0</v>
      </c>
      <c r="P118" s="185">
        <v>0</v>
      </c>
      <c r="Q118" s="185">
        <f t="shared" si="26"/>
        <v>0</v>
      </c>
      <c r="R118" s="185"/>
      <c r="S118" s="185" t="s">
        <v>280</v>
      </c>
      <c r="T118" s="186" t="s">
        <v>281</v>
      </c>
      <c r="U118" s="161">
        <v>0</v>
      </c>
      <c r="V118" s="161">
        <f t="shared" si="27"/>
        <v>0</v>
      </c>
      <c r="W118" s="161"/>
      <c r="X118" s="152"/>
      <c r="Y118" s="152"/>
      <c r="Z118" s="152"/>
      <c r="AA118" s="152"/>
      <c r="AB118" s="152"/>
      <c r="AC118" s="152"/>
      <c r="AD118" s="152"/>
      <c r="AE118" s="152"/>
      <c r="AF118" s="152"/>
      <c r="AG118" s="152" t="s">
        <v>1346</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
      <c r="A119" s="180">
        <v>103</v>
      </c>
      <c r="B119" s="181" t="s">
        <v>2031</v>
      </c>
      <c r="C119" s="191" t="s">
        <v>2114</v>
      </c>
      <c r="D119" s="182" t="s">
        <v>1282</v>
      </c>
      <c r="E119" s="183">
        <v>7</v>
      </c>
      <c r="F119" s="184"/>
      <c r="G119" s="185">
        <f t="shared" si="21"/>
        <v>0</v>
      </c>
      <c r="H119" s="184"/>
      <c r="I119" s="185">
        <f t="shared" si="22"/>
        <v>0</v>
      </c>
      <c r="J119" s="184"/>
      <c r="K119" s="185">
        <f t="shared" si="23"/>
        <v>0</v>
      </c>
      <c r="L119" s="185">
        <v>21</v>
      </c>
      <c r="M119" s="185">
        <f t="shared" si="24"/>
        <v>0</v>
      </c>
      <c r="N119" s="185">
        <v>0</v>
      </c>
      <c r="O119" s="185">
        <f t="shared" si="25"/>
        <v>0</v>
      </c>
      <c r="P119" s="185">
        <v>0</v>
      </c>
      <c r="Q119" s="185">
        <f t="shared" si="26"/>
        <v>0</v>
      </c>
      <c r="R119" s="185"/>
      <c r="S119" s="185" t="s">
        <v>280</v>
      </c>
      <c r="T119" s="186" t="s">
        <v>281</v>
      </c>
      <c r="U119" s="161">
        <v>0</v>
      </c>
      <c r="V119" s="161">
        <f t="shared" si="27"/>
        <v>0</v>
      </c>
      <c r="W119" s="161"/>
      <c r="X119" s="152"/>
      <c r="Y119" s="152"/>
      <c r="Z119" s="152"/>
      <c r="AA119" s="152"/>
      <c r="AB119" s="152"/>
      <c r="AC119" s="152"/>
      <c r="AD119" s="152"/>
      <c r="AE119" s="152"/>
      <c r="AF119" s="152"/>
      <c r="AG119" s="152" t="s">
        <v>1346</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
      <c r="A120" s="180">
        <v>104</v>
      </c>
      <c r="B120" s="181" t="s">
        <v>2031</v>
      </c>
      <c r="C120" s="191" t="s">
        <v>2115</v>
      </c>
      <c r="D120" s="182" t="s">
        <v>1282</v>
      </c>
      <c r="E120" s="183">
        <v>1</v>
      </c>
      <c r="F120" s="184"/>
      <c r="G120" s="185">
        <f t="shared" si="21"/>
        <v>0</v>
      </c>
      <c r="H120" s="184"/>
      <c r="I120" s="185">
        <f t="shared" si="22"/>
        <v>0</v>
      </c>
      <c r="J120" s="184"/>
      <c r="K120" s="185">
        <f t="shared" si="23"/>
        <v>0</v>
      </c>
      <c r="L120" s="185">
        <v>21</v>
      </c>
      <c r="M120" s="185">
        <f t="shared" si="24"/>
        <v>0</v>
      </c>
      <c r="N120" s="185">
        <v>0</v>
      </c>
      <c r="O120" s="185">
        <f t="shared" si="25"/>
        <v>0</v>
      </c>
      <c r="P120" s="185">
        <v>0</v>
      </c>
      <c r="Q120" s="185">
        <f t="shared" si="26"/>
        <v>0</v>
      </c>
      <c r="R120" s="185"/>
      <c r="S120" s="185" t="s">
        <v>280</v>
      </c>
      <c r="T120" s="186" t="s">
        <v>281</v>
      </c>
      <c r="U120" s="161">
        <v>0</v>
      </c>
      <c r="V120" s="161">
        <f t="shared" si="27"/>
        <v>0</v>
      </c>
      <c r="W120" s="161"/>
      <c r="X120" s="152"/>
      <c r="Y120" s="152"/>
      <c r="Z120" s="152"/>
      <c r="AA120" s="152"/>
      <c r="AB120" s="152"/>
      <c r="AC120" s="152"/>
      <c r="AD120" s="152"/>
      <c r="AE120" s="152"/>
      <c r="AF120" s="152"/>
      <c r="AG120" s="152" t="s">
        <v>1346</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
      <c r="A121" s="180">
        <v>105</v>
      </c>
      <c r="B121" s="181" t="s">
        <v>2031</v>
      </c>
      <c r="C121" s="191" t="s">
        <v>2116</v>
      </c>
      <c r="D121" s="182" t="s">
        <v>1282</v>
      </c>
      <c r="E121" s="183">
        <v>3</v>
      </c>
      <c r="F121" s="184"/>
      <c r="G121" s="185">
        <f t="shared" si="21"/>
        <v>0</v>
      </c>
      <c r="H121" s="184"/>
      <c r="I121" s="185">
        <f t="shared" si="22"/>
        <v>0</v>
      </c>
      <c r="J121" s="184"/>
      <c r="K121" s="185">
        <f t="shared" si="23"/>
        <v>0</v>
      </c>
      <c r="L121" s="185">
        <v>21</v>
      </c>
      <c r="M121" s="185">
        <f t="shared" si="24"/>
        <v>0</v>
      </c>
      <c r="N121" s="185">
        <v>0</v>
      </c>
      <c r="O121" s="185">
        <f t="shared" si="25"/>
        <v>0</v>
      </c>
      <c r="P121" s="185">
        <v>0</v>
      </c>
      <c r="Q121" s="185">
        <f t="shared" si="26"/>
        <v>0</v>
      </c>
      <c r="R121" s="185"/>
      <c r="S121" s="185" t="s">
        <v>280</v>
      </c>
      <c r="T121" s="186" t="s">
        <v>281</v>
      </c>
      <c r="U121" s="161">
        <v>0</v>
      </c>
      <c r="V121" s="161">
        <f t="shared" si="27"/>
        <v>0</v>
      </c>
      <c r="W121" s="161"/>
      <c r="X121" s="152"/>
      <c r="Y121" s="152"/>
      <c r="Z121" s="152"/>
      <c r="AA121" s="152"/>
      <c r="AB121" s="152"/>
      <c r="AC121" s="152"/>
      <c r="AD121" s="152"/>
      <c r="AE121" s="152"/>
      <c r="AF121" s="152"/>
      <c r="AG121" s="152" t="s">
        <v>1346</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1" x14ac:dyDescent="0.2">
      <c r="A122" s="180">
        <v>106</v>
      </c>
      <c r="B122" s="181" t="s">
        <v>2031</v>
      </c>
      <c r="C122" s="191" t="s">
        <v>2117</v>
      </c>
      <c r="D122" s="182" t="s">
        <v>1282</v>
      </c>
      <c r="E122" s="183">
        <v>2</v>
      </c>
      <c r="F122" s="184"/>
      <c r="G122" s="185">
        <f t="shared" si="21"/>
        <v>0</v>
      </c>
      <c r="H122" s="184"/>
      <c r="I122" s="185">
        <f t="shared" si="22"/>
        <v>0</v>
      </c>
      <c r="J122" s="184"/>
      <c r="K122" s="185">
        <f t="shared" si="23"/>
        <v>0</v>
      </c>
      <c r="L122" s="185">
        <v>21</v>
      </c>
      <c r="M122" s="185">
        <f t="shared" si="24"/>
        <v>0</v>
      </c>
      <c r="N122" s="185">
        <v>0</v>
      </c>
      <c r="O122" s="185">
        <f t="shared" si="25"/>
        <v>0</v>
      </c>
      <c r="P122" s="185">
        <v>0</v>
      </c>
      <c r="Q122" s="185">
        <f t="shared" si="26"/>
        <v>0</v>
      </c>
      <c r="R122" s="185"/>
      <c r="S122" s="185" t="s">
        <v>280</v>
      </c>
      <c r="T122" s="186" t="s">
        <v>281</v>
      </c>
      <c r="U122" s="161">
        <v>0</v>
      </c>
      <c r="V122" s="161">
        <f t="shared" si="27"/>
        <v>0</v>
      </c>
      <c r="W122" s="161"/>
      <c r="X122" s="152"/>
      <c r="Y122" s="152"/>
      <c r="Z122" s="152"/>
      <c r="AA122" s="152"/>
      <c r="AB122" s="152"/>
      <c r="AC122" s="152"/>
      <c r="AD122" s="152"/>
      <c r="AE122" s="152"/>
      <c r="AF122" s="152"/>
      <c r="AG122" s="152" t="s">
        <v>1346</v>
      </c>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1" x14ac:dyDescent="0.2">
      <c r="A123" s="180">
        <v>107</v>
      </c>
      <c r="B123" s="181" t="s">
        <v>2031</v>
      </c>
      <c r="C123" s="191" t="s">
        <v>2118</v>
      </c>
      <c r="D123" s="182" t="s">
        <v>1282</v>
      </c>
      <c r="E123" s="183">
        <v>1</v>
      </c>
      <c r="F123" s="184"/>
      <c r="G123" s="185">
        <f t="shared" si="21"/>
        <v>0</v>
      </c>
      <c r="H123" s="184"/>
      <c r="I123" s="185">
        <f t="shared" si="22"/>
        <v>0</v>
      </c>
      <c r="J123" s="184"/>
      <c r="K123" s="185">
        <f t="shared" si="23"/>
        <v>0</v>
      </c>
      <c r="L123" s="185">
        <v>21</v>
      </c>
      <c r="M123" s="185">
        <f t="shared" si="24"/>
        <v>0</v>
      </c>
      <c r="N123" s="185">
        <v>0</v>
      </c>
      <c r="O123" s="185">
        <f t="shared" si="25"/>
        <v>0</v>
      </c>
      <c r="P123" s="185">
        <v>0</v>
      </c>
      <c r="Q123" s="185">
        <f t="shared" si="26"/>
        <v>0</v>
      </c>
      <c r="R123" s="185"/>
      <c r="S123" s="185" t="s">
        <v>280</v>
      </c>
      <c r="T123" s="186" t="s">
        <v>281</v>
      </c>
      <c r="U123" s="161">
        <v>0</v>
      </c>
      <c r="V123" s="161">
        <f t="shared" si="27"/>
        <v>0</v>
      </c>
      <c r="W123" s="161"/>
      <c r="X123" s="152"/>
      <c r="Y123" s="152"/>
      <c r="Z123" s="152"/>
      <c r="AA123" s="152"/>
      <c r="AB123" s="152"/>
      <c r="AC123" s="152"/>
      <c r="AD123" s="152"/>
      <c r="AE123" s="152"/>
      <c r="AF123" s="152"/>
      <c r="AG123" s="152" t="s">
        <v>1346</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80">
        <v>108</v>
      </c>
      <c r="B124" s="181" t="s">
        <v>2119</v>
      </c>
      <c r="C124" s="191" t="s">
        <v>2120</v>
      </c>
      <c r="D124" s="182" t="s">
        <v>1282</v>
      </c>
      <c r="E124" s="183">
        <v>7</v>
      </c>
      <c r="F124" s="184"/>
      <c r="G124" s="185">
        <f t="shared" si="21"/>
        <v>0</v>
      </c>
      <c r="H124" s="184"/>
      <c r="I124" s="185">
        <f t="shared" si="22"/>
        <v>0</v>
      </c>
      <c r="J124" s="184"/>
      <c r="K124" s="185">
        <f t="shared" si="23"/>
        <v>0</v>
      </c>
      <c r="L124" s="185">
        <v>21</v>
      </c>
      <c r="M124" s="185">
        <f t="shared" si="24"/>
        <v>0</v>
      </c>
      <c r="N124" s="185">
        <v>0</v>
      </c>
      <c r="O124" s="185">
        <f t="shared" si="25"/>
        <v>0</v>
      </c>
      <c r="P124" s="185">
        <v>0</v>
      </c>
      <c r="Q124" s="185">
        <f t="shared" si="26"/>
        <v>0</v>
      </c>
      <c r="R124" s="185"/>
      <c r="S124" s="185" t="s">
        <v>280</v>
      </c>
      <c r="T124" s="186" t="s">
        <v>281</v>
      </c>
      <c r="U124" s="161">
        <v>0</v>
      </c>
      <c r="V124" s="161">
        <f t="shared" si="27"/>
        <v>0</v>
      </c>
      <c r="W124" s="161"/>
      <c r="X124" s="152"/>
      <c r="Y124" s="152"/>
      <c r="Z124" s="152"/>
      <c r="AA124" s="152"/>
      <c r="AB124" s="152"/>
      <c r="AC124" s="152"/>
      <c r="AD124" s="152"/>
      <c r="AE124" s="152"/>
      <c r="AF124" s="152"/>
      <c r="AG124" s="152" t="s">
        <v>755</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80">
        <v>109</v>
      </c>
      <c r="B125" s="181" t="s">
        <v>2119</v>
      </c>
      <c r="C125" s="191" t="s">
        <v>2121</v>
      </c>
      <c r="D125" s="182" t="s">
        <v>1282</v>
      </c>
      <c r="E125" s="183">
        <v>1</v>
      </c>
      <c r="F125" s="184"/>
      <c r="G125" s="185">
        <f t="shared" si="21"/>
        <v>0</v>
      </c>
      <c r="H125" s="184"/>
      <c r="I125" s="185">
        <f t="shared" si="22"/>
        <v>0</v>
      </c>
      <c r="J125" s="184"/>
      <c r="K125" s="185">
        <f t="shared" si="23"/>
        <v>0</v>
      </c>
      <c r="L125" s="185">
        <v>21</v>
      </c>
      <c r="M125" s="185">
        <f t="shared" si="24"/>
        <v>0</v>
      </c>
      <c r="N125" s="185">
        <v>0</v>
      </c>
      <c r="O125" s="185">
        <f t="shared" si="25"/>
        <v>0</v>
      </c>
      <c r="P125" s="185">
        <v>0</v>
      </c>
      <c r="Q125" s="185">
        <f t="shared" si="26"/>
        <v>0</v>
      </c>
      <c r="R125" s="185"/>
      <c r="S125" s="185" t="s">
        <v>280</v>
      </c>
      <c r="T125" s="186" t="s">
        <v>281</v>
      </c>
      <c r="U125" s="161">
        <v>0</v>
      </c>
      <c r="V125" s="161">
        <f t="shared" si="27"/>
        <v>0</v>
      </c>
      <c r="W125" s="161"/>
      <c r="X125" s="152"/>
      <c r="Y125" s="152"/>
      <c r="Z125" s="152"/>
      <c r="AA125" s="152"/>
      <c r="AB125" s="152"/>
      <c r="AC125" s="152"/>
      <c r="AD125" s="152"/>
      <c r="AE125" s="152"/>
      <c r="AF125" s="152"/>
      <c r="AG125" s="152" t="s">
        <v>1346</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1" x14ac:dyDescent="0.2">
      <c r="A126" s="180">
        <v>110</v>
      </c>
      <c r="B126" s="181" t="s">
        <v>2119</v>
      </c>
      <c r="C126" s="191" t="s">
        <v>2122</v>
      </c>
      <c r="D126" s="182" t="s">
        <v>1282</v>
      </c>
      <c r="E126" s="183">
        <v>3</v>
      </c>
      <c r="F126" s="184"/>
      <c r="G126" s="185">
        <f t="shared" si="21"/>
        <v>0</v>
      </c>
      <c r="H126" s="184"/>
      <c r="I126" s="185">
        <f t="shared" si="22"/>
        <v>0</v>
      </c>
      <c r="J126" s="184"/>
      <c r="K126" s="185">
        <f t="shared" si="23"/>
        <v>0</v>
      </c>
      <c r="L126" s="185">
        <v>21</v>
      </c>
      <c r="M126" s="185">
        <f t="shared" si="24"/>
        <v>0</v>
      </c>
      <c r="N126" s="185">
        <v>0</v>
      </c>
      <c r="O126" s="185">
        <f t="shared" si="25"/>
        <v>0</v>
      </c>
      <c r="P126" s="185">
        <v>0</v>
      </c>
      <c r="Q126" s="185">
        <f t="shared" si="26"/>
        <v>0</v>
      </c>
      <c r="R126" s="185"/>
      <c r="S126" s="185" t="s">
        <v>280</v>
      </c>
      <c r="T126" s="186" t="s">
        <v>281</v>
      </c>
      <c r="U126" s="161">
        <v>0</v>
      </c>
      <c r="V126" s="161">
        <f t="shared" si="27"/>
        <v>0</v>
      </c>
      <c r="W126" s="161"/>
      <c r="X126" s="152"/>
      <c r="Y126" s="152"/>
      <c r="Z126" s="152"/>
      <c r="AA126" s="152"/>
      <c r="AB126" s="152"/>
      <c r="AC126" s="152"/>
      <c r="AD126" s="152"/>
      <c r="AE126" s="152"/>
      <c r="AF126" s="152"/>
      <c r="AG126" s="152" t="s">
        <v>1346</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
      <c r="A127" s="180">
        <v>111</v>
      </c>
      <c r="B127" s="181" t="s">
        <v>2119</v>
      </c>
      <c r="C127" s="191" t="s">
        <v>2123</v>
      </c>
      <c r="D127" s="182" t="s">
        <v>1282</v>
      </c>
      <c r="E127" s="183">
        <v>1</v>
      </c>
      <c r="F127" s="184"/>
      <c r="G127" s="185">
        <f t="shared" si="21"/>
        <v>0</v>
      </c>
      <c r="H127" s="184"/>
      <c r="I127" s="185">
        <f t="shared" si="22"/>
        <v>0</v>
      </c>
      <c r="J127" s="184"/>
      <c r="K127" s="185">
        <f t="shared" si="23"/>
        <v>0</v>
      </c>
      <c r="L127" s="185">
        <v>21</v>
      </c>
      <c r="M127" s="185">
        <f t="shared" si="24"/>
        <v>0</v>
      </c>
      <c r="N127" s="185">
        <v>0</v>
      </c>
      <c r="O127" s="185">
        <f t="shared" si="25"/>
        <v>0</v>
      </c>
      <c r="P127" s="185">
        <v>0</v>
      </c>
      <c r="Q127" s="185">
        <f t="shared" si="26"/>
        <v>0</v>
      </c>
      <c r="R127" s="185"/>
      <c r="S127" s="185" t="s">
        <v>280</v>
      </c>
      <c r="T127" s="186" t="s">
        <v>281</v>
      </c>
      <c r="U127" s="161">
        <v>0</v>
      </c>
      <c r="V127" s="161">
        <f t="shared" si="27"/>
        <v>0</v>
      </c>
      <c r="W127" s="161"/>
      <c r="X127" s="152"/>
      <c r="Y127" s="152"/>
      <c r="Z127" s="152"/>
      <c r="AA127" s="152"/>
      <c r="AB127" s="152"/>
      <c r="AC127" s="152"/>
      <c r="AD127" s="152"/>
      <c r="AE127" s="152"/>
      <c r="AF127" s="152"/>
      <c r="AG127" s="152" t="s">
        <v>1346</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
      <c r="A128" s="180">
        <v>112</v>
      </c>
      <c r="B128" s="181" t="s">
        <v>2119</v>
      </c>
      <c r="C128" s="191" t="s">
        <v>2124</v>
      </c>
      <c r="D128" s="182" t="s">
        <v>1282</v>
      </c>
      <c r="E128" s="183">
        <v>1</v>
      </c>
      <c r="F128" s="184"/>
      <c r="G128" s="185">
        <f t="shared" si="21"/>
        <v>0</v>
      </c>
      <c r="H128" s="184"/>
      <c r="I128" s="185">
        <f t="shared" si="22"/>
        <v>0</v>
      </c>
      <c r="J128" s="184"/>
      <c r="K128" s="185">
        <f t="shared" si="23"/>
        <v>0</v>
      </c>
      <c r="L128" s="185">
        <v>21</v>
      </c>
      <c r="M128" s="185">
        <f t="shared" si="24"/>
        <v>0</v>
      </c>
      <c r="N128" s="185">
        <v>0</v>
      </c>
      <c r="O128" s="185">
        <f t="shared" si="25"/>
        <v>0</v>
      </c>
      <c r="P128" s="185">
        <v>0</v>
      </c>
      <c r="Q128" s="185">
        <f t="shared" si="26"/>
        <v>0</v>
      </c>
      <c r="R128" s="185"/>
      <c r="S128" s="185" t="s">
        <v>280</v>
      </c>
      <c r="T128" s="186" t="s">
        <v>281</v>
      </c>
      <c r="U128" s="161">
        <v>0</v>
      </c>
      <c r="V128" s="161">
        <f t="shared" si="27"/>
        <v>0</v>
      </c>
      <c r="W128" s="161"/>
      <c r="X128" s="152"/>
      <c r="Y128" s="152"/>
      <c r="Z128" s="152"/>
      <c r="AA128" s="152"/>
      <c r="AB128" s="152"/>
      <c r="AC128" s="152"/>
      <c r="AD128" s="152"/>
      <c r="AE128" s="152"/>
      <c r="AF128" s="152"/>
      <c r="AG128" s="152" t="s">
        <v>1346</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
      <c r="A129" s="180">
        <v>113</v>
      </c>
      <c r="B129" s="181" t="s">
        <v>2031</v>
      </c>
      <c r="C129" s="191" t="s">
        <v>2125</v>
      </c>
      <c r="D129" s="182" t="s">
        <v>1282</v>
      </c>
      <c r="E129" s="183">
        <v>1</v>
      </c>
      <c r="F129" s="184"/>
      <c r="G129" s="185">
        <f t="shared" si="21"/>
        <v>0</v>
      </c>
      <c r="H129" s="184"/>
      <c r="I129" s="185">
        <f t="shared" si="22"/>
        <v>0</v>
      </c>
      <c r="J129" s="184"/>
      <c r="K129" s="185">
        <f t="shared" si="23"/>
        <v>0</v>
      </c>
      <c r="L129" s="185">
        <v>21</v>
      </c>
      <c r="M129" s="185">
        <f t="shared" si="24"/>
        <v>0</v>
      </c>
      <c r="N129" s="185">
        <v>0</v>
      </c>
      <c r="O129" s="185">
        <f t="shared" si="25"/>
        <v>0</v>
      </c>
      <c r="P129" s="185">
        <v>0</v>
      </c>
      <c r="Q129" s="185">
        <f t="shared" si="26"/>
        <v>0</v>
      </c>
      <c r="R129" s="185"/>
      <c r="S129" s="185" t="s">
        <v>280</v>
      </c>
      <c r="T129" s="186" t="s">
        <v>281</v>
      </c>
      <c r="U129" s="161">
        <v>0</v>
      </c>
      <c r="V129" s="161">
        <f t="shared" si="27"/>
        <v>0</v>
      </c>
      <c r="W129" s="161"/>
      <c r="X129" s="152"/>
      <c r="Y129" s="152"/>
      <c r="Z129" s="152"/>
      <c r="AA129" s="152"/>
      <c r="AB129" s="152"/>
      <c r="AC129" s="152"/>
      <c r="AD129" s="152"/>
      <c r="AE129" s="152"/>
      <c r="AF129" s="152"/>
      <c r="AG129" s="152" t="s">
        <v>1346</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
      <c r="A130" s="180">
        <v>114</v>
      </c>
      <c r="B130" s="181" t="s">
        <v>2126</v>
      </c>
      <c r="C130" s="191" t="s">
        <v>2127</v>
      </c>
      <c r="D130" s="182" t="s">
        <v>1282</v>
      </c>
      <c r="E130" s="183">
        <v>1</v>
      </c>
      <c r="F130" s="184"/>
      <c r="G130" s="185">
        <f t="shared" si="21"/>
        <v>0</v>
      </c>
      <c r="H130" s="184"/>
      <c r="I130" s="185">
        <f t="shared" si="22"/>
        <v>0</v>
      </c>
      <c r="J130" s="184"/>
      <c r="K130" s="185">
        <f t="shared" si="23"/>
        <v>0</v>
      </c>
      <c r="L130" s="185">
        <v>21</v>
      </c>
      <c r="M130" s="185">
        <f t="shared" si="24"/>
        <v>0</v>
      </c>
      <c r="N130" s="185">
        <v>0</v>
      </c>
      <c r="O130" s="185">
        <f t="shared" si="25"/>
        <v>0</v>
      </c>
      <c r="P130" s="185">
        <v>0</v>
      </c>
      <c r="Q130" s="185">
        <f t="shared" si="26"/>
        <v>0</v>
      </c>
      <c r="R130" s="185"/>
      <c r="S130" s="185" t="s">
        <v>280</v>
      </c>
      <c r="T130" s="186" t="s">
        <v>281</v>
      </c>
      <c r="U130" s="161">
        <v>0</v>
      </c>
      <c r="V130" s="161">
        <f t="shared" si="27"/>
        <v>0</v>
      </c>
      <c r="W130" s="161"/>
      <c r="X130" s="152"/>
      <c r="Y130" s="152"/>
      <c r="Z130" s="152"/>
      <c r="AA130" s="152"/>
      <c r="AB130" s="152"/>
      <c r="AC130" s="152"/>
      <c r="AD130" s="152"/>
      <c r="AE130" s="152"/>
      <c r="AF130" s="152"/>
      <c r="AG130" s="152" t="s">
        <v>755</v>
      </c>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1" x14ac:dyDescent="0.2">
      <c r="A131" s="180">
        <v>115</v>
      </c>
      <c r="B131" s="181" t="s">
        <v>2031</v>
      </c>
      <c r="C131" s="191" t="s">
        <v>2128</v>
      </c>
      <c r="D131" s="182" t="s">
        <v>1282</v>
      </c>
      <c r="E131" s="183">
        <v>1</v>
      </c>
      <c r="F131" s="184"/>
      <c r="G131" s="185">
        <f t="shared" si="21"/>
        <v>0</v>
      </c>
      <c r="H131" s="184"/>
      <c r="I131" s="185">
        <f t="shared" si="22"/>
        <v>0</v>
      </c>
      <c r="J131" s="184"/>
      <c r="K131" s="185">
        <f t="shared" si="23"/>
        <v>0</v>
      </c>
      <c r="L131" s="185">
        <v>21</v>
      </c>
      <c r="M131" s="185">
        <f t="shared" si="24"/>
        <v>0</v>
      </c>
      <c r="N131" s="185">
        <v>0</v>
      </c>
      <c r="O131" s="185">
        <f t="shared" si="25"/>
        <v>0</v>
      </c>
      <c r="P131" s="185">
        <v>0</v>
      </c>
      <c r="Q131" s="185">
        <f t="shared" si="26"/>
        <v>0</v>
      </c>
      <c r="R131" s="185"/>
      <c r="S131" s="185" t="s">
        <v>280</v>
      </c>
      <c r="T131" s="186" t="s">
        <v>281</v>
      </c>
      <c r="U131" s="161">
        <v>0</v>
      </c>
      <c r="V131" s="161">
        <f t="shared" si="27"/>
        <v>0</v>
      </c>
      <c r="W131" s="161"/>
      <c r="X131" s="152"/>
      <c r="Y131" s="152"/>
      <c r="Z131" s="152"/>
      <c r="AA131" s="152"/>
      <c r="AB131" s="152"/>
      <c r="AC131" s="152"/>
      <c r="AD131" s="152"/>
      <c r="AE131" s="152"/>
      <c r="AF131" s="152"/>
      <c r="AG131" s="152" t="s">
        <v>1346</v>
      </c>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1" x14ac:dyDescent="0.2">
      <c r="A132" s="180">
        <v>116</v>
      </c>
      <c r="B132" s="181" t="s">
        <v>2082</v>
      </c>
      <c r="C132" s="191" t="s">
        <v>2129</v>
      </c>
      <c r="D132" s="182" t="s">
        <v>1282</v>
      </c>
      <c r="E132" s="183">
        <v>1</v>
      </c>
      <c r="F132" s="184"/>
      <c r="G132" s="185">
        <f t="shared" si="21"/>
        <v>0</v>
      </c>
      <c r="H132" s="184"/>
      <c r="I132" s="185">
        <f t="shared" si="22"/>
        <v>0</v>
      </c>
      <c r="J132" s="184"/>
      <c r="K132" s="185">
        <f t="shared" si="23"/>
        <v>0</v>
      </c>
      <c r="L132" s="185">
        <v>21</v>
      </c>
      <c r="M132" s="185">
        <f t="shared" si="24"/>
        <v>0</v>
      </c>
      <c r="N132" s="185">
        <v>0</v>
      </c>
      <c r="O132" s="185">
        <f t="shared" si="25"/>
        <v>0</v>
      </c>
      <c r="P132" s="185">
        <v>0</v>
      </c>
      <c r="Q132" s="185">
        <f t="shared" si="26"/>
        <v>0</v>
      </c>
      <c r="R132" s="185"/>
      <c r="S132" s="185" t="s">
        <v>280</v>
      </c>
      <c r="T132" s="186" t="s">
        <v>281</v>
      </c>
      <c r="U132" s="161">
        <v>0</v>
      </c>
      <c r="V132" s="161">
        <f t="shared" si="27"/>
        <v>0</v>
      </c>
      <c r="W132" s="161"/>
      <c r="X132" s="152"/>
      <c r="Y132" s="152"/>
      <c r="Z132" s="152"/>
      <c r="AA132" s="152"/>
      <c r="AB132" s="152"/>
      <c r="AC132" s="152"/>
      <c r="AD132" s="152"/>
      <c r="AE132" s="152"/>
      <c r="AF132" s="152"/>
      <c r="AG132" s="152" t="s">
        <v>1346</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
      <c r="A133" s="180">
        <v>117</v>
      </c>
      <c r="B133" s="181" t="s">
        <v>2031</v>
      </c>
      <c r="C133" s="191" t="s">
        <v>2130</v>
      </c>
      <c r="D133" s="182" t="s">
        <v>1282</v>
      </c>
      <c r="E133" s="183">
        <v>1</v>
      </c>
      <c r="F133" s="184"/>
      <c r="G133" s="185">
        <f t="shared" si="21"/>
        <v>0</v>
      </c>
      <c r="H133" s="184"/>
      <c r="I133" s="185">
        <f t="shared" si="22"/>
        <v>0</v>
      </c>
      <c r="J133" s="184"/>
      <c r="K133" s="185">
        <f t="shared" si="23"/>
        <v>0</v>
      </c>
      <c r="L133" s="185">
        <v>21</v>
      </c>
      <c r="M133" s="185">
        <f t="shared" si="24"/>
        <v>0</v>
      </c>
      <c r="N133" s="185">
        <v>0</v>
      </c>
      <c r="O133" s="185">
        <f t="shared" si="25"/>
        <v>0</v>
      </c>
      <c r="P133" s="185">
        <v>0</v>
      </c>
      <c r="Q133" s="185">
        <f t="shared" si="26"/>
        <v>0</v>
      </c>
      <c r="R133" s="185"/>
      <c r="S133" s="185" t="s">
        <v>280</v>
      </c>
      <c r="T133" s="186" t="s">
        <v>281</v>
      </c>
      <c r="U133" s="161">
        <v>0</v>
      </c>
      <c r="V133" s="161">
        <f t="shared" si="27"/>
        <v>0</v>
      </c>
      <c r="W133" s="161"/>
      <c r="X133" s="152"/>
      <c r="Y133" s="152"/>
      <c r="Z133" s="152"/>
      <c r="AA133" s="152"/>
      <c r="AB133" s="152"/>
      <c r="AC133" s="152"/>
      <c r="AD133" s="152"/>
      <c r="AE133" s="152"/>
      <c r="AF133" s="152"/>
      <c r="AG133" s="152" t="s">
        <v>1346</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
      <c r="A134" s="180">
        <v>118</v>
      </c>
      <c r="B134" s="181" t="s">
        <v>2031</v>
      </c>
      <c r="C134" s="191" t="s">
        <v>2131</v>
      </c>
      <c r="D134" s="182" t="s">
        <v>1282</v>
      </c>
      <c r="E134" s="183">
        <v>1</v>
      </c>
      <c r="F134" s="184"/>
      <c r="G134" s="185">
        <f t="shared" si="21"/>
        <v>0</v>
      </c>
      <c r="H134" s="184"/>
      <c r="I134" s="185">
        <f t="shared" si="22"/>
        <v>0</v>
      </c>
      <c r="J134" s="184"/>
      <c r="K134" s="185">
        <f t="shared" si="23"/>
        <v>0</v>
      </c>
      <c r="L134" s="185">
        <v>21</v>
      </c>
      <c r="M134" s="185">
        <f t="shared" si="24"/>
        <v>0</v>
      </c>
      <c r="N134" s="185">
        <v>0</v>
      </c>
      <c r="O134" s="185">
        <f t="shared" si="25"/>
        <v>0</v>
      </c>
      <c r="P134" s="185">
        <v>0</v>
      </c>
      <c r="Q134" s="185">
        <f t="shared" si="26"/>
        <v>0</v>
      </c>
      <c r="R134" s="185"/>
      <c r="S134" s="185" t="s">
        <v>280</v>
      </c>
      <c r="T134" s="186" t="s">
        <v>281</v>
      </c>
      <c r="U134" s="161">
        <v>0</v>
      </c>
      <c r="V134" s="161">
        <f t="shared" si="27"/>
        <v>0</v>
      </c>
      <c r="W134" s="161"/>
      <c r="X134" s="152"/>
      <c r="Y134" s="152"/>
      <c r="Z134" s="152"/>
      <c r="AA134" s="152"/>
      <c r="AB134" s="152"/>
      <c r="AC134" s="152"/>
      <c r="AD134" s="152"/>
      <c r="AE134" s="152"/>
      <c r="AF134" s="152"/>
      <c r="AG134" s="152" t="s">
        <v>1346</v>
      </c>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
      <c r="A135" s="180">
        <v>119</v>
      </c>
      <c r="B135" s="181" t="s">
        <v>2082</v>
      </c>
      <c r="C135" s="191" t="s">
        <v>2132</v>
      </c>
      <c r="D135" s="182" t="s">
        <v>2028</v>
      </c>
      <c r="E135" s="183">
        <v>259.90000000000003</v>
      </c>
      <c r="F135" s="184"/>
      <c r="G135" s="185">
        <f t="shared" si="21"/>
        <v>0</v>
      </c>
      <c r="H135" s="184"/>
      <c r="I135" s="185">
        <f t="shared" si="22"/>
        <v>0</v>
      </c>
      <c r="J135" s="184"/>
      <c r="K135" s="185">
        <f t="shared" si="23"/>
        <v>0</v>
      </c>
      <c r="L135" s="185">
        <v>21</v>
      </c>
      <c r="M135" s="185">
        <f t="shared" si="24"/>
        <v>0</v>
      </c>
      <c r="N135" s="185">
        <v>0</v>
      </c>
      <c r="O135" s="185">
        <f t="shared" si="25"/>
        <v>0</v>
      </c>
      <c r="P135" s="185">
        <v>0</v>
      </c>
      <c r="Q135" s="185">
        <f t="shared" si="26"/>
        <v>0</v>
      </c>
      <c r="R135" s="185"/>
      <c r="S135" s="185" t="s">
        <v>280</v>
      </c>
      <c r="T135" s="186" t="s">
        <v>281</v>
      </c>
      <c r="U135" s="161">
        <v>0</v>
      </c>
      <c r="V135" s="161">
        <f t="shared" si="27"/>
        <v>0</v>
      </c>
      <c r="W135" s="161"/>
      <c r="X135" s="152"/>
      <c r="Y135" s="152"/>
      <c r="Z135" s="152"/>
      <c r="AA135" s="152"/>
      <c r="AB135" s="152"/>
      <c r="AC135" s="152"/>
      <c r="AD135" s="152"/>
      <c r="AE135" s="152"/>
      <c r="AF135" s="152"/>
      <c r="AG135" s="152" t="s">
        <v>1346</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
      <c r="A136" s="180">
        <v>120</v>
      </c>
      <c r="B136" s="181" t="s">
        <v>2082</v>
      </c>
      <c r="C136" s="191" t="s">
        <v>2133</v>
      </c>
      <c r="D136" s="182" t="s">
        <v>2028</v>
      </c>
      <c r="E136" s="183">
        <v>259.90000000000003</v>
      </c>
      <c r="F136" s="184"/>
      <c r="G136" s="185">
        <f t="shared" si="21"/>
        <v>0</v>
      </c>
      <c r="H136" s="184"/>
      <c r="I136" s="185">
        <f t="shared" si="22"/>
        <v>0</v>
      </c>
      <c r="J136" s="184"/>
      <c r="K136" s="185">
        <f t="shared" si="23"/>
        <v>0</v>
      </c>
      <c r="L136" s="185">
        <v>21</v>
      </c>
      <c r="M136" s="185">
        <f t="shared" si="24"/>
        <v>0</v>
      </c>
      <c r="N136" s="185">
        <v>0</v>
      </c>
      <c r="O136" s="185">
        <f t="shared" si="25"/>
        <v>0</v>
      </c>
      <c r="P136" s="185">
        <v>0</v>
      </c>
      <c r="Q136" s="185">
        <f t="shared" si="26"/>
        <v>0</v>
      </c>
      <c r="R136" s="185"/>
      <c r="S136" s="185" t="s">
        <v>280</v>
      </c>
      <c r="T136" s="186" t="s">
        <v>281</v>
      </c>
      <c r="U136" s="161">
        <v>0</v>
      </c>
      <c r="V136" s="161">
        <f t="shared" si="27"/>
        <v>0</v>
      </c>
      <c r="W136" s="161"/>
      <c r="X136" s="152"/>
      <c r="Y136" s="152"/>
      <c r="Z136" s="152"/>
      <c r="AA136" s="152"/>
      <c r="AB136" s="152"/>
      <c r="AC136" s="152"/>
      <c r="AD136" s="152"/>
      <c r="AE136" s="152"/>
      <c r="AF136" s="152"/>
      <c r="AG136" s="152" t="s">
        <v>1346</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x14ac:dyDescent="0.2">
      <c r="A137" s="167" t="s">
        <v>275</v>
      </c>
      <c r="B137" s="168" t="s">
        <v>197</v>
      </c>
      <c r="C137" s="188" t="s">
        <v>198</v>
      </c>
      <c r="D137" s="169"/>
      <c r="E137" s="170"/>
      <c r="F137" s="171"/>
      <c r="G137" s="171">
        <f>SUMIF(AG138:AG144,"&lt;&gt;NOR",G138:G144)</f>
        <v>0</v>
      </c>
      <c r="H137" s="171"/>
      <c r="I137" s="171">
        <f>SUM(I138:I144)</f>
        <v>0</v>
      </c>
      <c r="J137" s="171"/>
      <c r="K137" s="171">
        <f>SUM(K138:K144)</f>
        <v>0</v>
      </c>
      <c r="L137" s="171"/>
      <c r="M137" s="171">
        <f>SUM(M138:M144)</f>
        <v>0</v>
      </c>
      <c r="N137" s="171"/>
      <c r="O137" s="171">
        <f>SUM(O138:O144)</f>
        <v>0</v>
      </c>
      <c r="P137" s="171"/>
      <c r="Q137" s="171">
        <f>SUM(Q138:Q144)</f>
        <v>0</v>
      </c>
      <c r="R137" s="171"/>
      <c r="S137" s="171"/>
      <c r="T137" s="172"/>
      <c r="U137" s="166"/>
      <c r="V137" s="166">
        <f>SUM(V138:V144)</f>
        <v>0</v>
      </c>
      <c r="W137" s="166"/>
      <c r="AG137" t="s">
        <v>276</v>
      </c>
    </row>
    <row r="138" spans="1:60" outlineLevel="1" x14ac:dyDescent="0.2">
      <c r="A138" s="180">
        <v>121</v>
      </c>
      <c r="B138" s="181" t="s">
        <v>2134</v>
      </c>
      <c r="C138" s="191" t="s">
        <v>2135</v>
      </c>
      <c r="D138" s="182" t="s">
        <v>1282</v>
      </c>
      <c r="E138" s="183">
        <v>1</v>
      </c>
      <c r="F138" s="184"/>
      <c r="G138" s="185">
        <f t="shared" ref="G138:G144" si="28">ROUND(E138*F138,2)</f>
        <v>0</v>
      </c>
      <c r="H138" s="184"/>
      <c r="I138" s="185">
        <f t="shared" ref="I138:I144" si="29">ROUND(E138*H138,2)</f>
        <v>0</v>
      </c>
      <c r="J138" s="184"/>
      <c r="K138" s="185">
        <f t="shared" ref="K138:K144" si="30">ROUND(E138*J138,2)</f>
        <v>0</v>
      </c>
      <c r="L138" s="185">
        <v>21</v>
      </c>
      <c r="M138" s="185">
        <f t="shared" ref="M138:M144" si="31">G138*(1+L138/100)</f>
        <v>0</v>
      </c>
      <c r="N138" s="185">
        <v>0</v>
      </c>
      <c r="O138" s="185">
        <f t="shared" ref="O138:O144" si="32">ROUND(E138*N138,2)</f>
        <v>0</v>
      </c>
      <c r="P138" s="185">
        <v>0</v>
      </c>
      <c r="Q138" s="185">
        <f t="shared" ref="Q138:Q144" si="33">ROUND(E138*P138,2)</f>
        <v>0</v>
      </c>
      <c r="R138" s="185"/>
      <c r="S138" s="185" t="s">
        <v>280</v>
      </c>
      <c r="T138" s="186" t="s">
        <v>281</v>
      </c>
      <c r="U138" s="161">
        <v>0</v>
      </c>
      <c r="V138" s="161">
        <f t="shared" ref="V138:V144" si="34">ROUND(E138*U138,2)</f>
        <v>0</v>
      </c>
      <c r="W138" s="161"/>
      <c r="X138" s="152"/>
      <c r="Y138" s="152"/>
      <c r="Z138" s="152"/>
      <c r="AA138" s="152"/>
      <c r="AB138" s="152"/>
      <c r="AC138" s="152"/>
      <c r="AD138" s="152"/>
      <c r="AE138" s="152"/>
      <c r="AF138" s="152"/>
      <c r="AG138" s="152" t="s">
        <v>755</v>
      </c>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outlineLevel="1" x14ac:dyDescent="0.2">
      <c r="A139" s="180">
        <v>122</v>
      </c>
      <c r="B139" s="181" t="s">
        <v>2031</v>
      </c>
      <c r="C139" s="191" t="s">
        <v>2136</v>
      </c>
      <c r="D139" s="182" t="s">
        <v>1282</v>
      </c>
      <c r="E139" s="183">
        <v>1</v>
      </c>
      <c r="F139" s="184"/>
      <c r="G139" s="185">
        <f t="shared" si="28"/>
        <v>0</v>
      </c>
      <c r="H139" s="184"/>
      <c r="I139" s="185">
        <f t="shared" si="29"/>
        <v>0</v>
      </c>
      <c r="J139" s="184"/>
      <c r="K139" s="185">
        <f t="shared" si="30"/>
        <v>0</v>
      </c>
      <c r="L139" s="185">
        <v>21</v>
      </c>
      <c r="M139" s="185">
        <f t="shared" si="31"/>
        <v>0</v>
      </c>
      <c r="N139" s="185">
        <v>0</v>
      </c>
      <c r="O139" s="185">
        <f t="shared" si="32"/>
        <v>0</v>
      </c>
      <c r="P139" s="185">
        <v>0</v>
      </c>
      <c r="Q139" s="185">
        <f t="shared" si="33"/>
        <v>0</v>
      </c>
      <c r="R139" s="185"/>
      <c r="S139" s="185" t="s">
        <v>280</v>
      </c>
      <c r="T139" s="186" t="s">
        <v>281</v>
      </c>
      <c r="U139" s="161">
        <v>0</v>
      </c>
      <c r="V139" s="161">
        <f t="shared" si="34"/>
        <v>0</v>
      </c>
      <c r="W139" s="161"/>
      <c r="X139" s="152"/>
      <c r="Y139" s="152"/>
      <c r="Z139" s="152"/>
      <c r="AA139" s="152"/>
      <c r="AB139" s="152"/>
      <c r="AC139" s="152"/>
      <c r="AD139" s="152"/>
      <c r="AE139" s="152"/>
      <c r="AF139" s="152"/>
      <c r="AG139" s="152" t="s">
        <v>1346</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
      <c r="A140" s="180">
        <v>123</v>
      </c>
      <c r="B140" s="181" t="s">
        <v>2031</v>
      </c>
      <c r="C140" s="191" t="s">
        <v>2137</v>
      </c>
      <c r="D140" s="182" t="s">
        <v>1282</v>
      </c>
      <c r="E140" s="183">
        <v>1</v>
      </c>
      <c r="F140" s="184"/>
      <c r="G140" s="185">
        <f t="shared" si="28"/>
        <v>0</v>
      </c>
      <c r="H140" s="184"/>
      <c r="I140" s="185">
        <f t="shared" si="29"/>
        <v>0</v>
      </c>
      <c r="J140" s="184"/>
      <c r="K140" s="185">
        <f t="shared" si="30"/>
        <v>0</v>
      </c>
      <c r="L140" s="185">
        <v>21</v>
      </c>
      <c r="M140" s="185">
        <f t="shared" si="31"/>
        <v>0</v>
      </c>
      <c r="N140" s="185">
        <v>0</v>
      </c>
      <c r="O140" s="185">
        <f t="shared" si="32"/>
        <v>0</v>
      </c>
      <c r="P140" s="185">
        <v>0</v>
      </c>
      <c r="Q140" s="185">
        <f t="shared" si="33"/>
        <v>0</v>
      </c>
      <c r="R140" s="185"/>
      <c r="S140" s="185" t="s">
        <v>280</v>
      </c>
      <c r="T140" s="186" t="s">
        <v>281</v>
      </c>
      <c r="U140" s="161">
        <v>0</v>
      </c>
      <c r="V140" s="161">
        <f t="shared" si="34"/>
        <v>0</v>
      </c>
      <c r="W140" s="161"/>
      <c r="X140" s="152"/>
      <c r="Y140" s="152"/>
      <c r="Z140" s="152"/>
      <c r="AA140" s="152"/>
      <c r="AB140" s="152"/>
      <c r="AC140" s="152"/>
      <c r="AD140" s="152"/>
      <c r="AE140" s="152"/>
      <c r="AF140" s="152"/>
      <c r="AG140" s="152" t="s">
        <v>1346</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
      <c r="A141" s="180">
        <v>124</v>
      </c>
      <c r="B141" s="181" t="s">
        <v>2031</v>
      </c>
      <c r="C141" s="191" t="s">
        <v>2138</v>
      </c>
      <c r="D141" s="182" t="s">
        <v>1282</v>
      </c>
      <c r="E141" s="183">
        <v>1</v>
      </c>
      <c r="F141" s="184"/>
      <c r="G141" s="185">
        <f t="shared" si="28"/>
        <v>0</v>
      </c>
      <c r="H141" s="184"/>
      <c r="I141" s="185">
        <f t="shared" si="29"/>
        <v>0</v>
      </c>
      <c r="J141" s="184"/>
      <c r="K141" s="185">
        <f t="shared" si="30"/>
        <v>0</v>
      </c>
      <c r="L141" s="185">
        <v>21</v>
      </c>
      <c r="M141" s="185">
        <f t="shared" si="31"/>
        <v>0</v>
      </c>
      <c r="N141" s="185">
        <v>0</v>
      </c>
      <c r="O141" s="185">
        <f t="shared" si="32"/>
        <v>0</v>
      </c>
      <c r="P141" s="185">
        <v>0</v>
      </c>
      <c r="Q141" s="185">
        <f t="shared" si="33"/>
        <v>0</v>
      </c>
      <c r="R141" s="185"/>
      <c r="S141" s="185" t="s">
        <v>280</v>
      </c>
      <c r="T141" s="186" t="s">
        <v>281</v>
      </c>
      <c r="U141" s="161">
        <v>0</v>
      </c>
      <c r="V141" s="161">
        <f t="shared" si="34"/>
        <v>0</v>
      </c>
      <c r="W141" s="161"/>
      <c r="X141" s="152"/>
      <c r="Y141" s="152"/>
      <c r="Z141" s="152"/>
      <c r="AA141" s="152"/>
      <c r="AB141" s="152"/>
      <c r="AC141" s="152"/>
      <c r="AD141" s="152"/>
      <c r="AE141" s="152"/>
      <c r="AF141" s="152"/>
      <c r="AG141" s="152" t="s">
        <v>1346</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1" x14ac:dyDescent="0.2">
      <c r="A142" s="180">
        <v>125</v>
      </c>
      <c r="B142" s="181" t="s">
        <v>2134</v>
      </c>
      <c r="C142" s="191" t="s">
        <v>2139</v>
      </c>
      <c r="D142" s="182" t="s">
        <v>1282</v>
      </c>
      <c r="E142" s="183">
        <v>1</v>
      </c>
      <c r="F142" s="184"/>
      <c r="G142" s="185">
        <f t="shared" si="28"/>
        <v>0</v>
      </c>
      <c r="H142" s="184"/>
      <c r="I142" s="185">
        <f t="shared" si="29"/>
        <v>0</v>
      </c>
      <c r="J142" s="184"/>
      <c r="K142" s="185">
        <f t="shared" si="30"/>
        <v>0</v>
      </c>
      <c r="L142" s="185">
        <v>21</v>
      </c>
      <c r="M142" s="185">
        <f t="shared" si="31"/>
        <v>0</v>
      </c>
      <c r="N142" s="185">
        <v>0</v>
      </c>
      <c r="O142" s="185">
        <f t="shared" si="32"/>
        <v>0</v>
      </c>
      <c r="P142" s="185">
        <v>0</v>
      </c>
      <c r="Q142" s="185">
        <f t="shared" si="33"/>
        <v>0</v>
      </c>
      <c r="R142" s="185"/>
      <c r="S142" s="185" t="s">
        <v>280</v>
      </c>
      <c r="T142" s="186" t="s">
        <v>281</v>
      </c>
      <c r="U142" s="161">
        <v>0</v>
      </c>
      <c r="V142" s="161">
        <f t="shared" si="34"/>
        <v>0</v>
      </c>
      <c r="W142" s="161"/>
      <c r="X142" s="152"/>
      <c r="Y142" s="152"/>
      <c r="Z142" s="152"/>
      <c r="AA142" s="152"/>
      <c r="AB142" s="152"/>
      <c r="AC142" s="152"/>
      <c r="AD142" s="152"/>
      <c r="AE142" s="152"/>
      <c r="AF142" s="152"/>
      <c r="AG142" s="152" t="s">
        <v>1346</v>
      </c>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outlineLevel="1" x14ac:dyDescent="0.2">
      <c r="A143" s="180">
        <v>126</v>
      </c>
      <c r="B143" s="181" t="s">
        <v>2140</v>
      </c>
      <c r="C143" s="191" t="s">
        <v>2141</v>
      </c>
      <c r="D143" s="182" t="s">
        <v>1282</v>
      </c>
      <c r="E143" s="183">
        <v>1</v>
      </c>
      <c r="F143" s="184"/>
      <c r="G143" s="185">
        <f t="shared" si="28"/>
        <v>0</v>
      </c>
      <c r="H143" s="184"/>
      <c r="I143" s="185">
        <f t="shared" si="29"/>
        <v>0</v>
      </c>
      <c r="J143" s="184"/>
      <c r="K143" s="185">
        <f t="shared" si="30"/>
        <v>0</v>
      </c>
      <c r="L143" s="185">
        <v>21</v>
      </c>
      <c r="M143" s="185">
        <f t="shared" si="31"/>
        <v>0</v>
      </c>
      <c r="N143" s="185">
        <v>0</v>
      </c>
      <c r="O143" s="185">
        <f t="shared" si="32"/>
        <v>0</v>
      </c>
      <c r="P143" s="185">
        <v>0</v>
      </c>
      <c r="Q143" s="185">
        <f t="shared" si="33"/>
        <v>0</v>
      </c>
      <c r="R143" s="185"/>
      <c r="S143" s="185" t="s">
        <v>280</v>
      </c>
      <c r="T143" s="186" t="s">
        <v>281</v>
      </c>
      <c r="U143" s="161">
        <v>0</v>
      </c>
      <c r="V143" s="161">
        <f t="shared" si="34"/>
        <v>0</v>
      </c>
      <c r="W143" s="161"/>
      <c r="X143" s="152"/>
      <c r="Y143" s="152"/>
      <c r="Z143" s="152"/>
      <c r="AA143" s="152"/>
      <c r="AB143" s="152"/>
      <c r="AC143" s="152"/>
      <c r="AD143" s="152"/>
      <c r="AE143" s="152"/>
      <c r="AF143" s="152"/>
      <c r="AG143" s="152" t="s">
        <v>755</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
      <c r="A144" s="180">
        <v>127</v>
      </c>
      <c r="B144" s="181" t="s">
        <v>2140</v>
      </c>
      <c r="C144" s="191" t="s">
        <v>2142</v>
      </c>
      <c r="D144" s="182" t="s">
        <v>1282</v>
      </c>
      <c r="E144" s="183">
        <v>1</v>
      </c>
      <c r="F144" s="184"/>
      <c r="G144" s="185">
        <f t="shared" si="28"/>
        <v>0</v>
      </c>
      <c r="H144" s="184"/>
      <c r="I144" s="185">
        <f t="shared" si="29"/>
        <v>0</v>
      </c>
      <c r="J144" s="184"/>
      <c r="K144" s="185">
        <f t="shared" si="30"/>
        <v>0</v>
      </c>
      <c r="L144" s="185">
        <v>21</v>
      </c>
      <c r="M144" s="185">
        <f t="shared" si="31"/>
        <v>0</v>
      </c>
      <c r="N144" s="185">
        <v>0</v>
      </c>
      <c r="O144" s="185">
        <f t="shared" si="32"/>
        <v>0</v>
      </c>
      <c r="P144" s="185">
        <v>0</v>
      </c>
      <c r="Q144" s="185">
        <f t="shared" si="33"/>
        <v>0</v>
      </c>
      <c r="R144" s="185"/>
      <c r="S144" s="185" t="s">
        <v>280</v>
      </c>
      <c r="T144" s="186" t="s">
        <v>281</v>
      </c>
      <c r="U144" s="161">
        <v>0</v>
      </c>
      <c r="V144" s="161">
        <f t="shared" si="34"/>
        <v>0</v>
      </c>
      <c r="W144" s="161"/>
      <c r="X144" s="152"/>
      <c r="Y144" s="152"/>
      <c r="Z144" s="152"/>
      <c r="AA144" s="152"/>
      <c r="AB144" s="152"/>
      <c r="AC144" s="152"/>
      <c r="AD144" s="152"/>
      <c r="AE144" s="152"/>
      <c r="AF144" s="152"/>
      <c r="AG144" s="152" t="s">
        <v>1346</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x14ac:dyDescent="0.2">
      <c r="A145" s="167" t="s">
        <v>275</v>
      </c>
      <c r="B145" s="168" t="s">
        <v>199</v>
      </c>
      <c r="C145" s="188" t="s">
        <v>200</v>
      </c>
      <c r="D145" s="169"/>
      <c r="E145" s="170"/>
      <c r="F145" s="171"/>
      <c r="G145" s="171">
        <f>SUMIF(AG146:AG195,"&lt;&gt;NOR",G146:G195)</f>
        <v>0</v>
      </c>
      <c r="H145" s="171"/>
      <c r="I145" s="171">
        <f>SUM(I146:I195)</f>
        <v>0</v>
      </c>
      <c r="J145" s="171"/>
      <c r="K145" s="171">
        <f>SUM(K146:K195)</f>
        <v>0</v>
      </c>
      <c r="L145" s="171"/>
      <c r="M145" s="171">
        <f>SUM(M146:M195)</f>
        <v>0</v>
      </c>
      <c r="N145" s="171"/>
      <c r="O145" s="171">
        <f>SUM(O146:O195)</f>
        <v>0</v>
      </c>
      <c r="P145" s="171"/>
      <c r="Q145" s="171">
        <f>SUM(Q146:Q195)</f>
        <v>0</v>
      </c>
      <c r="R145" s="171"/>
      <c r="S145" s="171"/>
      <c r="T145" s="172"/>
      <c r="U145" s="166"/>
      <c r="V145" s="166">
        <f>SUM(V146:V195)</f>
        <v>0</v>
      </c>
      <c r="W145" s="166"/>
      <c r="AG145" t="s">
        <v>276</v>
      </c>
    </row>
    <row r="146" spans="1:60" outlineLevel="1" x14ac:dyDescent="0.2">
      <c r="A146" s="180">
        <v>128</v>
      </c>
      <c r="B146" s="181" t="s">
        <v>2143</v>
      </c>
      <c r="C146" s="191" t="s">
        <v>2144</v>
      </c>
      <c r="D146" s="182" t="s">
        <v>1282</v>
      </c>
      <c r="E146" s="183">
        <v>1</v>
      </c>
      <c r="F146" s="184"/>
      <c r="G146" s="185">
        <f t="shared" ref="G146:G177" si="35">ROUND(E146*F146,2)</f>
        <v>0</v>
      </c>
      <c r="H146" s="184"/>
      <c r="I146" s="185">
        <f t="shared" ref="I146:I177" si="36">ROUND(E146*H146,2)</f>
        <v>0</v>
      </c>
      <c r="J146" s="184"/>
      <c r="K146" s="185">
        <f t="shared" ref="K146:K177" si="37">ROUND(E146*J146,2)</f>
        <v>0</v>
      </c>
      <c r="L146" s="185">
        <v>21</v>
      </c>
      <c r="M146" s="185">
        <f t="shared" ref="M146:M177" si="38">G146*(1+L146/100)</f>
        <v>0</v>
      </c>
      <c r="N146" s="185">
        <v>0</v>
      </c>
      <c r="O146" s="185">
        <f t="shared" ref="O146:O177" si="39">ROUND(E146*N146,2)</f>
        <v>0</v>
      </c>
      <c r="P146" s="185">
        <v>0</v>
      </c>
      <c r="Q146" s="185">
        <f t="shared" ref="Q146:Q177" si="40">ROUND(E146*P146,2)</f>
        <v>0</v>
      </c>
      <c r="R146" s="185"/>
      <c r="S146" s="185" t="s">
        <v>280</v>
      </c>
      <c r="T146" s="186" t="s">
        <v>281</v>
      </c>
      <c r="U146" s="161">
        <v>0</v>
      </c>
      <c r="V146" s="161">
        <f t="shared" ref="V146:V177" si="41">ROUND(E146*U146,2)</f>
        <v>0</v>
      </c>
      <c r="W146" s="161"/>
      <c r="X146" s="152"/>
      <c r="Y146" s="152"/>
      <c r="Z146" s="152"/>
      <c r="AA146" s="152"/>
      <c r="AB146" s="152"/>
      <c r="AC146" s="152"/>
      <c r="AD146" s="152"/>
      <c r="AE146" s="152"/>
      <c r="AF146" s="152"/>
      <c r="AG146" s="152" t="s">
        <v>755</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
      <c r="A147" s="180">
        <v>129</v>
      </c>
      <c r="B147" s="181" t="s">
        <v>2143</v>
      </c>
      <c r="C147" s="191" t="s">
        <v>2145</v>
      </c>
      <c r="D147" s="182" t="s">
        <v>1282</v>
      </c>
      <c r="E147" s="183">
        <v>2</v>
      </c>
      <c r="F147" s="184"/>
      <c r="G147" s="185">
        <f t="shared" si="35"/>
        <v>0</v>
      </c>
      <c r="H147" s="184"/>
      <c r="I147" s="185">
        <f t="shared" si="36"/>
        <v>0</v>
      </c>
      <c r="J147" s="184"/>
      <c r="K147" s="185">
        <f t="shared" si="37"/>
        <v>0</v>
      </c>
      <c r="L147" s="185">
        <v>21</v>
      </c>
      <c r="M147" s="185">
        <f t="shared" si="38"/>
        <v>0</v>
      </c>
      <c r="N147" s="185">
        <v>0</v>
      </c>
      <c r="O147" s="185">
        <f t="shared" si="39"/>
        <v>0</v>
      </c>
      <c r="P147" s="185">
        <v>0</v>
      </c>
      <c r="Q147" s="185">
        <f t="shared" si="40"/>
        <v>0</v>
      </c>
      <c r="R147" s="185"/>
      <c r="S147" s="185" t="s">
        <v>280</v>
      </c>
      <c r="T147" s="186" t="s">
        <v>281</v>
      </c>
      <c r="U147" s="161">
        <v>0</v>
      </c>
      <c r="V147" s="161">
        <f t="shared" si="41"/>
        <v>0</v>
      </c>
      <c r="W147" s="161"/>
      <c r="X147" s="152"/>
      <c r="Y147" s="152"/>
      <c r="Z147" s="152"/>
      <c r="AA147" s="152"/>
      <c r="AB147" s="152"/>
      <c r="AC147" s="152"/>
      <c r="AD147" s="152"/>
      <c r="AE147" s="152"/>
      <c r="AF147" s="152"/>
      <c r="AG147" s="152" t="s">
        <v>1346</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
      <c r="A148" s="180">
        <v>130</v>
      </c>
      <c r="B148" s="181" t="s">
        <v>2031</v>
      </c>
      <c r="C148" s="191" t="s">
        <v>2146</v>
      </c>
      <c r="D148" s="182" t="s">
        <v>1282</v>
      </c>
      <c r="E148" s="183">
        <v>1</v>
      </c>
      <c r="F148" s="184"/>
      <c r="G148" s="185">
        <f t="shared" si="35"/>
        <v>0</v>
      </c>
      <c r="H148" s="184"/>
      <c r="I148" s="185">
        <f t="shared" si="36"/>
        <v>0</v>
      </c>
      <c r="J148" s="184"/>
      <c r="K148" s="185">
        <f t="shared" si="37"/>
        <v>0</v>
      </c>
      <c r="L148" s="185">
        <v>21</v>
      </c>
      <c r="M148" s="185">
        <f t="shared" si="38"/>
        <v>0</v>
      </c>
      <c r="N148" s="185">
        <v>0</v>
      </c>
      <c r="O148" s="185">
        <f t="shared" si="39"/>
        <v>0</v>
      </c>
      <c r="P148" s="185">
        <v>0</v>
      </c>
      <c r="Q148" s="185">
        <f t="shared" si="40"/>
        <v>0</v>
      </c>
      <c r="R148" s="185"/>
      <c r="S148" s="185" t="s">
        <v>280</v>
      </c>
      <c r="T148" s="186" t="s">
        <v>281</v>
      </c>
      <c r="U148" s="161">
        <v>0</v>
      </c>
      <c r="V148" s="161">
        <f t="shared" si="41"/>
        <v>0</v>
      </c>
      <c r="W148" s="161"/>
      <c r="X148" s="152"/>
      <c r="Y148" s="152"/>
      <c r="Z148" s="152"/>
      <c r="AA148" s="152"/>
      <c r="AB148" s="152"/>
      <c r="AC148" s="152"/>
      <c r="AD148" s="152"/>
      <c r="AE148" s="152"/>
      <c r="AF148" s="152"/>
      <c r="AG148" s="152" t="s">
        <v>1346</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ht="22.5" outlineLevel="1" x14ac:dyDescent="0.2">
      <c r="A149" s="180">
        <v>131</v>
      </c>
      <c r="B149" s="181" t="s">
        <v>2031</v>
      </c>
      <c r="C149" s="191" t="s">
        <v>2147</v>
      </c>
      <c r="D149" s="182" t="s">
        <v>1282</v>
      </c>
      <c r="E149" s="183">
        <v>2</v>
      </c>
      <c r="F149" s="184"/>
      <c r="G149" s="185">
        <f t="shared" si="35"/>
        <v>0</v>
      </c>
      <c r="H149" s="184"/>
      <c r="I149" s="185">
        <f t="shared" si="36"/>
        <v>0</v>
      </c>
      <c r="J149" s="184"/>
      <c r="K149" s="185">
        <f t="shared" si="37"/>
        <v>0</v>
      </c>
      <c r="L149" s="185">
        <v>21</v>
      </c>
      <c r="M149" s="185">
        <f t="shared" si="38"/>
        <v>0</v>
      </c>
      <c r="N149" s="185">
        <v>0</v>
      </c>
      <c r="O149" s="185">
        <f t="shared" si="39"/>
        <v>0</v>
      </c>
      <c r="P149" s="185">
        <v>0</v>
      </c>
      <c r="Q149" s="185">
        <f t="shared" si="40"/>
        <v>0</v>
      </c>
      <c r="R149" s="185"/>
      <c r="S149" s="185" t="s">
        <v>280</v>
      </c>
      <c r="T149" s="186" t="s">
        <v>281</v>
      </c>
      <c r="U149" s="161">
        <v>0</v>
      </c>
      <c r="V149" s="161">
        <f t="shared" si="41"/>
        <v>0</v>
      </c>
      <c r="W149" s="161"/>
      <c r="X149" s="152"/>
      <c r="Y149" s="152"/>
      <c r="Z149" s="152"/>
      <c r="AA149" s="152"/>
      <c r="AB149" s="152"/>
      <c r="AC149" s="152"/>
      <c r="AD149" s="152"/>
      <c r="AE149" s="152"/>
      <c r="AF149" s="152"/>
      <c r="AG149" s="152" t="s">
        <v>1346</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
      <c r="A150" s="180">
        <v>132</v>
      </c>
      <c r="B150" s="181" t="s">
        <v>2031</v>
      </c>
      <c r="C150" s="191" t="s">
        <v>2148</v>
      </c>
      <c r="D150" s="182" t="s">
        <v>1282</v>
      </c>
      <c r="E150" s="183">
        <v>2</v>
      </c>
      <c r="F150" s="184"/>
      <c r="G150" s="185">
        <f t="shared" si="35"/>
        <v>0</v>
      </c>
      <c r="H150" s="184"/>
      <c r="I150" s="185">
        <f t="shared" si="36"/>
        <v>0</v>
      </c>
      <c r="J150" s="184"/>
      <c r="K150" s="185">
        <f t="shared" si="37"/>
        <v>0</v>
      </c>
      <c r="L150" s="185">
        <v>21</v>
      </c>
      <c r="M150" s="185">
        <f t="shared" si="38"/>
        <v>0</v>
      </c>
      <c r="N150" s="185">
        <v>0</v>
      </c>
      <c r="O150" s="185">
        <f t="shared" si="39"/>
        <v>0</v>
      </c>
      <c r="P150" s="185">
        <v>0</v>
      </c>
      <c r="Q150" s="185">
        <f t="shared" si="40"/>
        <v>0</v>
      </c>
      <c r="R150" s="185"/>
      <c r="S150" s="185" t="s">
        <v>280</v>
      </c>
      <c r="T150" s="186" t="s">
        <v>281</v>
      </c>
      <c r="U150" s="161">
        <v>0</v>
      </c>
      <c r="V150" s="161">
        <f t="shared" si="41"/>
        <v>0</v>
      </c>
      <c r="W150" s="161"/>
      <c r="X150" s="152"/>
      <c r="Y150" s="152"/>
      <c r="Z150" s="152"/>
      <c r="AA150" s="152"/>
      <c r="AB150" s="152"/>
      <c r="AC150" s="152"/>
      <c r="AD150" s="152"/>
      <c r="AE150" s="152"/>
      <c r="AF150" s="152"/>
      <c r="AG150" s="152" t="s">
        <v>1346</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
      <c r="A151" s="180">
        <v>133</v>
      </c>
      <c r="B151" s="181" t="s">
        <v>2031</v>
      </c>
      <c r="C151" s="191" t="s">
        <v>2149</v>
      </c>
      <c r="D151" s="182" t="s">
        <v>1282</v>
      </c>
      <c r="E151" s="183">
        <v>1</v>
      </c>
      <c r="F151" s="184"/>
      <c r="G151" s="185">
        <f t="shared" si="35"/>
        <v>0</v>
      </c>
      <c r="H151" s="184"/>
      <c r="I151" s="185">
        <f t="shared" si="36"/>
        <v>0</v>
      </c>
      <c r="J151" s="184"/>
      <c r="K151" s="185">
        <f t="shared" si="37"/>
        <v>0</v>
      </c>
      <c r="L151" s="185">
        <v>21</v>
      </c>
      <c r="M151" s="185">
        <f t="shared" si="38"/>
        <v>0</v>
      </c>
      <c r="N151" s="185">
        <v>0</v>
      </c>
      <c r="O151" s="185">
        <f t="shared" si="39"/>
        <v>0</v>
      </c>
      <c r="P151" s="185">
        <v>0</v>
      </c>
      <c r="Q151" s="185">
        <f t="shared" si="40"/>
        <v>0</v>
      </c>
      <c r="R151" s="185"/>
      <c r="S151" s="185" t="s">
        <v>280</v>
      </c>
      <c r="T151" s="186" t="s">
        <v>281</v>
      </c>
      <c r="U151" s="161">
        <v>0</v>
      </c>
      <c r="V151" s="161">
        <f t="shared" si="41"/>
        <v>0</v>
      </c>
      <c r="W151" s="161"/>
      <c r="X151" s="152"/>
      <c r="Y151" s="152"/>
      <c r="Z151" s="152"/>
      <c r="AA151" s="152"/>
      <c r="AB151" s="152"/>
      <c r="AC151" s="152"/>
      <c r="AD151" s="152"/>
      <c r="AE151" s="152"/>
      <c r="AF151" s="152"/>
      <c r="AG151" s="152" t="s">
        <v>1346</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
      <c r="A152" s="180">
        <v>134</v>
      </c>
      <c r="B152" s="181" t="s">
        <v>2143</v>
      </c>
      <c r="C152" s="191" t="s">
        <v>2150</v>
      </c>
      <c r="D152" s="182" t="s">
        <v>1282</v>
      </c>
      <c r="E152" s="183">
        <v>2</v>
      </c>
      <c r="F152" s="184"/>
      <c r="G152" s="185">
        <f t="shared" si="35"/>
        <v>0</v>
      </c>
      <c r="H152" s="184"/>
      <c r="I152" s="185">
        <f t="shared" si="36"/>
        <v>0</v>
      </c>
      <c r="J152" s="184"/>
      <c r="K152" s="185">
        <f t="shared" si="37"/>
        <v>0</v>
      </c>
      <c r="L152" s="185">
        <v>21</v>
      </c>
      <c r="M152" s="185">
        <f t="shared" si="38"/>
        <v>0</v>
      </c>
      <c r="N152" s="185">
        <v>0</v>
      </c>
      <c r="O152" s="185">
        <f t="shared" si="39"/>
        <v>0</v>
      </c>
      <c r="P152" s="185">
        <v>0</v>
      </c>
      <c r="Q152" s="185">
        <f t="shared" si="40"/>
        <v>0</v>
      </c>
      <c r="R152" s="185"/>
      <c r="S152" s="185" t="s">
        <v>280</v>
      </c>
      <c r="T152" s="186" t="s">
        <v>281</v>
      </c>
      <c r="U152" s="161">
        <v>0</v>
      </c>
      <c r="V152" s="161">
        <f t="shared" si="41"/>
        <v>0</v>
      </c>
      <c r="W152" s="161"/>
      <c r="X152" s="152"/>
      <c r="Y152" s="152"/>
      <c r="Z152" s="152"/>
      <c r="AA152" s="152"/>
      <c r="AB152" s="152"/>
      <c r="AC152" s="152"/>
      <c r="AD152" s="152"/>
      <c r="AE152" s="152"/>
      <c r="AF152" s="152"/>
      <c r="AG152" s="152" t="s">
        <v>1346</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1" x14ac:dyDescent="0.2">
      <c r="A153" s="180">
        <v>135</v>
      </c>
      <c r="B153" s="181" t="s">
        <v>2151</v>
      </c>
      <c r="C153" s="191" t="s">
        <v>2152</v>
      </c>
      <c r="D153" s="182" t="s">
        <v>1282</v>
      </c>
      <c r="E153" s="183">
        <v>2</v>
      </c>
      <c r="F153" s="184"/>
      <c r="G153" s="185">
        <f t="shared" si="35"/>
        <v>0</v>
      </c>
      <c r="H153" s="184"/>
      <c r="I153" s="185">
        <f t="shared" si="36"/>
        <v>0</v>
      </c>
      <c r="J153" s="184"/>
      <c r="K153" s="185">
        <f t="shared" si="37"/>
        <v>0</v>
      </c>
      <c r="L153" s="185">
        <v>21</v>
      </c>
      <c r="M153" s="185">
        <f t="shared" si="38"/>
        <v>0</v>
      </c>
      <c r="N153" s="185">
        <v>0</v>
      </c>
      <c r="O153" s="185">
        <f t="shared" si="39"/>
        <v>0</v>
      </c>
      <c r="P153" s="185">
        <v>0</v>
      </c>
      <c r="Q153" s="185">
        <f t="shared" si="40"/>
        <v>0</v>
      </c>
      <c r="R153" s="185"/>
      <c r="S153" s="185" t="s">
        <v>280</v>
      </c>
      <c r="T153" s="186" t="s">
        <v>281</v>
      </c>
      <c r="U153" s="161">
        <v>0</v>
      </c>
      <c r="V153" s="161">
        <f t="shared" si="41"/>
        <v>0</v>
      </c>
      <c r="W153" s="161"/>
      <c r="X153" s="152"/>
      <c r="Y153" s="152"/>
      <c r="Z153" s="152"/>
      <c r="AA153" s="152"/>
      <c r="AB153" s="152"/>
      <c r="AC153" s="152"/>
      <c r="AD153" s="152"/>
      <c r="AE153" s="152"/>
      <c r="AF153" s="152"/>
      <c r="AG153" s="152" t="s">
        <v>755</v>
      </c>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outlineLevel="1" x14ac:dyDescent="0.2">
      <c r="A154" s="180">
        <v>136</v>
      </c>
      <c r="B154" s="181" t="s">
        <v>2031</v>
      </c>
      <c r="C154" s="191" t="s">
        <v>2153</v>
      </c>
      <c r="D154" s="182" t="s">
        <v>1282</v>
      </c>
      <c r="E154" s="183">
        <v>2</v>
      </c>
      <c r="F154" s="184"/>
      <c r="G154" s="185">
        <f t="shared" si="35"/>
        <v>0</v>
      </c>
      <c r="H154" s="184"/>
      <c r="I154" s="185">
        <f t="shared" si="36"/>
        <v>0</v>
      </c>
      <c r="J154" s="184"/>
      <c r="K154" s="185">
        <f t="shared" si="37"/>
        <v>0</v>
      </c>
      <c r="L154" s="185">
        <v>21</v>
      </c>
      <c r="M154" s="185">
        <f t="shared" si="38"/>
        <v>0</v>
      </c>
      <c r="N154" s="185">
        <v>0</v>
      </c>
      <c r="O154" s="185">
        <f t="shared" si="39"/>
        <v>0</v>
      </c>
      <c r="P154" s="185">
        <v>0</v>
      </c>
      <c r="Q154" s="185">
        <f t="shared" si="40"/>
        <v>0</v>
      </c>
      <c r="R154" s="185"/>
      <c r="S154" s="185" t="s">
        <v>280</v>
      </c>
      <c r="T154" s="186" t="s">
        <v>281</v>
      </c>
      <c r="U154" s="161">
        <v>0</v>
      </c>
      <c r="V154" s="161">
        <f t="shared" si="41"/>
        <v>0</v>
      </c>
      <c r="W154" s="161"/>
      <c r="X154" s="152"/>
      <c r="Y154" s="152"/>
      <c r="Z154" s="152"/>
      <c r="AA154" s="152"/>
      <c r="AB154" s="152"/>
      <c r="AC154" s="152"/>
      <c r="AD154" s="152"/>
      <c r="AE154" s="152"/>
      <c r="AF154" s="152"/>
      <c r="AG154" s="152" t="s">
        <v>1346</v>
      </c>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outlineLevel="1" x14ac:dyDescent="0.2">
      <c r="A155" s="180">
        <v>137</v>
      </c>
      <c r="B155" s="181" t="s">
        <v>2031</v>
      </c>
      <c r="C155" s="191" t="s">
        <v>2154</v>
      </c>
      <c r="D155" s="182" t="s">
        <v>1282</v>
      </c>
      <c r="E155" s="183">
        <v>2</v>
      </c>
      <c r="F155" s="184"/>
      <c r="G155" s="185">
        <f t="shared" si="35"/>
        <v>0</v>
      </c>
      <c r="H155" s="184"/>
      <c r="I155" s="185">
        <f t="shared" si="36"/>
        <v>0</v>
      </c>
      <c r="J155" s="184"/>
      <c r="K155" s="185">
        <f t="shared" si="37"/>
        <v>0</v>
      </c>
      <c r="L155" s="185">
        <v>21</v>
      </c>
      <c r="M155" s="185">
        <f t="shared" si="38"/>
        <v>0</v>
      </c>
      <c r="N155" s="185">
        <v>0</v>
      </c>
      <c r="O155" s="185">
        <f t="shared" si="39"/>
        <v>0</v>
      </c>
      <c r="P155" s="185">
        <v>0</v>
      </c>
      <c r="Q155" s="185">
        <f t="shared" si="40"/>
        <v>0</v>
      </c>
      <c r="R155" s="185"/>
      <c r="S155" s="185" t="s">
        <v>280</v>
      </c>
      <c r="T155" s="186" t="s">
        <v>281</v>
      </c>
      <c r="U155" s="161">
        <v>0</v>
      </c>
      <c r="V155" s="161">
        <f t="shared" si="41"/>
        <v>0</v>
      </c>
      <c r="W155" s="161"/>
      <c r="X155" s="152"/>
      <c r="Y155" s="152"/>
      <c r="Z155" s="152"/>
      <c r="AA155" s="152"/>
      <c r="AB155" s="152"/>
      <c r="AC155" s="152"/>
      <c r="AD155" s="152"/>
      <c r="AE155" s="152"/>
      <c r="AF155" s="152"/>
      <c r="AG155" s="152" t="s">
        <v>1346</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
      <c r="A156" s="180">
        <v>138</v>
      </c>
      <c r="B156" s="181" t="s">
        <v>2031</v>
      </c>
      <c r="C156" s="191" t="s">
        <v>2155</v>
      </c>
      <c r="D156" s="182" t="s">
        <v>1282</v>
      </c>
      <c r="E156" s="183">
        <v>1</v>
      </c>
      <c r="F156" s="184"/>
      <c r="G156" s="185">
        <f t="shared" si="35"/>
        <v>0</v>
      </c>
      <c r="H156" s="184"/>
      <c r="I156" s="185">
        <f t="shared" si="36"/>
        <v>0</v>
      </c>
      <c r="J156" s="184"/>
      <c r="K156" s="185">
        <f t="shared" si="37"/>
        <v>0</v>
      </c>
      <c r="L156" s="185">
        <v>21</v>
      </c>
      <c r="M156" s="185">
        <f t="shared" si="38"/>
        <v>0</v>
      </c>
      <c r="N156" s="185">
        <v>0</v>
      </c>
      <c r="O156" s="185">
        <f t="shared" si="39"/>
        <v>0</v>
      </c>
      <c r="P156" s="185">
        <v>0</v>
      </c>
      <c r="Q156" s="185">
        <f t="shared" si="40"/>
        <v>0</v>
      </c>
      <c r="R156" s="185"/>
      <c r="S156" s="185" t="s">
        <v>280</v>
      </c>
      <c r="T156" s="186" t="s">
        <v>281</v>
      </c>
      <c r="U156" s="161">
        <v>0</v>
      </c>
      <c r="V156" s="161">
        <f t="shared" si="41"/>
        <v>0</v>
      </c>
      <c r="W156" s="161"/>
      <c r="X156" s="152"/>
      <c r="Y156" s="152"/>
      <c r="Z156" s="152"/>
      <c r="AA156" s="152"/>
      <c r="AB156" s="152"/>
      <c r="AC156" s="152"/>
      <c r="AD156" s="152"/>
      <c r="AE156" s="152"/>
      <c r="AF156" s="152"/>
      <c r="AG156" s="152" t="s">
        <v>1346</v>
      </c>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
      <c r="A157" s="180">
        <v>139</v>
      </c>
      <c r="B157" s="181" t="s">
        <v>2031</v>
      </c>
      <c r="C157" s="191" t="s">
        <v>2156</v>
      </c>
      <c r="D157" s="182" t="s">
        <v>1282</v>
      </c>
      <c r="E157" s="183">
        <v>1</v>
      </c>
      <c r="F157" s="184"/>
      <c r="G157" s="185">
        <f t="shared" si="35"/>
        <v>0</v>
      </c>
      <c r="H157" s="184"/>
      <c r="I157" s="185">
        <f t="shared" si="36"/>
        <v>0</v>
      </c>
      <c r="J157" s="184"/>
      <c r="K157" s="185">
        <f t="shared" si="37"/>
        <v>0</v>
      </c>
      <c r="L157" s="185">
        <v>21</v>
      </c>
      <c r="M157" s="185">
        <f t="shared" si="38"/>
        <v>0</v>
      </c>
      <c r="N157" s="185">
        <v>0</v>
      </c>
      <c r="O157" s="185">
        <f t="shared" si="39"/>
        <v>0</v>
      </c>
      <c r="P157" s="185">
        <v>0</v>
      </c>
      <c r="Q157" s="185">
        <f t="shared" si="40"/>
        <v>0</v>
      </c>
      <c r="R157" s="185"/>
      <c r="S157" s="185" t="s">
        <v>280</v>
      </c>
      <c r="T157" s="186" t="s">
        <v>281</v>
      </c>
      <c r="U157" s="161">
        <v>0</v>
      </c>
      <c r="V157" s="161">
        <f t="shared" si="41"/>
        <v>0</v>
      </c>
      <c r="W157" s="161"/>
      <c r="X157" s="152"/>
      <c r="Y157" s="152"/>
      <c r="Z157" s="152"/>
      <c r="AA157" s="152"/>
      <c r="AB157" s="152"/>
      <c r="AC157" s="152"/>
      <c r="AD157" s="152"/>
      <c r="AE157" s="152"/>
      <c r="AF157" s="152"/>
      <c r="AG157" s="152" t="s">
        <v>1346</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1" x14ac:dyDescent="0.2">
      <c r="A158" s="180">
        <v>140</v>
      </c>
      <c r="B158" s="181" t="s">
        <v>2143</v>
      </c>
      <c r="C158" s="191" t="s">
        <v>2157</v>
      </c>
      <c r="D158" s="182" t="s">
        <v>1282</v>
      </c>
      <c r="E158" s="183">
        <v>1</v>
      </c>
      <c r="F158" s="184"/>
      <c r="G158" s="185">
        <f t="shared" si="35"/>
        <v>0</v>
      </c>
      <c r="H158" s="184"/>
      <c r="I158" s="185">
        <f t="shared" si="36"/>
        <v>0</v>
      </c>
      <c r="J158" s="184"/>
      <c r="K158" s="185">
        <f t="shared" si="37"/>
        <v>0</v>
      </c>
      <c r="L158" s="185">
        <v>21</v>
      </c>
      <c r="M158" s="185">
        <f t="shared" si="38"/>
        <v>0</v>
      </c>
      <c r="N158" s="185">
        <v>0</v>
      </c>
      <c r="O158" s="185">
        <f t="shared" si="39"/>
        <v>0</v>
      </c>
      <c r="P158" s="185">
        <v>0</v>
      </c>
      <c r="Q158" s="185">
        <f t="shared" si="40"/>
        <v>0</v>
      </c>
      <c r="R158" s="185"/>
      <c r="S158" s="185" t="s">
        <v>280</v>
      </c>
      <c r="T158" s="186" t="s">
        <v>281</v>
      </c>
      <c r="U158" s="161">
        <v>0</v>
      </c>
      <c r="V158" s="161">
        <f t="shared" si="41"/>
        <v>0</v>
      </c>
      <c r="W158" s="161"/>
      <c r="X158" s="152"/>
      <c r="Y158" s="152"/>
      <c r="Z158" s="152"/>
      <c r="AA158" s="152"/>
      <c r="AB158" s="152"/>
      <c r="AC158" s="152"/>
      <c r="AD158" s="152"/>
      <c r="AE158" s="152"/>
      <c r="AF158" s="152"/>
      <c r="AG158" s="152" t="s">
        <v>1346</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
      <c r="A159" s="180">
        <v>141</v>
      </c>
      <c r="B159" s="181" t="s">
        <v>2151</v>
      </c>
      <c r="C159" s="191" t="s">
        <v>2158</v>
      </c>
      <c r="D159" s="182" t="s">
        <v>1282</v>
      </c>
      <c r="E159" s="183">
        <v>1</v>
      </c>
      <c r="F159" s="184"/>
      <c r="G159" s="185">
        <f t="shared" si="35"/>
        <v>0</v>
      </c>
      <c r="H159" s="184"/>
      <c r="I159" s="185">
        <f t="shared" si="36"/>
        <v>0</v>
      </c>
      <c r="J159" s="184"/>
      <c r="K159" s="185">
        <f t="shared" si="37"/>
        <v>0</v>
      </c>
      <c r="L159" s="185">
        <v>21</v>
      </c>
      <c r="M159" s="185">
        <f t="shared" si="38"/>
        <v>0</v>
      </c>
      <c r="N159" s="185">
        <v>0</v>
      </c>
      <c r="O159" s="185">
        <f t="shared" si="39"/>
        <v>0</v>
      </c>
      <c r="P159" s="185">
        <v>0</v>
      </c>
      <c r="Q159" s="185">
        <f t="shared" si="40"/>
        <v>0</v>
      </c>
      <c r="R159" s="185"/>
      <c r="S159" s="185" t="s">
        <v>280</v>
      </c>
      <c r="T159" s="186" t="s">
        <v>281</v>
      </c>
      <c r="U159" s="161">
        <v>0</v>
      </c>
      <c r="V159" s="161">
        <f t="shared" si="41"/>
        <v>0</v>
      </c>
      <c r="W159" s="161"/>
      <c r="X159" s="152"/>
      <c r="Y159" s="152"/>
      <c r="Z159" s="152"/>
      <c r="AA159" s="152"/>
      <c r="AB159" s="152"/>
      <c r="AC159" s="152"/>
      <c r="AD159" s="152"/>
      <c r="AE159" s="152"/>
      <c r="AF159" s="152"/>
      <c r="AG159" s="152" t="s">
        <v>1346</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
      <c r="A160" s="180">
        <v>142</v>
      </c>
      <c r="B160" s="181" t="s">
        <v>2143</v>
      </c>
      <c r="C160" s="191" t="s">
        <v>2159</v>
      </c>
      <c r="D160" s="182" t="s">
        <v>1282</v>
      </c>
      <c r="E160" s="183">
        <v>1</v>
      </c>
      <c r="F160" s="184"/>
      <c r="G160" s="185">
        <f t="shared" si="35"/>
        <v>0</v>
      </c>
      <c r="H160" s="184"/>
      <c r="I160" s="185">
        <f t="shared" si="36"/>
        <v>0</v>
      </c>
      <c r="J160" s="184"/>
      <c r="K160" s="185">
        <f t="shared" si="37"/>
        <v>0</v>
      </c>
      <c r="L160" s="185">
        <v>21</v>
      </c>
      <c r="M160" s="185">
        <f t="shared" si="38"/>
        <v>0</v>
      </c>
      <c r="N160" s="185">
        <v>0</v>
      </c>
      <c r="O160" s="185">
        <f t="shared" si="39"/>
        <v>0</v>
      </c>
      <c r="P160" s="185">
        <v>0</v>
      </c>
      <c r="Q160" s="185">
        <f t="shared" si="40"/>
        <v>0</v>
      </c>
      <c r="R160" s="185"/>
      <c r="S160" s="185" t="s">
        <v>280</v>
      </c>
      <c r="T160" s="186" t="s">
        <v>281</v>
      </c>
      <c r="U160" s="161">
        <v>0</v>
      </c>
      <c r="V160" s="161">
        <f t="shared" si="41"/>
        <v>0</v>
      </c>
      <c r="W160" s="161"/>
      <c r="X160" s="152"/>
      <c r="Y160" s="152"/>
      <c r="Z160" s="152"/>
      <c r="AA160" s="152"/>
      <c r="AB160" s="152"/>
      <c r="AC160" s="152"/>
      <c r="AD160" s="152"/>
      <c r="AE160" s="152"/>
      <c r="AF160" s="152"/>
      <c r="AG160" s="152" t="s">
        <v>1346</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
      <c r="A161" s="180">
        <v>143</v>
      </c>
      <c r="B161" s="181" t="s">
        <v>2143</v>
      </c>
      <c r="C161" s="191" t="s">
        <v>2160</v>
      </c>
      <c r="D161" s="182" t="s">
        <v>1282</v>
      </c>
      <c r="E161" s="183">
        <v>5</v>
      </c>
      <c r="F161" s="184"/>
      <c r="G161" s="185">
        <f t="shared" si="35"/>
        <v>0</v>
      </c>
      <c r="H161" s="184"/>
      <c r="I161" s="185">
        <f t="shared" si="36"/>
        <v>0</v>
      </c>
      <c r="J161" s="184"/>
      <c r="K161" s="185">
        <f t="shared" si="37"/>
        <v>0</v>
      </c>
      <c r="L161" s="185">
        <v>21</v>
      </c>
      <c r="M161" s="185">
        <f t="shared" si="38"/>
        <v>0</v>
      </c>
      <c r="N161" s="185">
        <v>0</v>
      </c>
      <c r="O161" s="185">
        <f t="shared" si="39"/>
        <v>0</v>
      </c>
      <c r="P161" s="185">
        <v>0</v>
      </c>
      <c r="Q161" s="185">
        <f t="shared" si="40"/>
        <v>0</v>
      </c>
      <c r="R161" s="185"/>
      <c r="S161" s="185" t="s">
        <v>280</v>
      </c>
      <c r="T161" s="186" t="s">
        <v>281</v>
      </c>
      <c r="U161" s="161">
        <v>0</v>
      </c>
      <c r="V161" s="161">
        <f t="shared" si="41"/>
        <v>0</v>
      </c>
      <c r="W161" s="161"/>
      <c r="X161" s="152"/>
      <c r="Y161" s="152"/>
      <c r="Z161" s="152"/>
      <c r="AA161" s="152"/>
      <c r="AB161" s="152"/>
      <c r="AC161" s="152"/>
      <c r="AD161" s="152"/>
      <c r="AE161" s="152"/>
      <c r="AF161" s="152"/>
      <c r="AG161" s="152" t="s">
        <v>1346</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
      <c r="A162" s="180">
        <v>144</v>
      </c>
      <c r="B162" s="181" t="s">
        <v>2151</v>
      </c>
      <c r="C162" s="191" t="s">
        <v>2161</v>
      </c>
      <c r="D162" s="182" t="s">
        <v>1282</v>
      </c>
      <c r="E162" s="183">
        <v>4</v>
      </c>
      <c r="F162" s="184"/>
      <c r="G162" s="185">
        <f t="shared" si="35"/>
        <v>0</v>
      </c>
      <c r="H162" s="184"/>
      <c r="I162" s="185">
        <f t="shared" si="36"/>
        <v>0</v>
      </c>
      <c r="J162" s="184"/>
      <c r="K162" s="185">
        <f t="shared" si="37"/>
        <v>0</v>
      </c>
      <c r="L162" s="185">
        <v>21</v>
      </c>
      <c r="M162" s="185">
        <f t="shared" si="38"/>
        <v>0</v>
      </c>
      <c r="N162" s="185">
        <v>0</v>
      </c>
      <c r="O162" s="185">
        <f t="shared" si="39"/>
        <v>0</v>
      </c>
      <c r="P162" s="185">
        <v>0</v>
      </c>
      <c r="Q162" s="185">
        <f t="shared" si="40"/>
        <v>0</v>
      </c>
      <c r="R162" s="185"/>
      <c r="S162" s="185" t="s">
        <v>280</v>
      </c>
      <c r="T162" s="186" t="s">
        <v>281</v>
      </c>
      <c r="U162" s="161">
        <v>0</v>
      </c>
      <c r="V162" s="161">
        <f t="shared" si="41"/>
        <v>0</v>
      </c>
      <c r="W162" s="161"/>
      <c r="X162" s="152"/>
      <c r="Y162" s="152"/>
      <c r="Z162" s="152"/>
      <c r="AA162" s="152"/>
      <c r="AB162" s="152"/>
      <c r="AC162" s="152"/>
      <c r="AD162" s="152"/>
      <c r="AE162" s="152"/>
      <c r="AF162" s="152"/>
      <c r="AG162" s="152" t="s">
        <v>1346</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
      <c r="A163" s="180">
        <v>145</v>
      </c>
      <c r="B163" s="181" t="s">
        <v>2151</v>
      </c>
      <c r="C163" s="191" t="s">
        <v>2162</v>
      </c>
      <c r="D163" s="182" t="s">
        <v>1282</v>
      </c>
      <c r="E163" s="183">
        <v>1</v>
      </c>
      <c r="F163" s="184"/>
      <c r="G163" s="185">
        <f t="shared" si="35"/>
        <v>0</v>
      </c>
      <c r="H163" s="184"/>
      <c r="I163" s="185">
        <f t="shared" si="36"/>
        <v>0</v>
      </c>
      <c r="J163" s="184"/>
      <c r="K163" s="185">
        <f t="shared" si="37"/>
        <v>0</v>
      </c>
      <c r="L163" s="185">
        <v>21</v>
      </c>
      <c r="M163" s="185">
        <f t="shared" si="38"/>
        <v>0</v>
      </c>
      <c r="N163" s="185">
        <v>0</v>
      </c>
      <c r="O163" s="185">
        <f t="shared" si="39"/>
        <v>0</v>
      </c>
      <c r="P163" s="185">
        <v>0</v>
      </c>
      <c r="Q163" s="185">
        <f t="shared" si="40"/>
        <v>0</v>
      </c>
      <c r="R163" s="185"/>
      <c r="S163" s="185" t="s">
        <v>280</v>
      </c>
      <c r="T163" s="186" t="s">
        <v>281</v>
      </c>
      <c r="U163" s="161">
        <v>0</v>
      </c>
      <c r="V163" s="161">
        <f t="shared" si="41"/>
        <v>0</v>
      </c>
      <c r="W163" s="161"/>
      <c r="X163" s="152"/>
      <c r="Y163" s="152"/>
      <c r="Z163" s="152"/>
      <c r="AA163" s="152"/>
      <c r="AB163" s="152"/>
      <c r="AC163" s="152"/>
      <c r="AD163" s="152"/>
      <c r="AE163" s="152"/>
      <c r="AF163" s="152"/>
      <c r="AG163" s="152" t="s">
        <v>1346</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1" x14ac:dyDescent="0.2">
      <c r="A164" s="180">
        <v>146</v>
      </c>
      <c r="B164" s="181" t="s">
        <v>2151</v>
      </c>
      <c r="C164" s="191" t="s">
        <v>2163</v>
      </c>
      <c r="D164" s="182" t="s">
        <v>1282</v>
      </c>
      <c r="E164" s="183">
        <v>1</v>
      </c>
      <c r="F164" s="184"/>
      <c r="G164" s="185">
        <f t="shared" si="35"/>
        <v>0</v>
      </c>
      <c r="H164" s="184"/>
      <c r="I164" s="185">
        <f t="shared" si="36"/>
        <v>0</v>
      </c>
      <c r="J164" s="184"/>
      <c r="K164" s="185">
        <f t="shared" si="37"/>
        <v>0</v>
      </c>
      <c r="L164" s="185">
        <v>21</v>
      </c>
      <c r="M164" s="185">
        <f t="shared" si="38"/>
        <v>0</v>
      </c>
      <c r="N164" s="185">
        <v>0</v>
      </c>
      <c r="O164" s="185">
        <f t="shared" si="39"/>
        <v>0</v>
      </c>
      <c r="P164" s="185">
        <v>0</v>
      </c>
      <c r="Q164" s="185">
        <f t="shared" si="40"/>
        <v>0</v>
      </c>
      <c r="R164" s="185"/>
      <c r="S164" s="185" t="s">
        <v>280</v>
      </c>
      <c r="T164" s="186" t="s">
        <v>281</v>
      </c>
      <c r="U164" s="161">
        <v>0</v>
      </c>
      <c r="V164" s="161">
        <f t="shared" si="41"/>
        <v>0</v>
      </c>
      <c r="W164" s="161"/>
      <c r="X164" s="152"/>
      <c r="Y164" s="152"/>
      <c r="Z164" s="152"/>
      <c r="AA164" s="152"/>
      <c r="AB164" s="152"/>
      <c r="AC164" s="152"/>
      <c r="AD164" s="152"/>
      <c r="AE164" s="152"/>
      <c r="AF164" s="152"/>
      <c r="AG164" s="152" t="s">
        <v>1346</v>
      </c>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1" x14ac:dyDescent="0.2">
      <c r="A165" s="180">
        <v>147</v>
      </c>
      <c r="B165" s="181" t="s">
        <v>2031</v>
      </c>
      <c r="C165" s="191" t="s">
        <v>2164</v>
      </c>
      <c r="D165" s="182" t="s">
        <v>1282</v>
      </c>
      <c r="E165" s="183">
        <v>1</v>
      </c>
      <c r="F165" s="184"/>
      <c r="G165" s="185">
        <f t="shared" si="35"/>
        <v>0</v>
      </c>
      <c r="H165" s="184"/>
      <c r="I165" s="185">
        <f t="shared" si="36"/>
        <v>0</v>
      </c>
      <c r="J165" s="184"/>
      <c r="K165" s="185">
        <f t="shared" si="37"/>
        <v>0</v>
      </c>
      <c r="L165" s="185">
        <v>21</v>
      </c>
      <c r="M165" s="185">
        <f t="shared" si="38"/>
        <v>0</v>
      </c>
      <c r="N165" s="185">
        <v>0</v>
      </c>
      <c r="O165" s="185">
        <f t="shared" si="39"/>
        <v>0</v>
      </c>
      <c r="P165" s="185">
        <v>0</v>
      </c>
      <c r="Q165" s="185">
        <f t="shared" si="40"/>
        <v>0</v>
      </c>
      <c r="R165" s="185"/>
      <c r="S165" s="185" t="s">
        <v>280</v>
      </c>
      <c r="T165" s="186" t="s">
        <v>281</v>
      </c>
      <c r="U165" s="161">
        <v>0</v>
      </c>
      <c r="V165" s="161">
        <f t="shared" si="41"/>
        <v>0</v>
      </c>
      <c r="W165" s="161"/>
      <c r="X165" s="152"/>
      <c r="Y165" s="152"/>
      <c r="Z165" s="152"/>
      <c r="AA165" s="152"/>
      <c r="AB165" s="152"/>
      <c r="AC165" s="152"/>
      <c r="AD165" s="152"/>
      <c r="AE165" s="152"/>
      <c r="AF165" s="152"/>
      <c r="AG165" s="152" t="s">
        <v>1346</v>
      </c>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
      <c r="A166" s="180">
        <v>148</v>
      </c>
      <c r="B166" s="181" t="s">
        <v>2031</v>
      </c>
      <c r="C166" s="191" t="s">
        <v>2165</v>
      </c>
      <c r="D166" s="182" t="s">
        <v>1282</v>
      </c>
      <c r="E166" s="183">
        <v>5</v>
      </c>
      <c r="F166" s="184"/>
      <c r="G166" s="185">
        <f t="shared" si="35"/>
        <v>0</v>
      </c>
      <c r="H166" s="184"/>
      <c r="I166" s="185">
        <f t="shared" si="36"/>
        <v>0</v>
      </c>
      <c r="J166" s="184"/>
      <c r="K166" s="185">
        <f t="shared" si="37"/>
        <v>0</v>
      </c>
      <c r="L166" s="185">
        <v>21</v>
      </c>
      <c r="M166" s="185">
        <f t="shared" si="38"/>
        <v>0</v>
      </c>
      <c r="N166" s="185">
        <v>0</v>
      </c>
      <c r="O166" s="185">
        <f t="shared" si="39"/>
        <v>0</v>
      </c>
      <c r="P166" s="185">
        <v>0</v>
      </c>
      <c r="Q166" s="185">
        <f t="shared" si="40"/>
        <v>0</v>
      </c>
      <c r="R166" s="185"/>
      <c r="S166" s="185" t="s">
        <v>280</v>
      </c>
      <c r="T166" s="186" t="s">
        <v>281</v>
      </c>
      <c r="U166" s="161">
        <v>0</v>
      </c>
      <c r="V166" s="161">
        <f t="shared" si="41"/>
        <v>0</v>
      </c>
      <c r="W166" s="161"/>
      <c r="X166" s="152"/>
      <c r="Y166" s="152"/>
      <c r="Z166" s="152"/>
      <c r="AA166" s="152"/>
      <c r="AB166" s="152"/>
      <c r="AC166" s="152"/>
      <c r="AD166" s="152"/>
      <c r="AE166" s="152"/>
      <c r="AF166" s="152"/>
      <c r="AG166" s="152" t="s">
        <v>1346</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
      <c r="A167" s="180">
        <v>149</v>
      </c>
      <c r="B167" s="181" t="s">
        <v>2143</v>
      </c>
      <c r="C167" s="191" t="s">
        <v>2166</v>
      </c>
      <c r="D167" s="182" t="s">
        <v>1282</v>
      </c>
      <c r="E167" s="183">
        <v>2</v>
      </c>
      <c r="F167" s="184"/>
      <c r="G167" s="185">
        <f t="shared" si="35"/>
        <v>0</v>
      </c>
      <c r="H167" s="184"/>
      <c r="I167" s="185">
        <f t="shared" si="36"/>
        <v>0</v>
      </c>
      <c r="J167" s="184"/>
      <c r="K167" s="185">
        <f t="shared" si="37"/>
        <v>0</v>
      </c>
      <c r="L167" s="185">
        <v>21</v>
      </c>
      <c r="M167" s="185">
        <f t="shared" si="38"/>
        <v>0</v>
      </c>
      <c r="N167" s="185">
        <v>0</v>
      </c>
      <c r="O167" s="185">
        <f t="shared" si="39"/>
        <v>0</v>
      </c>
      <c r="P167" s="185">
        <v>0</v>
      </c>
      <c r="Q167" s="185">
        <f t="shared" si="40"/>
        <v>0</v>
      </c>
      <c r="R167" s="185"/>
      <c r="S167" s="185" t="s">
        <v>280</v>
      </c>
      <c r="T167" s="186" t="s">
        <v>281</v>
      </c>
      <c r="U167" s="161">
        <v>0</v>
      </c>
      <c r="V167" s="161">
        <f t="shared" si="41"/>
        <v>0</v>
      </c>
      <c r="W167" s="161"/>
      <c r="X167" s="152"/>
      <c r="Y167" s="152"/>
      <c r="Z167" s="152"/>
      <c r="AA167" s="152"/>
      <c r="AB167" s="152"/>
      <c r="AC167" s="152"/>
      <c r="AD167" s="152"/>
      <c r="AE167" s="152"/>
      <c r="AF167" s="152"/>
      <c r="AG167" s="152" t="s">
        <v>1346</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
      <c r="A168" s="180">
        <v>150</v>
      </c>
      <c r="B168" s="181" t="s">
        <v>2031</v>
      </c>
      <c r="C168" s="191" t="s">
        <v>2167</v>
      </c>
      <c r="D168" s="182" t="s">
        <v>1282</v>
      </c>
      <c r="E168" s="183">
        <v>2</v>
      </c>
      <c r="F168" s="184"/>
      <c r="G168" s="185">
        <f t="shared" si="35"/>
        <v>0</v>
      </c>
      <c r="H168" s="184"/>
      <c r="I168" s="185">
        <f t="shared" si="36"/>
        <v>0</v>
      </c>
      <c r="J168" s="184"/>
      <c r="K168" s="185">
        <f t="shared" si="37"/>
        <v>0</v>
      </c>
      <c r="L168" s="185">
        <v>21</v>
      </c>
      <c r="M168" s="185">
        <f t="shared" si="38"/>
        <v>0</v>
      </c>
      <c r="N168" s="185">
        <v>0</v>
      </c>
      <c r="O168" s="185">
        <f t="shared" si="39"/>
        <v>0</v>
      </c>
      <c r="P168" s="185">
        <v>0</v>
      </c>
      <c r="Q168" s="185">
        <f t="shared" si="40"/>
        <v>0</v>
      </c>
      <c r="R168" s="185"/>
      <c r="S168" s="185" t="s">
        <v>280</v>
      </c>
      <c r="T168" s="186" t="s">
        <v>281</v>
      </c>
      <c r="U168" s="161">
        <v>0</v>
      </c>
      <c r="V168" s="161">
        <f t="shared" si="41"/>
        <v>0</v>
      </c>
      <c r="W168" s="161"/>
      <c r="X168" s="152"/>
      <c r="Y168" s="152"/>
      <c r="Z168" s="152"/>
      <c r="AA168" s="152"/>
      <c r="AB168" s="152"/>
      <c r="AC168" s="152"/>
      <c r="AD168" s="152"/>
      <c r="AE168" s="152"/>
      <c r="AF168" s="152"/>
      <c r="AG168" s="152" t="s">
        <v>1346</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
      <c r="A169" s="180">
        <v>151</v>
      </c>
      <c r="B169" s="181" t="s">
        <v>2143</v>
      </c>
      <c r="C169" s="191" t="s">
        <v>2168</v>
      </c>
      <c r="D169" s="182" t="s">
        <v>1282</v>
      </c>
      <c r="E169" s="183">
        <v>1</v>
      </c>
      <c r="F169" s="184"/>
      <c r="G169" s="185">
        <f t="shared" si="35"/>
        <v>0</v>
      </c>
      <c r="H169" s="184"/>
      <c r="I169" s="185">
        <f t="shared" si="36"/>
        <v>0</v>
      </c>
      <c r="J169" s="184"/>
      <c r="K169" s="185">
        <f t="shared" si="37"/>
        <v>0</v>
      </c>
      <c r="L169" s="185">
        <v>21</v>
      </c>
      <c r="M169" s="185">
        <f t="shared" si="38"/>
        <v>0</v>
      </c>
      <c r="N169" s="185">
        <v>0</v>
      </c>
      <c r="O169" s="185">
        <f t="shared" si="39"/>
        <v>0</v>
      </c>
      <c r="P169" s="185">
        <v>0</v>
      </c>
      <c r="Q169" s="185">
        <f t="shared" si="40"/>
        <v>0</v>
      </c>
      <c r="R169" s="185"/>
      <c r="S169" s="185" t="s">
        <v>280</v>
      </c>
      <c r="T169" s="186" t="s">
        <v>281</v>
      </c>
      <c r="U169" s="161">
        <v>0</v>
      </c>
      <c r="V169" s="161">
        <f t="shared" si="41"/>
        <v>0</v>
      </c>
      <c r="W169" s="161"/>
      <c r="X169" s="152"/>
      <c r="Y169" s="152"/>
      <c r="Z169" s="152"/>
      <c r="AA169" s="152"/>
      <c r="AB169" s="152"/>
      <c r="AC169" s="152"/>
      <c r="AD169" s="152"/>
      <c r="AE169" s="152"/>
      <c r="AF169" s="152"/>
      <c r="AG169" s="152" t="s">
        <v>1346</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1" x14ac:dyDescent="0.2">
      <c r="A170" s="180">
        <v>152</v>
      </c>
      <c r="B170" s="181" t="s">
        <v>2143</v>
      </c>
      <c r="C170" s="191" t="s">
        <v>2169</v>
      </c>
      <c r="D170" s="182" t="s">
        <v>1282</v>
      </c>
      <c r="E170" s="183">
        <v>1</v>
      </c>
      <c r="F170" s="184"/>
      <c r="G170" s="185">
        <f t="shared" si="35"/>
        <v>0</v>
      </c>
      <c r="H170" s="184"/>
      <c r="I170" s="185">
        <f t="shared" si="36"/>
        <v>0</v>
      </c>
      <c r="J170" s="184"/>
      <c r="K170" s="185">
        <f t="shared" si="37"/>
        <v>0</v>
      </c>
      <c r="L170" s="185">
        <v>21</v>
      </c>
      <c r="M170" s="185">
        <f t="shared" si="38"/>
        <v>0</v>
      </c>
      <c r="N170" s="185">
        <v>0</v>
      </c>
      <c r="O170" s="185">
        <f t="shared" si="39"/>
        <v>0</v>
      </c>
      <c r="P170" s="185">
        <v>0</v>
      </c>
      <c r="Q170" s="185">
        <f t="shared" si="40"/>
        <v>0</v>
      </c>
      <c r="R170" s="185"/>
      <c r="S170" s="185" t="s">
        <v>280</v>
      </c>
      <c r="T170" s="186" t="s">
        <v>281</v>
      </c>
      <c r="U170" s="161">
        <v>0</v>
      </c>
      <c r="V170" s="161">
        <f t="shared" si="41"/>
        <v>0</v>
      </c>
      <c r="W170" s="161"/>
      <c r="X170" s="152"/>
      <c r="Y170" s="152"/>
      <c r="Z170" s="152"/>
      <c r="AA170" s="152"/>
      <c r="AB170" s="152"/>
      <c r="AC170" s="152"/>
      <c r="AD170" s="152"/>
      <c r="AE170" s="152"/>
      <c r="AF170" s="152"/>
      <c r="AG170" s="152" t="s">
        <v>1346</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
      <c r="A171" s="180">
        <v>153</v>
      </c>
      <c r="B171" s="181" t="s">
        <v>2143</v>
      </c>
      <c r="C171" s="191" t="s">
        <v>2170</v>
      </c>
      <c r="D171" s="182" t="s">
        <v>1282</v>
      </c>
      <c r="E171" s="183">
        <v>5</v>
      </c>
      <c r="F171" s="184"/>
      <c r="G171" s="185">
        <f t="shared" si="35"/>
        <v>0</v>
      </c>
      <c r="H171" s="184"/>
      <c r="I171" s="185">
        <f t="shared" si="36"/>
        <v>0</v>
      </c>
      <c r="J171" s="184"/>
      <c r="K171" s="185">
        <f t="shared" si="37"/>
        <v>0</v>
      </c>
      <c r="L171" s="185">
        <v>21</v>
      </c>
      <c r="M171" s="185">
        <f t="shared" si="38"/>
        <v>0</v>
      </c>
      <c r="N171" s="185">
        <v>0</v>
      </c>
      <c r="O171" s="185">
        <f t="shared" si="39"/>
        <v>0</v>
      </c>
      <c r="P171" s="185">
        <v>0</v>
      </c>
      <c r="Q171" s="185">
        <f t="shared" si="40"/>
        <v>0</v>
      </c>
      <c r="R171" s="185"/>
      <c r="S171" s="185" t="s">
        <v>280</v>
      </c>
      <c r="T171" s="186" t="s">
        <v>281</v>
      </c>
      <c r="U171" s="161">
        <v>0</v>
      </c>
      <c r="V171" s="161">
        <f t="shared" si="41"/>
        <v>0</v>
      </c>
      <c r="W171" s="161"/>
      <c r="X171" s="152"/>
      <c r="Y171" s="152"/>
      <c r="Z171" s="152"/>
      <c r="AA171" s="152"/>
      <c r="AB171" s="152"/>
      <c r="AC171" s="152"/>
      <c r="AD171" s="152"/>
      <c r="AE171" s="152"/>
      <c r="AF171" s="152"/>
      <c r="AG171" s="152" t="s">
        <v>1346</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1" x14ac:dyDescent="0.2">
      <c r="A172" s="180">
        <v>154</v>
      </c>
      <c r="B172" s="181" t="s">
        <v>2031</v>
      </c>
      <c r="C172" s="191" t="s">
        <v>2171</v>
      </c>
      <c r="D172" s="182" t="s">
        <v>1282</v>
      </c>
      <c r="E172" s="183">
        <v>1</v>
      </c>
      <c r="F172" s="184"/>
      <c r="G172" s="185">
        <f t="shared" si="35"/>
        <v>0</v>
      </c>
      <c r="H172" s="184"/>
      <c r="I172" s="185">
        <f t="shared" si="36"/>
        <v>0</v>
      </c>
      <c r="J172" s="184"/>
      <c r="K172" s="185">
        <f t="shared" si="37"/>
        <v>0</v>
      </c>
      <c r="L172" s="185">
        <v>21</v>
      </c>
      <c r="M172" s="185">
        <f t="shared" si="38"/>
        <v>0</v>
      </c>
      <c r="N172" s="185">
        <v>0</v>
      </c>
      <c r="O172" s="185">
        <f t="shared" si="39"/>
        <v>0</v>
      </c>
      <c r="P172" s="185">
        <v>0</v>
      </c>
      <c r="Q172" s="185">
        <f t="shared" si="40"/>
        <v>0</v>
      </c>
      <c r="R172" s="185"/>
      <c r="S172" s="185" t="s">
        <v>280</v>
      </c>
      <c r="T172" s="186" t="s">
        <v>281</v>
      </c>
      <c r="U172" s="161">
        <v>0</v>
      </c>
      <c r="V172" s="161">
        <f t="shared" si="41"/>
        <v>0</v>
      </c>
      <c r="W172" s="161"/>
      <c r="X172" s="152"/>
      <c r="Y172" s="152"/>
      <c r="Z172" s="152"/>
      <c r="AA172" s="152"/>
      <c r="AB172" s="152"/>
      <c r="AC172" s="152"/>
      <c r="AD172" s="152"/>
      <c r="AE172" s="152"/>
      <c r="AF172" s="152"/>
      <c r="AG172" s="152" t="s">
        <v>1346</v>
      </c>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
      <c r="A173" s="180">
        <v>155</v>
      </c>
      <c r="B173" s="181" t="s">
        <v>2143</v>
      </c>
      <c r="C173" s="191" t="s">
        <v>2172</v>
      </c>
      <c r="D173" s="182" t="s">
        <v>1282</v>
      </c>
      <c r="E173" s="183">
        <v>1</v>
      </c>
      <c r="F173" s="184"/>
      <c r="G173" s="185">
        <f t="shared" si="35"/>
        <v>0</v>
      </c>
      <c r="H173" s="184"/>
      <c r="I173" s="185">
        <f t="shared" si="36"/>
        <v>0</v>
      </c>
      <c r="J173" s="184"/>
      <c r="K173" s="185">
        <f t="shared" si="37"/>
        <v>0</v>
      </c>
      <c r="L173" s="185">
        <v>21</v>
      </c>
      <c r="M173" s="185">
        <f t="shared" si="38"/>
        <v>0</v>
      </c>
      <c r="N173" s="185">
        <v>0</v>
      </c>
      <c r="O173" s="185">
        <f t="shared" si="39"/>
        <v>0</v>
      </c>
      <c r="P173" s="185">
        <v>0</v>
      </c>
      <c r="Q173" s="185">
        <f t="shared" si="40"/>
        <v>0</v>
      </c>
      <c r="R173" s="185"/>
      <c r="S173" s="185" t="s">
        <v>280</v>
      </c>
      <c r="T173" s="186" t="s">
        <v>281</v>
      </c>
      <c r="U173" s="161">
        <v>0</v>
      </c>
      <c r="V173" s="161">
        <f t="shared" si="41"/>
        <v>0</v>
      </c>
      <c r="W173" s="161"/>
      <c r="X173" s="152"/>
      <c r="Y173" s="152"/>
      <c r="Z173" s="152"/>
      <c r="AA173" s="152"/>
      <c r="AB173" s="152"/>
      <c r="AC173" s="152"/>
      <c r="AD173" s="152"/>
      <c r="AE173" s="152"/>
      <c r="AF173" s="152"/>
      <c r="AG173" s="152" t="s">
        <v>1346</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
      <c r="A174" s="180">
        <v>156</v>
      </c>
      <c r="B174" s="181" t="s">
        <v>2173</v>
      </c>
      <c r="C174" s="191" t="s">
        <v>2174</v>
      </c>
      <c r="D174" s="182" t="s">
        <v>1282</v>
      </c>
      <c r="E174" s="183">
        <v>1</v>
      </c>
      <c r="F174" s="184"/>
      <c r="G174" s="185">
        <f t="shared" si="35"/>
        <v>0</v>
      </c>
      <c r="H174" s="184"/>
      <c r="I174" s="185">
        <f t="shared" si="36"/>
        <v>0</v>
      </c>
      <c r="J174" s="184"/>
      <c r="K174" s="185">
        <f t="shared" si="37"/>
        <v>0</v>
      </c>
      <c r="L174" s="185">
        <v>21</v>
      </c>
      <c r="M174" s="185">
        <f t="shared" si="38"/>
        <v>0</v>
      </c>
      <c r="N174" s="185">
        <v>0</v>
      </c>
      <c r="O174" s="185">
        <f t="shared" si="39"/>
        <v>0</v>
      </c>
      <c r="P174" s="185">
        <v>0</v>
      </c>
      <c r="Q174" s="185">
        <f t="shared" si="40"/>
        <v>0</v>
      </c>
      <c r="R174" s="185"/>
      <c r="S174" s="185" t="s">
        <v>280</v>
      </c>
      <c r="T174" s="186" t="s">
        <v>281</v>
      </c>
      <c r="U174" s="161">
        <v>0</v>
      </c>
      <c r="V174" s="161">
        <f t="shared" si="41"/>
        <v>0</v>
      </c>
      <c r="W174" s="161"/>
      <c r="X174" s="152"/>
      <c r="Y174" s="152"/>
      <c r="Z174" s="152"/>
      <c r="AA174" s="152"/>
      <c r="AB174" s="152"/>
      <c r="AC174" s="152"/>
      <c r="AD174" s="152"/>
      <c r="AE174" s="152"/>
      <c r="AF174" s="152"/>
      <c r="AG174" s="152" t="s">
        <v>755</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
      <c r="A175" s="180">
        <v>157</v>
      </c>
      <c r="B175" s="181" t="s">
        <v>2143</v>
      </c>
      <c r="C175" s="191" t="s">
        <v>2175</v>
      </c>
      <c r="D175" s="182" t="s">
        <v>1282</v>
      </c>
      <c r="E175" s="183">
        <v>1</v>
      </c>
      <c r="F175" s="184"/>
      <c r="G175" s="185">
        <f t="shared" si="35"/>
        <v>0</v>
      </c>
      <c r="H175" s="184"/>
      <c r="I175" s="185">
        <f t="shared" si="36"/>
        <v>0</v>
      </c>
      <c r="J175" s="184"/>
      <c r="K175" s="185">
        <f t="shared" si="37"/>
        <v>0</v>
      </c>
      <c r="L175" s="185">
        <v>21</v>
      </c>
      <c r="M175" s="185">
        <f t="shared" si="38"/>
        <v>0</v>
      </c>
      <c r="N175" s="185">
        <v>0</v>
      </c>
      <c r="O175" s="185">
        <f t="shared" si="39"/>
        <v>0</v>
      </c>
      <c r="P175" s="185">
        <v>0</v>
      </c>
      <c r="Q175" s="185">
        <f t="shared" si="40"/>
        <v>0</v>
      </c>
      <c r="R175" s="185"/>
      <c r="S175" s="185" t="s">
        <v>280</v>
      </c>
      <c r="T175" s="186" t="s">
        <v>281</v>
      </c>
      <c r="U175" s="161">
        <v>0</v>
      </c>
      <c r="V175" s="161">
        <f t="shared" si="41"/>
        <v>0</v>
      </c>
      <c r="W175" s="161"/>
      <c r="X175" s="152"/>
      <c r="Y175" s="152"/>
      <c r="Z175" s="152"/>
      <c r="AA175" s="152"/>
      <c r="AB175" s="152"/>
      <c r="AC175" s="152"/>
      <c r="AD175" s="152"/>
      <c r="AE175" s="152"/>
      <c r="AF175" s="152"/>
      <c r="AG175" s="152" t="s">
        <v>1346</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1" x14ac:dyDescent="0.2">
      <c r="A176" s="180">
        <v>158</v>
      </c>
      <c r="B176" s="181" t="s">
        <v>2143</v>
      </c>
      <c r="C176" s="191" t="s">
        <v>2176</v>
      </c>
      <c r="D176" s="182" t="s">
        <v>1282</v>
      </c>
      <c r="E176" s="183">
        <v>20</v>
      </c>
      <c r="F176" s="184"/>
      <c r="G176" s="185">
        <f t="shared" si="35"/>
        <v>0</v>
      </c>
      <c r="H176" s="184"/>
      <c r="I176" s="185">
        <f t="shared" si="36"/>
        <v>0</v>
      </c>
      <c r="J176" s="184"/>
      <c r="K176" s="185">
        <f t="shared" si="37"/>
        <v>0</v>
      </c>
      <c r="L176" s="185">
        <v>21</v>
      </c>
      <c r="M176" s="185">
        <f t="shared" si="38"/>
        <v>0</v>
      </c>
      <c r="N176" s="185">
        <v>0</v>
      </c>
      <c r="O176" s="185">
        <f t="shared" si="39"/>
        <v>0</v>
      </c>
      <c r="P176" s="185">
        <v>0</v>
      </c>
      <c r="Q176" s="185">
        <f t="shared" si="40"/>
        <v>0</v>
      </c>
      <c r="R176" s="185"/>
      <c r="S176" s="185" t="s">
        <v>280</v>
      </c>
      <c r="T176" s="186" t="s">
        <v>281</v>
      </c>
      <c r="U176" s="161">
        <v>0</v>
      </c>
      <c r="V176" s="161">
        <f t="shared" si="41"/>
        <v>0</v>
      </c>
      <c r="W176" s="161"/>
      <c r="X176" s="152"/>
      <c r="Y176" s="152"/>
      <c r="Z176" s="152"/>
      <c r="AA176" s="152"/>
      <c r="AB176" s="152"/>
      <c r="AC176" s="152"/>
      <c r="AD176" s="152"/>
      <c r="AE176" s="152"/>
      <c r="AF176" s="152"/>
      <c r="AG176" s="152" t="s">
        <v>1346</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ht="22.5" outlineLevel="1" x14ac:dyDescent="0.2">
      <c r="A177" s="180">
        <v>159</v>
      </c>
      <c r="B177" s="181" t="s">
        <v>2031</v>
      </c>
      <c r="C177" s="191" t="s">
        <v>2177</v>
      </c>
      <c r="D177" s="182" t="s">
        <v>1282</v>
      </c>
      <c r="E177" s="183">
        <v>1</v>
      </c>
      <c r="F177" s="184"/>
      <c r="G177" s="185">
        <f t="shared" si="35"/>
        <v>0</v>
      </c>
      <c r="H177" s="184"/>
      <c r="I177" s="185">
        <f t="shared" si="36"/>
        <v>0</v>
      </c>
      <c r="J177" s="184"/>
      <c r="K177" s="185">
        <f t="shared" si="37"/>
        <v>0</v>
      </c>
      <c r="L177" s="185">
        <v>21</v>
      </c>
      <c r="M177" s="185">
        <f t="shared" si="38"/>
        <v>0</v>
      </c>
      <c r="N177" s="185">
        <v>0</v>
      </c>
      <c r="O177" s="185">
        <f t="shared" si="39"/>
        <v>0</v>
      </c>
      <c r="P177" s="185">
        <v>0</v>
      </c>
      <c r="Q177" s="185">
        <f t="shared" si="40"/>
        <v>0</v>
      </c>
      <c r="R177" s="185"/>
      <c r="S177" s="185" t="s">
        <v>280</v>
      </c>
      <c r="T177" s="186" t="s">
        <v>281</v>
      </c>
      <c r="U177" s="161">
        <v>0</v>
      </c>
      <c r="V177" s="161">
        <f t="shared" si="41"/>
        <v>0</v>
      </c>
      <c r="W177" s="161"/>
      <c r="X177" s="152"/>
      <c r="Y177" s="152"/>
      <c r="Z177" s="152"/>
      <c r="AA177" s="152"/>
      <c r="AB177" s="152"/>
      <c r="AC177" s="152"/>
      <c r="AD177" s="152"/>
      <c r="AE177" s="152"/>
      <c r="AF177" s="152"/>
      <c r="AG177" s="152" t="s">
        <v>1346</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1" x14ac:dyDescent="0.2">
      <c r="A178" s="180">
        <v>160</v>
      </c>
      <c r="B178" s="181" t="s">
        <v>2031</v>
      </c>
      <c r="C178" s="191" t="s">
        <v>2178</v>
      </c>
      <c r="D178" s="182" t="s">
        <v>1282</v>
      </c>
      <c r="E178" s="183">
        <v>20</v>
      </c>
      <c r="F178" s="184"/>
      <c r="G178" s="185">
        <f t="shared" ref="G178:G209" si="42">ROUND(E178*F178,2)</f>
        <v>0</v>
      </c>
      <c r="H178" s="184"/>
      <c r="I178" s="185">
        <f t="shared" ref="I178:I209" si="43">ROUND(E178*H178,2)</f>
        <v>0</v>
      </c>
      <c r="J178" s="184"/>
      <c r="K178" s="185">
        <f t="shared" ref="K178:K209" si="44">ROUND(E178*J178,2)</f>
        <v>0</v>
      </c>
      <c r="L178" s="185">
        <v>21</v>
      </c>
      <c r="M178" s="185">
        <f t="shared" ref="M178:M209" si="45">G178*(1+L178/100)</f>
        <v>0</v>
      </c>
      <c r="N178" s="185">
        <v>0</v>
      </c>
      <c r="O178" s="185">
        <f t="shared" ref="O178:O209" si="46">ROUND(E178*N178,2)</f>
        <v>0</v>
      </c>
      <c r="P178" s="185">
        <v>0</v>
      </c>
      <c r="Q178" s="185">
        <f t="shared" ref="Q178:Q209" si="47">ROUND(E178*P178,2)</f>
        <v>0</v>
      </c>
      <c r="R178" s="185"/>
      <c r="S178" s="185" t="s">
        <v>280</v>
      </c>
      <c r="T178" s="186" t="s">
        <v>281</v>
      </c>
      <c r="U178" s="161">
        <v>0</v>
      </c>
      <c r="V178" s="161">
        <f t="shared" ref="V178:V209" si="48">ROUND(E178*U178,2)</f>
        <v>0</v>
      </c>
      <c r="W178" s="161"/>
      <c r="X178" s="152"/>
      <c r="Y178" s="152"/>
      <c r="Z178" s="152"/>
      <c r="AA178" s="152"/>
      <c r="AB178" s="152"/>
      <c r="AC178" s="152"/>
      <c r="AD178" s="152"/>
      <c r="AE178" s="152"/>
      <c r="AF178" s="152"/>
      <c r="AG178" s="152" t="s">
        <v>1346</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
      <c r="A179" s="180">
        <v>161</v>
      </c>
      <c r="B179" s="181" t="s">
        <v>2031</v>
      </c>
      <c r="C179" s="191" t="s">
        <v>2179</v>
      </c>
      <c r="D179" s="182" t="s">
        <v>1282</v>
      </c>
      <c r="E179" s="183">
        <v>2</v>
      </c>
      <c r="F179" s="184"/>
      <c r="G179" s="185">
        <f t="shared" si="42"/>
        <v>0</v>
      </c>
      <c r="H179" s="184"/>
      <c r="I179" s="185">
        <f t="shared" si="43"/>
        <v>0</v>
      </c>
      <c r="J179" s="184"/>
      <c r="K179" s="185">
        <f t="shared" si="44"/>
        <v>0</v>
      </c>
      <c r="L179" s="185">
        <v>21</v>
      </c>
      <c r="M179" s="185">
        <f t="shared" si="45"/>
        <v>0</v>
      </c>
      <c r="N179" s="185">
        <v>0</v>
      </c>
      <c r="O179" s="185">
        <f t="shared" si="46"/>
        <v>0</v>
      </c>
      <c r="P179" s="185">
        <v>0</v>
      </c>
      <c r="Q179" s="185">
        <f t="shared" si="47"/>
        <v>0</v>
      </c>
      <c r="R179" s="185"/>
      <c r="S179" s="185" t="s">
        <v>280</v>
      </c>
      <c r="T179" s="186" t="s">
        <v>281</v>
      </c>
      <c r="U179" s="161">
        <v>0</v>
      </c>
      <c r="V179" s="161">
        <f t="shared" si="48"/>
        <v>0</v>
      </c>
      <c r="W179" s="161"/>
      <c r="X179" s="152"/>
      <c r="Y179" s="152"/>
      <c r="Z179" s="152"/>
      <c r="AA179" s="152"/>
      <c r="AB179" s="152"/>
      <c r="AC179" s="152"/>
      <c r="AD179" s="152"/>
      <c r="AE179" s="152"/>
      <c r="AF179" s="152"/>
      <c r="AG179" s="152" t="s">
        <v>1346</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
      <c r="A180" s="180">
        <v>162</v>
      </c>
      <c r="B180" s="181" t="s">
        <v>2143</v>
      </c>
      <c r="C180" s="191" t="s">
        <v>2180</v>
      </c>
      <c r="D180" s="182" t="s">
        <v>1282</v>
      </c>
      <c r="E180" s="183">
        <v>1</v>
      </c>
      <c r="F180" s="184"/>
      <c r="G180" s="185">
        <f t="shared" si="42"/>
        <v>0</v>
      </c>
      <c r="H180" s="184"/>
      <c r="I180" s="185">
        <f t="shared" si="43"/>
        <v>0</v>
      </c>
      <c r="J180" s="184"/>
      <c r="K180" s="185">
        <f t="shared" si="44"/>
        <v>0</v>
      </c>
      <c r="L180" s="185">
        <v>21</v>
      </c>
      <c r="M180" s="185">
        <f t="shared" si="45"/>
        <v>0</v>
      </c>
      <c r="N180" s="185">
        <v>0</v>
      </c>
      <c r="O180" s="185">
        <f t="shared" si="46"/>
        <v>0</v>
      </c>
      <c r="P180" s="185">
        <v>0</v>
      </c>
      <c r="Q180" s="185">
        <f t="shared" si="47"/>
        <v>0</v>
      </c>
      <c r="R180" s="185"/>
      <c r="S180" s="185" t="s">
        <v>280</v>
      </c>
      <c r="T180" s="186" t="s">
        <v>281</v>
      </c>
      <c r="U180" s="161">
        <v>0</v>
      </c>
      <c r="V180" s="161">
        <f t="shared" si="48"/>
        <v>0</v>
      </c>
      <c r="W180" s="161"/>
      <c r="X180" s="152"/>
      <c r="Y180" s="152"/>
      <c r="Z180" s="152"/>
      <c r="AA180" s="152"/>
      <c r="AB180" s="152"/>
      <c r="AC180" s="152"/>
      <c r="AD180" s="152"/>
      <c r="AE180" s="152"/>
      <c r="AF180" s="152"/>
      <c r="AG180" s="152" t="s">
        <v>1346</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outlineLevel="1" x14ac:dyDescent="0.2">
      <c r="A181" s="180">
        <v>163</v>
      </c>
      <c r="B181" s="181" t="s">
        <v>2143</v>
      </c>
      <c r="C181" s="191" t="s">
        <v>2181</v>
      </c>
      <c r="D181" s="182" t="s">
        <v>1282</v>
      </c>
      <c r="E181" s="183">
        <v>7</v>
      </c>
      <c r="F181" s="184"/>
      <c r="G181" s="185">
        <f t="shared" si="42"/>
        <v>0</v>
      </c>
      <c r="H181" s="184"/>
      <c r="I181" s="185">
        <f t="shared" si="43"/>
        <v>0</v>
      </c>
      <c r="J181" s="184"/>
      <c r="K181" s="185">
        <f t="shared" si="44"/>
        <v>0</v>
      </c>
      <c r="L181" s="185">
        <v>21</v>
      </c>
      <c r="M181" s="185">
        <f t="shared" si="45"/>
        <v>0</v>
      </c>
      <c r="N181" s="185">
        <v>0</v>
      </c>
      <c r="O181" s="185">
        <f t="shared" si="46"/>
        <v>0</v>
      </c>
      <c r="P181" s="185">
        <v>0</v>
      </c>
      <c r="Q181" s="185">
        <f t="shared" si="47"/>
        <v>0</v>
      </c>
      <c r="R181" s="185"/>
      <c r="S181" s="185" t="s">
        <v>280</v>
      </c>
      <c r="T181" s="186" t="s">
        <v>281</v>
      </c>
      <c r="U181" s="161">
        <v>0</v>
      </c>
      <c r="V181" s="161">
        <f t="shared" si="48"/>
        <v>0</v>
      </c>
      <c r="W181" s="161"/>
      <c r="X181" s="152"/>
      <c r="Y181" s="152"/>
      <c r="Z181" s="152"/>
      <c r="AA181" s="152"/>
      <c r="AB181" s="152"/>
      <c r="AC181" s="152"/>
      <c r="AD181" s="152"/>
      <c r="AE181" s="152"/>
      <c r="AF181" s="152"/>
      <c r="AG181" s="152" t="s">
        <v>1346</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1" x14ac:dyDescent="0.2">
      <c r="A182" s="180">
        <v>164</v>
      </c>
      <c r="B182" s="181" t="s">
        <v>2143</v>
      </c>
      <c r="C182" s="191" t="s">
        <v>2182</v>
      </c>
      <c r="D182" s="182" t="s">
        <v>1282</v>
      </c>
      <c r="E182" s="183">
        <v>2</v>
      </c>
      <c r="F182" s="184"/>
      <c r="G182" s="185">
        <f t="shared" si="42"/>
        <v>0</v>
      </c>
      <c r="H182" s="184"/>
      <c r="I182" s="185">
        <f t="shared" si="43"/>
        <v>0</v>
      </c>
      <c r="J182" s="184"/>
      <c r="K182" s="185">
        <f t="shared" si="44"/>
        <v>0</v>
      </c>
      <c r="L182" s="185">
        <v>21</v>
      </c>
      <c r="M182" s="185">
        <f t="shared" si="45"/>
        <v>0</v>
      </c>
      <c r="N182" s="185">
        <v>0</v>
      </c>
      <c r="O182" s="185">
        <f t="shared" si="46"/>
        <v>0</v>
      </c>
      <c r="P182" s="185">
        <v>0</v>
      </c>
      <c r="Q182" s="185">
        <f t="shared" si="47"/>
        <v>0</v>
      </c>
      <c r="R182" s="185"/>
      <c r="S182" s="185" t="s">
        <v>280</v>
      </c>
      <c r="T182" s="186" t="s">
        <v>281</v>
      </c>
      <c r="U182" s="161">
        <v>0</v>
      </c>
      <c r="V182" s="161">
        <f t="shared" si="48"/>
        <v>0</v>
      </c>
      <c r="W182" s="161"/>
      <c r="X182" s="152"/>
      <c r="Y182" s="152"/>
      <c r="Z182" s="152"/>
      <c r="AA182" s="152"/>
      <c r="AB182" s="152"/>
      <c r="AC182" s="152"/>
      <c r="AD182" s="152"/>
      <c r="AE182" s="152"/>
      <c r="AF182" s="152"/>
      <c r="AG182" s="152" t="s">
        <v>1346</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
      <c r="A183" s="180">
        <v>165</v>
      </c>
      <c r="B183" s="181" t="s">
        <v>2143</v>
      </c>
      <c r="C183" s="191" t="s">
        <v>2183</v>
      </c>
      <c r="D183" s="182" t="s">
        <v>1282</v>
      </c>
      <c r="E183" s="183">
        <v>2</v>
      </c>
      <c r="F183" s="184"/>
      <c r="G183" s="185">
        <f t="shared" si="42"/>
        <v>0</v>
      </c>
      <c r="H183" s="184"/>
      <c r="I183" s="185">
        <f t="shared" si="43"/>
        <v>0</v>
      </c>
      <c r="J183" s="184"/>
      <c r="K183" s="185">
        <f t="shared" si="44"/>
        <v>0</v>
      </c>
      <c r="L183" s="185">
        <v>21</v>
      </c>
      <c r="M183" s="185">
        <f t="shared" si="45"/>
        <v>0</v>
      </c>
      <c r="N183" s="185">
        <v>0</v>
      </c>
      <c r="O183" s="185">
        <f t="shared" si="46"/>
        <v>0</v>
      </c>
      <c r="P183" s="185">
        <v>0</v>
      </c>
      <c r="Q183" s="185">
        <f t="shared" si="47"/>
        <v>0</v>
      </c>
      <c r="R183" s="185"/>
      <c r="S183" s="185" t="s">
        <v>280</v>
      </c>
      <c r="T183" s="186" t="s">
        <v>281</v>
      </c>
      <c r="U183" s="161">
        <v>0</v>
      </c>
      <c r="V183" s="161">
        <f t="shared" si="48"/>
        <v>0</v>
      </c>
      <c r="W183" s="161"/>
      <c r="X183" s="152"/>
      <c r="Y183" s="152"/>
      <c r="Z183" s="152"/>
      <c r="AA183" s="152"/>
      <c r="AB183" s="152"/>
      <c r="AC183" s="152"/>
      <c r="AD183" s="152"/>
      <c r="AE183" s="152"/>
      <c r="AF183" s="152"/>
      <c r="AG183" s="152" t="s">
        <v>1346</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ht="22.5" outlineLevel="1" x14ac:dyDescent="0.2">
      <c r="A184" s="180">
        <v>166</v>
      </c>
      <c r="B184" s="181" t="s">
        <v>2031</v>
      </c>
      <c r="C184" s="191" t="s">
        <v>2184</v>
      </c>
      <c r="D184" s="182" t="s">
        <v>1282</v>
      </c>
      <c r="E184" s="183">
        <v>5</v>
      </c>
      <c r="F184" s="184"/>
      <c r="G184" s="185">
        <f t="shared" si="42"/>
        <v>0</v>
      </c>
      <c r="H184" s="184"/>
      <c r="I184" s="185">
        <f t="shared" si="43"/>
        <v>0</v>
      </c>
      <c r="J184" s="184"/>
      <c r="K184" s="185">
        <f t="shared" si="44"/>
        <v>0</v>
      </c>
      <c r="L184" s="185">
        <v>21</v>
      </c>
      <c r="M184" s="185">
        <f t="shared" si="45"/>
        <v>0</v>
      </c>
      <c r="N184" s="185">
        <v>0</v>
      </c>
      <c r="O184" s="185">
        <f t="shared" si="46"/>
        <v>0</v>
      </c>
      <c r="P184" s="185">
        <v>0</v>
      </c>
      <c r="Q184" s="185">
        <f t="shared" si="47"/>
        <v>0</v>
      </c>
      <c r="R184" s="185"/>
      <c r="S184" s="185" t="s">
        <v>280</v>
      </c>
      <c r="T184" s="186" t="s">
        <v>281</v>
      </c>
      <c r="U184" s="161">
        <v>0</v>
      </c>
      <c r="V184" s="161">
        <f t="shared" si="48"/>
        <v>0</v>
      </c>
      <c r="W184" s="161"/>
      <c r="X184" s="152"/>
      <c r="Y184" s="152"/>
      <c r="Z184" s="152"/>
      <c r="AA184" s="152"/>
      <c r="AB184" s="152"/>
      <c r="AC184" s="152"/>
      <c r="AD184" s="152"/>
      <c r="AE184" s="152"/>
      <c r="AF184" s="152"/>
      <c r="AG184" s="152" t="s">
        <v>1346</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1" x14ac:dyDescent="0.2">
      <c r="A185" s="180">
        <v>167</v>
      </c>
      <c r="B185" s="181" t="s">
        <v>2031</v>
      </c>
      <c r="C185" s="191" t="s">
        <v>2185</v>
      </c>
      <c r="D185" s="182" t="s">
        <v>1282</v>
      </c>
      <c r="E185" s="183">
        <v>2</v>
      </c>
      <c r="F185" s="184"/>
      <c r="G185" s="185">
        <f t="shared" si="42"/>
        <v>0</v>
      </c>
      <c r="H185" s="184"/>
      <c r="I185" s="185">
        <f t="shared" si="43"/>
        <v>0</v>
      </c>
      <c r="J185" s="184"/>
      <c r="K185" s="185">
        <f t="shared" si="44"/>
        <v>0</v>
      </c>
      <c r="L185" s="185">
        <v>21</v>
      </c>
      <c r="M185" s="185">
        <f t="shared" si="45"/>
        <v>0</v>
      </c>
      <c r="N185" s="185">
        <v>0</v>
      </c>
      <c r="O185" s="185">
        <f t="shared" si="46"/>
        <v>0</v>
      </c>
      <c r="P185" s="185">
        <v>0</v>
      </c>
      <c r="Q185" s="185">
        <f t="shared" si="47"/>
        <v>0</v>
      </c>
      <c r="R185" s="185"/>
      <c r="S185" s="185" t="s">
        <v>280</v>
      </c>
      <c r="T185" s="186" t="s">
        <v>281</v>
      </c>
      <c r="U185" s="161">
        <v>0</v>
      </c>
      <c r="V185" s="161">
        <f t="shared" si="48"/>
        <v>0</v>
      </c>
      <c r="W185" s="161"/>
      <c r="X185" s="152"/>
      <c r="Y185" s="152"/>
      <c r="Z185" s="152"/>
      <c r="AA185" s="152"/>
      <c r="AB185" s="152"/>
      <c r="AC185" s="152"/>
      <c r="AD185" s="152"/>
      <c r="AE185" s="152"/>
      <c r="AF185" s="152"/>
      <c r="AG185" s="152" t="s">
        <v>1346</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
      <c r="A186" s="180">
        <v>168</v>
      </c>
      <c r="B186" s="181" t="s">
        <v>2031</v>
      </c>
      <c r="C186" s="191" t="s">
        <v>2186</v>
      </c>
      <c r="D186" s="182" t="s">
        <v>1282</v>
      </c>
      <c r="E186" s="183">
        <v>1</v>
      </c>
      <c r="F186" s="184"/>
      <c r="G186" s="185">
        <f t="shared" si="42"/>
        <v>0</v>
      </c>
      <c r="H186" s="184"/>
      <c r="I186" s="185">
        <f t="shared" si="43"/>
        <v>0</v>
      </c>
      <c r="J186" s="184"/>
      <c r="K186" s="185">
        <f t="shared" si="44"/>
        <v>0</v>
      </c>
      <c r="L186" s="185">
        <v>21</v>
      </c>
      <c r="M186" s="185">
        <f t="shared" si="45"/>
        <v>0</v>
      </c>
      <c r="N186" s="185">
        <v>0</v>
      </c>
      <c r="O186" s="185">
        <f t="shared" si="46"/>
        <v>0</v>
      </c>
      <c r="P186" s="185">
        <v>0</v>
      </c>
      <c r="Q186" s="185">
        <f t="shared" si="47"/>
        <v>0</v>
      </c>
      <c r="R186" s="185"/>
      <c r="S186" s="185" t="s">
        <v>280</v>
      </c>
      <c r="T186" s="186" t="s">
        <v>281</v>
      </c>
      <c r="U186" s="161">
        <v>0</v>
      </c>
      <c r="V186" s="161">
        <f t="shared" si="48"/>
        <v>0</v>
      </c>
      <c r="W186" s="161"/>
      <c r="X186" s="152"/>
      <c r="Y186" s="152"/>
      <c r="Z186" s="152"/>
      <c r="AA186" s="152"/>
      <c r="AB186" s="152"/>
      <c r="AC186" s="152"/>
      <c r="AD186" s="152"/>
      <c r="AE186" s="152"/>
      <c r="AF186" s="152"/>
      <c r="AG186" s="152" t="s">
        <v>1346</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1" x14ac:dyDescent="0.2">
      <c r="A187" s="180">
        <v>169</v>
      </c>
      <c r="B187" s="181" t="s">
        <v>2031</v>
      </c>
      <c r="C187" s="191" t="s">
        <v>2187</v>
      </c>
      <c r="D187" s="182" t="s">
        <v>1282</v>
      </c>
      <c r="E187" s="183">
        <v>2</v>
      </c>
      <c r="F187" s="184"/>
      <c r="G187" s="185">
        <f t="shared" si="42"/>
        <v>0</v>
      </c>
      <c r="H187" s="184"/>
      <c r="I187" s="185">
        <f t="shared" si="43"/>
        <v>0</v>
      </c>
      <c r="J187" s="184"/>
      <c r="K187" s="185">
        <f t="shared" si="44"/>
        <v>0</v>
      </c>
      <c r="L187" s="185">
        <v>21</v>
      </c>
      <c r="M187" s="185">
        <f t="shared" si="45"/>
        <v>0</v>
      </c>
      <c r="N187" s="185">
        <v>0</v>
      </c>
      <c r="O187" s="185">
        <f t="shared" si="46"/>
        <v>0</v>
      </c>
      <c r="P187" s="185">
        <v>0</v>
      </c>
      <c r="Q187" s="185">
        <f t="shared" si="47"/>
        <v>0</v>
      </c>
      <c r="R187" s="185"/>
      <c r="S187" s="185" t="s">
        <v>280</v>
      </c>
      <c r="T187" s="186" t="s">
        <v>281</v>
      </c>
      <c r="U187" s="161">
        <v>0</v>
      </c>
      <c r="V187" s="161">
        <f t="shared" si="48"/>
        <v>0</v>
      </c>
      <c r="W187" s="161"/>
      <c r="X187" s="152"/>
      <c r="Y187" s="152"/>
      <c r="Z187" s="152"/>
      <c r="AA187" s="152"/>
      <c r="AB187" s="152"/>
      <c r="AC187" s="152"/>
      <c r="AD187" s="152"/>
      <c r="AE187" s="152"/>
      <c r="AF187" s="152"/>
      <c r="AG187" s="152" t="s">
        <v>1346</v>
      </c>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
      <c r="A188" s="180">
        <v>170</v>
      </c>
      <c r="B188" s="181" t="s">
        <v>2031</v>
      </c>
      <c r="C188" s="191" t="s">
        <v>2188</v>
      </c>
      <c r="D188" s="182" t="s">
        <v>1282</v>
      </c>
      <c r="E188" s="183">
        <v>2</v>
      </c>
      <c r="F188" s="184"/>
      <c r="G188" s="185">
        <f t="shared" si="42"/>
        <v>0</v>
      </c>
      <c r="H188" s="184"/>
      <c r="I188" s="185">
        <f t="shared" si="43"/>
        <v>0</v>
      </c>
      <c r="J188" s="184"/>
      <c r="K188" s="185">
        <f t="shared" si="44"/>
        <v>0</v>
      </c>
      <c r="L188" s="185">
        <v>21</v>
      </c>
      <c r="M188" s="185">
        <f t="shared" si="45"/>
        <v>0</v>
      </c>
      <c r="N188" s="185">
        <v>0</v>
      </c>
      <c r="O188" s="185">
        <f t="shared" si="46"/>
        <v>0</v>
      </c>
      <c r="P188" s="185">
        <v>0</v>
      </c>
      <c r="Q188" s="185">
        <f t="shared" si="47"/>
        <v>0</v>
      </c>
      <c r="R188" s="185"/>
      <c r="S188" s="185" t="s">
        <v>280</v>
      </c>
      <c r="T188" s="186" t="s">
        <v>281</v>
      </c>
      <c r="U188" s="161">
        <v>0</v>
      </c>
      <c r="V188" s="161">
        <f t="shared" si="48"/>
        <v>0</v>
      </c>
      <c r="W188" s="161"/>
      <c r="X188" s="152"/>
      <c r="Y188" s="152"/>
      <c r="Z188" s="152"/>
      <c r="AA188" s="152"/>
      <c r="AB188" s="152"/>
      <c r="AC188" s="152"/>
      <c r="AD188" s="152"/>
      <c r="AE188" s="152"/>
      <c r="AF188" s="152"/>
      <c r="AG188" s="152" t="s">
        <v>1346</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outlineLevel="1" x14ac:dyDescent="0.2">
      <c r="A189" s="180">
        <v>171</v>
      </c>
      <c r="B189" s="181" t="s">
        <v>2143</v>
      </c>
      <c r="C189" s="191" t="s">
        <v>2189</v>
      </c>
      <c r="D189" s="182" t="s">
        <v>1282</v>
      </c>
      <c r="E189" s="183">
        <v>9</v>
      </c>
      <c r="F189" s="184"/>
      <c r="G189" s="185">
        <f t="shared" si="42"/>
        <v>0</v>
      </c>
      <c r="H189" s="184"/>
      <c r="I189" s="185">
        <f t="shared" si="43"/>
        <v>0</v>
      </c>
      <c r="J189" s="184"/>
      <c r="K189" s="185">
        <f t="shared" si="44"/>
        <v>0</v>
      </c>
      <c r="L189" s="185">
        <v>21</v>
      </c>
      <c r="M189" s="185">
        <f t="shared" si="45"/>
        <v>0</v>
      </c>
      <c r="N189" s="185">
        <v>0</v>
      </c>
      <c r="O189" s="185">
        <f t="shared" si="46"/>
        <v>0</v>
      </c>
      <c r="P189" s="185">
        <v>0</v>
      </c>
      <c r="Q189" s="185">
        <f t="shared" si="47"/>
        <v>0</v>
      </c>
      <c r="R189" s="185"/>
      <c r="S189" s="185" t="s">
        <v>280</v>
      </c>
      <c r="T189" s="186" t="s">
        <v>281</v>
      </c>
      <c r="U189" s="161">
        <v>0</v>
      </c>
      <c r="V189" s="161">
        <f t="shared" si="48"/>
        <v>0</v>
      </c>
      <c r="W189" s="161"/>
      <c r="X189" s="152"/>
      <c r="Y189" s="152"/>
      <c r="Z189" s="152"/>
      <c r="AA189" s="152"/>
      <c r="AB189" s="152"/>
      <c r="AC189" s="152"/>
      <c r="AD189" s="152"/>
      <c r="AE189" s="152"/>
      <c r="AF189" s="152"/>
      <c r="AG189" s="152" t="s">
        <v>1346</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1" x14ac:dyDescent="0.2">
      <c r="A190" s="180">
        <v>172</v>
      </c>
      <c r="B190" s="181" t="s">
        <v>2031</v>
      </c>
      <c r="C190" s="191" t="s">
        <v>2190</v>
      </c>
      <c r="D190" s="182" t="s">
        <v>1282</v>
      </c>
      <c r="E190" s="183">
        <v>1</v>
      </c>
      <c r="F190" s="184"/>
      <c r="G190" s="185">
        <f t="shared" si="42"/>
        <v>0</v>
      </c>
      <c r="H190" s="184"/>
      <c r="I190" s="185">
        <f t="shared" si="43"/>
        <v>0</v>
      </c>
      <c r="J190" s="184"/>
      <c r="K190" s="185">
        <f t="shared" si="44"/>
        <v>0</v>
      </c>
      <c r="L190" s="185">
        <v>21</v>
      </c>
      <c r="M190" s="185">
        <f t="shared" si="45"/>
        <v>0</v>
      </c>
      <c r="N190" s="185">
        <v>0</v>
      </c>
      <c r="O190" s="185">
        <f t="shared" si="46"/>
        <v>0</v>
      </c>
      <c r="P190" s="185">
        <v>0</v>
      </c>
      <c r="Q190" s="185">
        <f t="shared" si="47"/>
        <v>0</v>
      </c>
      <c r="R190" s="185"/>
      <c r="S190" s="185" t="s">
        <v>280</v>
      </c>
      <c r="T190" s="186" t="s">
        <v>281</v>
      </c>
      <c r="U190" s="161">
        <v>0</v>
      </c>
      <c r="V190" s="161">
        <f t="shared" si="48"/>
        <v>0</v>
      </c>
      <c r="W190" s="161"/>
      <c r="X190" s="152"/>
      <c r="Y190" s="152"/>
      <c r="Z190" s="152"/>
      <c r="AA190" s="152"/>
      <c r="AB190" s="152"/>
      <c r="AC190" s="152"/>
      <c r="AD190" s="152"/>
      <c r="AE190" s="152"/>
      <c r="AF190" s="152"/>
      <c r="AG190" s="152" t="s">
        <v>1346</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1" x14ac:dyDescent="0.2">
      <c r="A191" s="180">
        <v>173</v>
      </c>
      <c r="B191" s="181" t="s">
        <v>2031</v>
      </c>
      <c r="C191" s="191" t="s">
        <v>2191</v>
      </c>
      <c r="D191" s="182" t="s">
        <v>1282</v>
      </c>
      <c r="E191" s="183">
        <v>6</v>
      </c>
      <c r="F191" s="184"/>
      <c r="G191" s="185">
        <f t="shared" si="42"/>
        <v>0</v>
      </c>
      <c r="H191" s="184"/>
      <c r="I191" s="185">
        <f t="shared" si="43"/>
        <v>0</v>
      </c>
      <c r="J191" s="184"/>
      <c r="K191" s="185">
        <f t="shared" si="44"/>
        <v>0</v>
      </c>
      <c r="L191" s="185">
        <v>21</v>
      </c>
      <c r="M191" s="185">
        <f t="shared" si="45"/>
        <v>0</v>
      </c>
      <c r="N191" s="185">
        <v>0</v>
      </c>
      <c r="O191" s="185">
        <f t="shared" si="46"/>
        <v>0</v>
      </c>
      <c r="P191" s="185">
        <v>0</v>
      </c>
      <c r="Q191" s="185">
        <f t="shared" si="47"/>
        <v>0</v>
      </c>
      <c r="R191" s="185"/>
      <c r="S191" s="185" t="s">
        <v>280</v>
      </c>
      <c r="T191" s="186" t="s">
        <v>281</v>
      </c>
      <c r="U191" s="161">
        <v>0</v>
      </c>
      <c r="V191" s="161">
        <f t="shared" si="48"/>
        <v>0</v>
      </c>
      <c r="W191" s="161"/>
      <c r="X191" s="152"/>
      <c r="Y191" s="152"/>
      <c r="Z191" s="152"/>
      <c r="AA191" s="152"/>
      <c r="AB191" s="152"/>
      <c r="AC191" s="152"/>
      <c r="AD191" s="152"/>
      <c r="AE191" s="152"/>
      <c r="AF191" s="152"/>
      <c r="AG191" s="152" t="s">
        <v>1346</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
      <c r="A192" s="180">
        <v>174</v>
      </c>
      <c r="B192" s="181" t="s">
        <v>2031</v>
      </c>
      <c r="C192" s="191" t="s">
        <v>2192</v>
      </c>
      <c r="D192" s="182" t="s">
        <v>1282</v>
      </c>
      <c r="E192" s="183">
        <v>2</v>
      </c>
      <c r="F192" s="184"/>
      <c r="G192" s="185">
        <f t="shared" si="42"/>
        <v>0</v>
      </c>
      <c r="H192" s="184"/>
      <c r="I192" s="185">
        <f t="shared" si="43"/>
        <v>0</v>
      </c>
      <c r="J192" s="184"/>
      <c r="K192" s="185">
        <f t="shared" si="44"/>
        <v>0</v>
      </c>
      <c r="L192" s="185">
        <v>21</v>
      </c>
      <c r="M192" s="185">
        <f t="shared" si="45"/>
        <v>0</v>
      </c>
      <c r="N192" s="185">
        <v>0</v>
      </c>
      <c r="O192" s="185">
        <f t="shared" si="46"/>
        <v>0</v>
      </c>
      <c r="P192" s="185">
        <v>0</v>
      </c>
      <c r="Q192" s="185">
        <f t="shared" si="47"/>
        <v>0</v>
      </c>
      <c r="R192" s="185"/>
      <c r="S192" s="185" t="s">
        <v>280</v>
      </c>
      <c r="T192" s="186" t="s">
        <v>281</v>
      </c>
      <c r="U192" s="161">
        <v>0</v>
      </c>
      <c r="V192" s="161">
        <f t="shared" si="48"/>
        <v>0</v>
      </c>
      <c r="W192" s="161"/>
      <c r="X192" s="152"/>
      <c r="Y192" s="152"/>
      <c r="Z192" s="152"/>
      <c r="AA192" s="152"/>
      <c r="AB192" s="152"/>
      <c r="AC192" s="152"/>
      <c r="AD192" s="152"/>
      <c r="AE192" s="152"/>
      <c r="AF192" s="152"/>
      <c r="AG192" s="152" t="s">
        <v>1346</v>
      </c>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1" x14ac:dyDescent="0.2">
      <c r="A193" s="180">
        <v>175</v>
      </c>
      <c r="B193" s="181" t="s">
        <v>2143</v>
      </c>
      <c r="C193" s="191" t="s">
        <v>2193</v>
      </c>
      <c r="D193" s="182" t="s">
        <v>1282</v>
      </c>
      <c r="E193" s="183">
        <v>3</v>
      </c>
      <c r="F193" s="184"/>
      <c r="G193" s="185">
        <f t="shared" si="42"/>
        <v>0</v>
      </c>
      <c r="H193" s="184"/>
      <c r="I193" s="185">
        <f t="shared" si="43"/>
        <v>0</v>
      </c>
      <c r="J193" s="184"/>
      <c r="K193" s="185">
        <f t="shared" si="44"/>
        <v>0</v>
      </c>
      <c r="L193" s="185">
        <v>21</v>
      </c>
      <c r="M193" s="185">
        <f t="shared" si="45"/>
        <v>0</v>
      </c>
      <c r="N193" s="185">
        <v>0</v>
      </c>
      <c r="O193" s="185">
        <f t="shared" si="46"/>
        <v>0</v>
      </c>
      <c r="P193" s="185">
        <v>0</v>
      </c>
      <c r="Q193" s="185">
        <f t="shared" si="47"/>
        <v>0</v>
      </c>
      <c r="R193" s="185"/>
      <c r="S193" s="185" t="s">
        <v>280</v>
      </c>
      <c r="T193" s="186" t="s">
        <v>281</v>
      </c>
      <c r="U193" s="161">
        <v>0</v>
      </c>
      <c r="V193" s="161">
        <f t="shared" si="48"/>
        <v>0</v>
      </c>
      <c r="W193" s="161"/>
      <c r="X193" s="152"/>
      <c r="Y193" s="152"/>
      <c r="Z193" s="152"/>
      <c r="AA193" s="152"/>
      <c r="AB193" s="152"/>
      <c r="AC193" s="152"/>
      <c r="AD193" s="152"/>
      <c r="AE193" s="152"/>
      <c r="AF193" s="152"/>
      <c r="AG193" s="152" t="s">
        <v>1346</v>
      </c>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1" x14ac:dyDescent="0.2">
      <c r="A194" s="180">
        <v>176</v>
      </c>
      <c r="B194" s="181" t="s">
        <v>2031</v>
      </c>
      <c r="C194" s="191" t="s">
        <v>2194</v>
      </c>
      <c r="D194" s="182" t="s">
        <v>1282</v>
      </c>
      <c r="E194" s="183">
        <v>1</v>
      </c>
      <c r="F194" s="184"/>
      <c r="G194" s="185">
        <f t="shared" si="42"/>
        <v>0</v>
      </c>
      <c r="H194" s="184"/>
      <c r="I194" s="185">
        <f t="shared" si="43"/>
        <v>0</v>
      </c>
      <c r="J194" s="184"/>
      <c r="K194" s="185">
        <f t="shared" si="44"/>
        <v>0</v>
      </c>
      <c r="L194" s="185">
        <v>21</v>
      </c>
      <c r="M194" s="185">
        <f t="shared" si="45"/>
        <v>0</v>
      </c>
      <c r="N194" s="185">
        <v>0</v>
      </c>
      <c r="O194" s="185">
        <f t="shared" si="46"/>
        <v>0</v>
      </c>
      <c r="P194" s="185">
        <v>0</v>
      </c>
      <c r="Q194" s="185">
        <f t="shared" si="47"/>
        <v>0</v>
      </c>
      <c r="R194" s="185"/>
      <c r="S194" s="185" t="s">
        <v>280</v>
      </c>
      <c r="T194" s="186" t="s">
        <v>281</v>
      </c>
      <c r="U194" s="161">
        <v>0</v>
      </c>
      <c r="V194" s="161">
        <f t="shared" si="48"/>
        <v>0</v>
      </c>
      <c r="W194" s="161"/>
      <c r="X194" s="152"/>
      <c r="Y194" s="152"/>
      <c r="Z194" s="152"/>
      <c r="AA194" s="152"/>
      <c r="AB194" s="152"/>
      <c r="AC194" s="152"/>
      <c r="AD194" s="152"/>
      <c r="AE194" s="152"/>
      <c r="AF194" s="152"/>
      <c r="AG194" s="152" t="s">
        <v>1346</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
      <c r="A195" s="180">
        <v>177</v>
      </c>
      <c r="B195" s="181" t="s">
        <v>2031</v>
      </c>
      <c r="C195" s="191" t="s">
        <v>2195</v>
      </c>
      <c r="D195" s="182" t="s">
        <v>1282</v>
      </c>
      <c r="E195" s="183">
        <v>2</v>
      </c>
      <c r="F195" s="184"/>
      <c r="G195" s="185">
        <f t="shared" si="42"/>
        <v>0</v>
      </c>
      <c r="H195" s="184"/>
      <c r="I195" s="185">
        <f t="shared" si="43"/>
        <v>0</v>
      </c>
      <c r="J195" s="184"/>
      <c r="K195" s="185">
        <f t="shared" si="44"/>
        <v>0</v>
      </c>
      <c r="L195" s="185">
        <v>21</v>
      </c>
      <c r="M195" s="185">
        <f t="shared" si="45"/>
        <v>0</v>
      </c>
      <c r="N195" s="185">
        <v>0</v>
      </c>
      <c r="O195" s="185">
        <f t="shared" si="46"/>
        <v>0</v>
      </c>
      <c r="P195" s="185">
        <v>0</v>
      </c>
      <c r="Q195" s="185">
        <f t="shared" si="47"/>
        <v>0</v>
      </c>
      <c r="R195" s="185"/>
      <c r="S195" s="185" t="s">
        <v>280</v>
      </c>
      <c r="T195" s="186" t="s">
        <v>281</v>
      </c>
      <c r="U195" s="161">
        <v>0</v>
      </c>
      <c r="V195" s="161">
        <f t="shared" si="48"/>
        <v>0</v>
      </c>
      <c r="W195" s="161"/>
      <c r="X195" s="152"/>
      <c r="Y195" s="152"/>
      <c r="Z195" s="152"/>
      <c r="AA195" s="152"/>
      <c r="AB195" s="152"/>
      <c r="AC195" s="152"/>
      <c r="AD195" s="152"/>
      <c r="AE195" s="152"/>
      <c r="AF195" s="152"/>
      <c r="AG195" s="152" t="s">
        <v>1346</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x14ac:dyDescent="0.2">
      <c r="A196" s="167" t="s">
        <v>275</v>
      </c>
      <c r="B196" s="168" t="s">
        <v>219</v>
      </c>
      <c r="C196" s="188" t="s">
        <v>221</v>
      </c>
      <c r="D196" s="169"/>
      <c r="E196" s="170"/>
      <c r="F196" s="171"/>
      <c r="G196" s="171">
        <f>SUMIF(AG197:AG202,"&lt;&gt;NOR",G197:G202)</f>
        <v>0</v>
      </c>
      <c r="H196" s="171"/>
      <c r="I196" s="171">
        <f>SUM(I197:I202)</f>
        <v>0</v>
      </c>
      <c r="J196" s="171"/>
      <c r="K196" s="171">
        <f>SUM(K197:K202)</f>
        <v>0</v>
      </c>
      <c r="L196" s="171"/>
      <c r="M196" s="171">
        <f>SUM(M197:M202)</f>
        <v>0</v>
      </c>
      <c r="N196" s="171"/>
      <c r="O196" s="171">
        <f>SUM(O197:O202)</f>
        <v>0</v>
      </c>
      <c r="P196" s="171"/>
      <c r="Q196" s="171">
        <f>SUM(Q197:Q202)</f>
        <v>0</v>
      </c>
      <c r="R196" s="171"/>
      <c r="S196" s="171"/>
      <c r="T196" s="172"/>
      <c r="U196" s="166"/>
      <c r="V196" s="166">
        <f>SUM(V197:V202)</f>
        <v>0</v>
      </c>
      <c r="W196" s="166"/>
      <c r="AG196" t="s">
        <v>276</v>
      </c>
    </row>
    <row r="197" spans="1:60" outlineLevel="1" x14ac:dyDescent="0.2">
      <c r="A197" s="180">
        <v>178</v>
      </c>
      <c r="B197" s="181" t="s">
        <v>2196</v>
      </c>
      <c r="C197" s="191" t="s">
        <v>2197</v>
      </c>
      <c r="D197" s="182" t="s">
        <v>2198</v>
      </c>
      <c r="E197" s="183">
        <v>64</v>
      </c>
      <c r="F197" s="184"/>
      <c r="G197" s="185">
        <f t="shared" ref="G197:G202" si="49">ROUND(E197*F197,2)</f>
        <v>0</v>
      </c>
      <c r="H197" s="184"/>
      <c r="I197" s="185">
        <f t="shared" ref="I197:I202" si="50">ROUND(E197*H197,2)</f>
        <v>0</v>
      </c>
      <c r="J197" s="184"/>
      <c r="K197" s="185">
        <f t="shared" ref="K197:K202" si="51">ROUND(E197*J197,2)</f>
        <v>0</v>
      </c>
      <c r="L197" s="185">
        <v>21</v>
      </c>
      <c r="M197" s="185">
        <f t="shared" ref="M197:M202" si="52">G197*(1+L197/100)</f>
        <v>0</v>
      </c>
      <c r="N197" s="185">
        <v>0</v>
      </c>
      <c r="O197" s="185">
        <f t="shared" ref="O197:O202" si="53">ROUND(E197*N197,2)</f>
        <v>0</v>
      </c>
      <c r="P197" s="185">
        <v>0</v>
      </c>
      <c r="Q197" s="185">
        <f t="shared" ref="Q197:Q202" si="54">ROUND(E197*P197,2)</f>
        <v>0</v>
      </c>
      <c r="R197" s="185"/>
      <c r="S197" s="185" t="s">
        <v>280</v>
      </c>
      <c r="T197" s="186" t="s">
        <v>281</v>
      </c>
      <c r="U197" s="161">
        <v>0</v>
      </c>
      <c r="V197" s="161">
        <f t="shared" ref="V197:V202" si="55">ROUND(E197*U197,2)</f>
        <v>0</v>
      </c>
      <c r="W197" s="161"/>
      <c r="X197" s="152"/>
      <c r="Y197" s="152"/>
      <c r="Z197" s="152"/>
      <c r="AA197" s="152"/>
      <c r="AB197" s="152"/>
      <c r="AC197" s="152"/>
      <c r="AD197" s="152"/>
      <c r="AE197" s="152"/>
      <c r="AF197" s="152"/>
      <c r="AG197" s="152" t="s">
        <v>755</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outlineLevel="1" x14ac:dyDescent="0.2">
      <c r="A198" s="180">
        <v>179</v>
      </c>
      <c r="B198" s="181" t="s">
        <v>2199</v>
      </c>
      <c r="C198" s="191" t="s">
        <v>2200</v>
      </c>
      <c r="D198" s="182" t="s">
        <v>1282</v>
      </c>
      <c r="E198" s="183">
        <v>102</v>
      </c>
      <c r="F198" s="184"/>
      <c r="G198" s="185">
        <f t="shared" si="49"/>
        <v>0</v>
      </c>
      <c r="H198" s="184"/>
      <c r="I198" s="185">
        <f t="shared" si="50"/>
        <v>0</v>
      </c>
      <c r="J198" s="184"/>
      <c r="K198" s="185">
        <f t="shared" si="51"/>
        <v>0</v>
      </c>
      <c r="L198" s="185">
        <v>21</v>
      </c>
      <c r="M198" s="185">
        <f t="shared" si="52"/>
        <v>0</v>
      </c>
      <c r="N198" s="185">
        <v>0</v>
      </c>
      <c r="O198" s="185">
        <f t="shared" si="53"/>
        <v>0</v>
      </c>
      <c r="P198" s="185">
        <v>0</v>
      </c>
      <c r="Q198" s="185">
        <f t="shared" si="54"/>
        <v>0</v>
      </c>
      <c r="R198" s="185"/>
      <c r="S198" s="185" t="s">
        <v>280</v>
      </c>
      <c r="T198" s="186" t="s">
        <v>281</v>
      </c>
      <c r="U198" s="161">
        <v>0</v>
      </c>
      <c r="V198" s="161">
        <f t="shared" si="55"/>
        <v>0</v>
      </c>
      <c r="W198" s="161"/>
      <c r="X198" s="152"/>
      <c r="Y198" s="152"/>
      <c r="Z198" s="152"/>
      <c r="AA198" s="152"/>
      <c r="AB198" s="152"/>
      <c r="AC198" s="152"/>
      <c r="AD198" s="152"/>
      <c r="AE198" s="152"/>
      <c r="AF198" s="152"/>
      <c r="AG198" s="152" t="s">
        <v>755</v>
      </c>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1" x14ac:dyDescent="0.2">
      <c r="A199" s="180">
        <v>180</v>
      </c>
      <c r="B199" s="181" t="s">
        <v>2199</v>
      </c>
      <c r="C199" s="191" t="s">
        <v>2201</v>
      </c>
      <c r="D199" s="182" t="s">
        <v>1282</v>
      </c>
      <c r="E199" s="183">
        <v>15</v>
      </c>
      <c r="F199" s="184"/>
      <c r="G199" s="185">
        <f t="shared" si="49"/>
        <v>0</v>
      </c>
      <c r="H199" s="184"/>
      <c r="I199" s="185">
        <f t="shared" si="50"/>
        <v>0</v>
      </c>
      <c r="J199" s="184"/>
      <c r="K199" s="185">
        <f t="shared" si="51"/>
        <v>0</v>
      </c>
      <c r="L199" s="185">
        <v>21</v>
      </c>
      <c r="M199" s="185">
        <f t="shared" si="52"/>
        <v>0</v>
      </c>
      <c r="N199" s="185">
        <v>0</v>
      </c>
      <c r="O199" s="185">
        <f t="shared" si="53"/>
        <v>0</v>
      </c>
      <c r="P199" s="185">
        <v>0</v>
      </c>
      <c r="Q199" s="185">
        <f t="shared" si="54"/>
        <v>0</v>
      </c>
      <c r="R199" s="185"/>
      <c r="S199" s="185" t="s">
        <v>280</v>
      </c>
      <c r="T199" s="186" t="s">
        <v>281</v>
      </c>
      <c r="U199" s="161">
        <v>0</v>
      </c>
      <c r="V199" s="161">
        <f t="shared" si="55"/>
        <v>0</v>
      </c>
      <c r="W199" s="161"/>
      <c r="X199" s="152"/>
      <c r="Y199" s="152"/>
      <c r="Z199" s="152"/>
      <c r="AA199" s="152"/>
      <c r="AB199" s="152"/>
      <c r="AC199" s="152"/>
      <c r="AD199" s="152"/>
      <c r="AE199" s="152"/>
      <c r="AF199" s="152"/>
      <c r="AG199" s="152" t="s">
        <v>1346</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1" x14ac:dyDescent="0.2">
      <c r="A200" s="180">
        <v>181</v>
      </c>
      <c r="B200" s="181" t="s">
        <v>2199</v>
      </c>
      <c r="C200" s="191" t="s">
        <v>2202</v>
      </c>
      <c r="D200" s="182" t="s">
        <v>1282</v>
      </c>
      <c r="E200" s="183">
        <v>15</v>
      </c>
      <c r="F200" s="184"/>
      <c r="G200" s="185">
        <f t="shared" si="49"/>
        <v>0</v>
      </c>
      <c r="H200" s="184"/>
      <c r="I200" s="185">
        <f t="shared" si="50"/>
        <v>0</v>
      </c>
      <c r="J200" s="184"/>
      <c r="K200" s="185">
        <f t="shared" si="51"/>
        <v>0</v>
      </c>
      <c r="L200" s="185">
        <v>21</v>
      </c>
      <c r="M200" s="185">
        <f t="shared" si="52"/>
        <v>0</v>
      </c>
      <c r="N200" s="185">
        <v>0</v>
      </c>
      <c r="O200" s="185">
        <f t="shared" si="53"/>
        <v>0</v>
      </c>
      <c r="P200" s="185">
        <v>0</v>
      </c>
      <c r="Q200" s="185">
        <f t="shared" si="54"/>
        <v>0</v>
      </c>
      <c r="R200" s="185"/>
      <c r="S200" s="185" t="s">
        <v>280</v>
      </c>
      <c r="T200" s="186" t="s">
        <v>281</v>
      </c>
      <c r="U200" s="161">
        <v>0</v>
      </c>
      <c r="V200" s="161">
        <f t="shared" si="55"/>
        <v>0</v>
      </c>
      <c r="W200" s="161"/>
      <c r="X200" s="152"/>
      <c r="Y200" s="152"/>
      <c r="Z200" s="152"/>
      <c r="AA200" s="152"/>
      <c r="AB200" s="152"/>
      <c r="AC200" s="152"/>
      <c r="AD200" s="152"/>
      <c r="AE200" s="152"/>
      <c r="AF200" s="152"/>
      <c r="AG200" s="152" t="s">
        <v>1346</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1" x14ac:dyDescent="0.2">
      <c r="A201" s="180">
        <v>182</v>
      </c>
      <c r="B201" s="181" t="s">
        <v>2199</v>
      </c>
      <c r="C201" s="191" t="s">
        <v>2203</v>
      </c>
      <c r="D201" s="182" t="s">
        <v>1282</v>
      </c>
      <c r="E201" s="183">
        <v>16</v>
      </c>
      <c r="F201" s="184"/>
      <c r="G201" s="185">
        <f t="shared" si="49"/>
        <v>0</v>
      </c>
      <c r="H201" s="184"/>
      <c r="I201" s="185">
        <f t="shared" si="50"/>
        <v>0</v>
      </c>
      <c r="J201" s="184"/>
      <c r="K201" s="185">
        <f t="shared" si="51"/>
        <v>0</v>
      </c>
      <c r="L201" s="185">
        <v>21</v>
      </c>
      <c r="M201" s="185">
        <f t="shared" si="52"/>
        <v>0</v>
      </c>
      <c r="N201" s="185">
        <v>0</v>
      </c>
      <c r="O201" s="185">
        <f t="shared" si="53"/>
        <v>0</v>
      </c>
      <c r="P201" s="185">
        <v>0</v>
      </c>
      <c r="Q201" s="185">
        <f t="shared" si="54"/>
        <v>0</v>
      </c>
      <c r="R201" s="185"/>
      <c r="S201" s="185" t="s">
        <v>280</v>
      </c>
      <c r="T201" s="186" t="s">
        <v>281</v>
      </c>
      <c r="U201" s="161">
        <v>0</v>
      </c>
      <c r="V201" s="161">
        <f t="shared" si="55"/>
        <v>0</v>
      </c>
      <c r="W201" s="161"/>
      <c r="X201" s="152"/>
      <c r="Y201" s="152"/>
      <c r="Z201" s="152"/>
      <c r="AA201" s="152"/>
      <c r="AB201" s="152"/>
      <c r="AC201" s="152"/>
      <c r="AD201" s="152"/>
      <c r="AE201" s="152"/>
      <c r="AF201" s="152"/>
      <c r="AG201" s="152" t="s">
        <v>1346</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1" x14ac:dyDescent="0.2">
      <c r="A202" s="173">
        <v>183</v>
      </c>
      <c r="B202" s="174" t="s">
        <v>2199</v>
      </c>
      <c r="C202" s="189" t="s">
        <v>2204</v>
      </c>
      <c r="D202" s="175" t="s">
        <v>1282</v>
      </c>
      <c r="E202" s="176">
        <v>148</v>
      </c>
      <c r="F202" s="177"/>
      <c r="G202" s="178">
        <f t="shared" si="49"/>
        <v>0</v>
      </c>
      <c r="H202" s="177"/>
      <c r="I202" s="178">
        <f t="shared" si="50"/>
        <v>0</v>
      </c>
      <c r="J202" s="177"/>
      <c r="K202" s="178">
        <f t="shared" si="51"/>
        <v>0</v>
      </c>
      <c r="L202" s="178">
        <v>21</v>
      </c>
      <c r="M202" s="178">
        <f t="shared" si="52"/>
        <v>0</v>
      </c>
      <c r="N202" s="178">
        <v>0</v>
      </c>
      <c r="O202" s="178">
        <f t="shared" si="53"/>
        <v>0</v>
      </c>
      <c r="P202" s="178">
        <v>0</v>
      </c>
      <c r="Q202" s="178">
        <f t="shared" si="54"/>
        <v>0</v>
      </c>
      <c r="R202" s="178"/>
      <c r="S202" s="178" t="s">
        <v>280</v>
      </c>
      <c r="T202" s="179" t="s">
        <v>281</v>
      </c>
      <c r="U202" s="161">
        <v>0</v>
      </c>
      <c r="V202" s="161">
        <f t="shared" si="55"/>
        <v>0</v>
      </c>
      <c r="W202" s="161"/>
      <c r="X202" s="152"/>
      <c r="Y202" s="152"/>
      <c r="Z202" s="152"/>
      <c r="AA202" s="152"/>
      <c r="AB202" s="152"/>
      <c r="AC202" s="152"/>
      <c r="AD202" s="152"/>
      <c r="AE202" s="152"/>
      <c r="AF202" s="152"/>
      <c r="AG202" s="152" t="s">
        <v>1346</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x14ac:dyDescent="0.2">
      <c r="A203" s="5"/>
      <c r="B203" s="6"/>
      <c r="C203" s="193"/>
      <c r="D203" s="8"/>
      <c r="E203" s="5"/>
      <c r="F203" s="5"/>
      <c r="G203" s="5"/>
      <c r="H203" s="5"/>
      <c r="I203" s="5"/>
      <c r="J203" s="5"/>
      <c r="K203" s="5"/>
      <c r="L203" s="5"/>
      <c r="M203" s="5"/>
      <c r="N203" s="5"/>
      <c r="O203" s="5"/>
      <c r="P203" s="5"/>
      <c r="Q203" s="5"/>
      <c r="R203" s="5"/>
      <c r="S203" s="5"/>
      <c r="T203" s="5"/>
      <c r="U203" s="5"/>
      <c r="V203" s="5"/>
      <c r="W203" s="5"/>
      <c r="AE203">
        <v>15</v>
      </c>
      <c r="AF203">
        <v>21</v>
      </c>
    </row>
    <row r="204" spans="1:60" x14ac:dyDescent="0.2">
      <c r="A204" s="155"/>
      <c r="B204" s="156" t="s">
        <v>29</v>
      </c>
      <c r="C204" s="194"/>
      <c r="D204" s="157"/>
      <c r="E204" s="158"/>
      <c r="F204" s="158"/>
      <c r="G204" s="187">
        <f>G8+G14+G17+G22+G26+G33+G35+G58+G88+G137+G145+G196</f>
        <v>0</v>
      </c>
      <c r="H204" s="5"/>
      <c r="I204" s="5"/>
      <c r="J204" s="5"/>
      <c r="K204" s="5"/>
      <c r="L204" s="5"/>
      <c r="M204" s="5"/>
      <c r="N204" s="5"/>
      <c r="O204" s="5"/>
      <c r="P204" s="5"/>
      <c r="Q204" s="5"/>
      <c r="R204" s="5"/>
      <c r="S204" s="5"/>
      <c r="T204" s="5"/>
      <c r="U204" s="5"/>
      <c r="V204" s="5"/>
      <c r="W204" s="5"/>
      <c r="AE204">
        <f>SUMIF(L7:L202,AE203,G7:G202)</f>
        <v>0</v>
      </c>
      <c r="AF204">
        <f>SUMIF(L7:L202,AF203,G7:G202)</f>
        <v>0</v>
      </c>
      <c r="AG204" t="s">
        <v>1156</v>
      </c>
    </row>
    <row r="205" spans="1:60" x14ac:dyDescent="0.2">
      <c r="C205" s="195"/>
      <c r="D205" s="143"/>
      <c r="AG205" t="s">
        <v>1157</v>
      </c>
    </row>
    <row r="206" spans="1:60" x14ac:dyDescent="0.2">
      <c r="D206" s="143"/>
    </row>
    <row r="207" spans="1:60" x14ac:dyDescent="0.2">
      <c r="D207" s="143"/>
    </row>
    <row r="208" spans="1:60"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81</v>
      </c>
      <c r="C3" s="251" t="s">
        <v>82</v>
      </c>
      <c r="D3" s="252"/>
      <c r="E3" s="252"/>
      <c r="F3" s="252"/>
      <c r="G3" s="253"/>
      <c r="AC3" s="87" t="s">
        <v>252</v>
      </c>
      <c r="AG3" t="s">
        <v>253</v>
      </c>
    </row>
    <row r="4" spans="1:60" ht="24.95" customHeight="1" x14ac:dyDescent="0.2">
      <c r="A4" s="145" t="s">
        <v>9</v>
      </c>
      <c r="B4" s="146" t="s">
        <v>81</v>
      </c>
      <c r="C4" s="254" t="s">
        <v>82</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248</v>
      </c>
      <c r="C8" s="188" t="s">
        <v>27</v>
      </c>
      <c r="D8" s="169"/>
      <c r="E8" s="170"/>
      <c r="F8" s="171"/>
      <c r="G8" s="171">
        <f>SUMIF(AG9:AG14,"&lt;&gt;NOR",G9:G14)</f>
        <v>0</v>
      </c>
      <c r="H8" s="171"/>
      <c r="I8" s="171">
        <f>SUM(I9:I14)</f>
        <v>0</v>
      </c>
      <c r="J8" s="171"/>
      <c r="K8" s="171">
        <f>SUM(K9:K14)</f>
        <v>0</v>
      </c>
      <c r="L8" s="171"/>
      <c r="M8" s="171">
        <f>SUM(M9:M14)</f>
        <v>0</v>
      </c>
      <c r="N8" s="171"/>
      <c r="O8" s="171">
        <f>SUM(O9:O14)</f>
        <v>0</v>
      </c>
      <c r="P8" s="171"/>
      <c r="Q8" s="171">
        <f>SUM(Q9:Q14)</f>
        <v>0</v>
      </c>
      <c r="R8" s="171"/>
      <c r="S8" s="171"/>
      <c r="T8" s="172"/>
      <c r="U8" s="166"/>
      <c r="V8" s="166">
        <f>SUM(V9:V14)</f>
        <v>0</v>
      </c>
      <c r="W8" s="166"/>
      <c r="AG8" t="s">
        <v>276</v>
      </c>
    </row>
    <row r="9" spans="1:60" outlineLevel="1" x14ac:dyDescent="0.2">
      <c r="A9" s="180">
        <v>1</v>
      </c>
      <c r="B9" s="181" t="s">
        <v>1966</v>
      </c>
      <c r="C9" s="191" t="s">
        <v>2205</v>
      </c>
      <c r="D9" s="182" t="s">
        <v>2206</v>
      </c>
      <c r="E9" s="183">
        <v>8</v>
      </c>
      <c r="F9" s="184"/>
      <c r="G9" s="185">
        <f t="shared" ref="G9:G14" si="0">ROUND(E9*F9,2)</f>
        <v>0</v>
      </c>
      <c r="H9" s="184"/>
      <c r="I9" s="185">
        <f t="shared" ref="I9:I14" si="1">ROUND(E9*H9,2)</f>
        <v>0</v>
      </c>
      <c r="J9" s="184"/>
      <c r="K9" s="185">
        <f t="shared" ref="K9:K14" si="2">ROUND(E9*J9,2)</f>
        <v>0</v>
      </c>
      <c r="L9" s="185">
        <v>21</v>
      </c>
      <c r="M9" s="185">
        <f t="shared" ref="M9:M14" si="3">G9*(1+L9/100)</f>
        <v>0</v>
      </c>
      <c r="N9" s="185">
        <v>0</v>
      </c>
      <c r="O9" s="185">
        <f t="shared" ref="O9:O14" si="4">ROUND(E9*N9,2)</f>
        <v>0</v>
      </c>
      <c r="P9" s="185">
        <v>0</v>
      </c>
      <c r="Q9" s="185">
        <f t="shared" ref="Q9:Q14" si="5">ROUND(E9*P9,2)</f>
        <v>0</v>
      </c>
      <c r="R9" s="185"/>
      <c r="S9" s="185" t="s">
        <v>280</v>
      </c>
      <c r="T9" s="186" t="s">
        <v>281</v>
      </c>
      <c r="U9" s="161">
        <v>0</v>
      </c>
      <c r="V9" s="161">
        <f t="shared" ref="V9:V14" si="6">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1968</v>
      </c>
      <c r="C10" s="191" t="s">
        <v>2207</v>
      </c>
      <c r="D10" s="182" t="s">
        <v>2206</v>
      </c>
      <c r="E10" s="183">
        <v>8</v>
      </c>
      <c r="F10" s="184"/>
      <c r="G10" s="185">
        <f t="shared" si="0"/>
        <v>0</v>
      </c>
      <c r="H10" s="184"/>
      <c r="I10" s="185">
        <f t="shared" si="1"/>
        <v>0</v>
      </c>
      <c r="J10" s="184"/>
      <c r="K10" s="185">
        <f t="shared" si="2"/>
        <v>0</v>
      </c>
      <c r="L10" s="185">
        <v>21</v>
      </c>
      <c r="M10" s="185">
        <f t="shared" si="3"/>
        <v>0</v>
      </c>
      <c r="N10" s="185">
        <v>0</v>
      </c>
      <c r="O10" s="185">
        <f t="shared" si="4"/>
        <v>0</v>
      </c>
      <c r="P10" s="185">
        <v>0</v>
      </c>
      <c r="Q10" s="185">
        <f t="shared" si="5"/>
        <v>0</v>
      </c>
      <c r="R10" s="185"/>
      <c r="S10" s="185" t="s">
        <v>280</v>
      </c>
      <c r="T10" s="186" t="s">
        <v>281</v>
      </c>
      <c r="U10" s="161">
        <v>0</v>
      </c>
      <c r="V10" s="161">
        <f t="shared" si="6"/>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1784</v>
      </c>
      <c r="C11" s="191" t="s">
        <v>2208</v>
      </c>
      <c r="D11" s="182" t="s">
        <v>1240</v>
      </c>
      <c r="E11" s="183">
        <v>4</v>
      </c>
      <c r="F11" s="184"/>
      <c r="G11" s="185">
        <f t="shared" si="0"/>
        <v>0</v>
      </c>
      <c r="H11" s="184"/>
      <c r="I11" s="185">
        <f t="shared" si="1"/>
        <v>0</v>
      </c>
      <c r="J11" s="184"/>
      <c r="K11" s="185">
        <f t="shared" si="2"/>
        <v>0</v>
      </c>
      <c r="L11" s="185">
        <v>21</v>
      </c>
      <c r="M11" s="185">
        <f t="shared" si="3"/>
        <v>0</v>
      </c>
      <c r="N11" s="185">
        <v>0</v>
      </c>
      <c r="O11" s="185">
        <f t="shared" si="4"/>
        <v>0</v>
      </c>
      <c r="P11" s="185">
        <v>0</v>
      </c>
      <c r="Q11" s="185">
        <f t="shared" si="5"/>
        <v>0</v>
      </c>
      <c r="R11" s="185"/>
      <c r="S11" s="185" t="s">
        <v>280</v>
      </c>
      <c r="T11" s="186" t="s">
        <v>281</v>
      </c>
      <c r="U11" s="161">
        <v>0</v>
      </c>
      <c r="V11" s="161">
        <f t="shared" si="6"/>
        <v>0</v>
      </c>
      <c r="W11" s="161"/>
      <c r="X11" s="152"/>
      <c r="Y11" s="152"/>
      <c r="Z11" s="152"/>
      <c r="AA11" s="152"/>
      <c r="AB11" s="152"/>
      <c r="AC11" s="152"/>
      <c r="AD11" s="152"/>
      <c r="AE11" s="152"/>
      <c r="AF11" s="152"/>
      <c r="AG11" s="152" t="s">
        <v>1589</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1970</v>
      </c>
      <c r="C12" s="191" t="s">
        <v>2208</v>
      </c>
      <c r="D12" s="182" t="s">
        <v>2206</v>
      </c>
      <c r="E12" s="183">
        <v>4</v>
      </c>
      <c r="F12" s="184"/>
      <c r="G12" s="185">
        <f t="shared" si="0"/>
        <v>0</v>
      </c>
      <c r="H12" s="184"/>
      <c r="I12" s="185">
        <f t="shared" si="1"/>
        <v>0</v>
      </c>
      <c r="J12" s="184"/>
      <c r="K12" s="185">
        <f t="shared" si="2"/>
        <v>0</v>
      </c>
      <c r="L12" s="185">
        <v>21</v>
      </c>
      <c r="M12" s="185">
        <f t="shared" si="3"/>
        <v>0</v>
      </c>
      <c r="N12" s="185">
        <v>0</v>
      </c>
      <c r="O12" s="185">
        <f t="shared" si="4"/>
        <v>0</v>
      </c>
      <c r="P12" s="185">
        <v>0</v>
      </c>
      <c r="Q12" s="185">
        <f t="shared" si="5"/>
        <v>0</v>
      </c>
      <c r="R12" s="185"/>
      <c r="S12" s="185" t="s">
        <v>280</v>
      </c>
      <c r="T12" s="186" t="s">
        <v>281</v>
      </c>
      <c r="U12" s="161">
        <v>0</v>
      </c>
      <c r="V12" s="161">
        <f t="shared" si="6"/>
        <v>0</v>
      </c>
      <c r="W12" s="161"/>
      <c r="X12" s="152"/>
      <c r="Y12" s="152"/>
      <c r="Z12" s="152"/>
      <c r="AA12" s="152"/>
      <c r="AB12" s="152"/>
      <c r="AC12" s="152"/>
      <c r="AD12" s="152"/>
      <c r="AE12" s="152"/>
      <c r="AF12" s="152"/>
      <c r="AG12" s="152" t="s">
        <v>726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1972</v>
      </c>
      <c r="C13" s="191" t="s">
        <v>2209</v>
      </c>
      <c r="D13" s="182" t="s">
        <v>2206</v>
      </c>
      <c r="E13" s="183">
        <v>24</v>
      </c>
      <c r="F13" s="184"/>
      <c r="G13" s="185">
        <f t="shared" si="0"/>
        <v>0</v>
      </c>
      <c r="H13" s="184"/>
      <c r="I13" s="185">
        <f t="shared" si="1"/>
        <v>0</v>
      </c>
      <c r="J13" s="184"/>
      <c r="K13" s="185">
        <f t="shared" si="2"/>
        <v>0</v>
      </c>
      <c r="L13" s="185">
        <v>21</v>
      </c>
      <c r="M13" s="185">
        <f t="shared" si="3"/>
        <v>0</v>
      </c>
      <c r="N13" s="185">
        <v>0</v>
      </c>
      <c r="O13" s="185">
        <f t="shared" si="4"/>
        <v>0</v>
      </c>
      <c r="P13" s="185">
        <v>0</v>
      </c>
      <c r="Q13" s="185">
        <f t="shared" si="5"/>
        <v>0</v>
      </c>
      <c r="R13" s="185"/>
      <c r="S13" s="185" t="s">
        <v>280</v>
      </c>
      <c r="T13" s="186" t="s">
        <v>281</v>
      </c>
      <c r="U13" s="161">
        <v>0</v>
      </c>
      <c r="V13" s="161">
        <f t="shared" si="6"/>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6</v>
      </c>
      <c r="B14" s="181" t="s">
        <v>1974</v>
      </c>
      <c r="C14" s="191" t="s">
        <v>2210</v>
      </c>
      <c r="D14" s="182" t="s">
        <v>2206</v>
      </c>
      <c r="E14" s="183">
        <v>8</v>
      </c>
      <c r="F14" s="184"/>
      <c r="G14" s="185">
        <f t="shared" si="0"/>
        <v>0</v>
      </c>
      <c r="H14" s="184"/>
      <c r="I14" s="185">
        <f t="shared" si="1"/>
        <v>0</v>
      </c>
      <c r="J14" s="184"/>
      <c r="K14" s="185">
        <f t="shared" si="2"/>
        <v>0</v>
      </c>
      <c r="L14" s="185">
        <v>21</v>
      </c>
      <c r="M14" s="185">
        <f t="shared" si="3"/>
        <v>0</v>
      </c>
      <c r="N14" s="185">
        <v>0</v>
      </c>
      <c r="O14" s="185">
        <f t="shared" si="4"/>
        <v>0</v>
      </c>
      <c r="P14" s="185">
        <v>0</v>
      </c>
      <c r="Q14" s="185">
        <f t="shared" si="5"/>
        <v>0</v>
      </c>
      <c r="R14" s="185"/>
      <c r="S14" s="185" t="s">
        <v>280</v>
      </c>
      <c r="T14" s="186" t="s">
        <v>281</v>
      </c>
      <c r="U14" s="161">
        <v>0</v>
      </c>
      <c r="V14" s="161">
        <f t="shared" si="6"/>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
      <c r="A15" s="167" t="s">
        <v>275</v>
      </c>
      <c r="B15" s="168" t="s">
        <v>105</v>
      </c>
      <c r="C15" s="188" t="s">
        <v>106</v>
      </c>
      <c r="D15" s="169"/>
      <c r="E15" s="170"/>
      <c r="F15" s="171"/>
      <c r="G15" s="171">
        <f>SUMIF(AG16:AG51,"&lt;&gt;NOR",G16:G51)</f>
        <v>0</v>
      </c>
      <c r="H15" s="171"/>
      <c r="I15" s="171">
        <f>SUM(I16:I51)</f>
        <v>0</v>
      </c>
      <c r="J15" s="171"/>
      <c r="K15" s="171">
        <f>SUM(K16:K51)</f>
        <v>0</v>
      </c>
      <c r="L15" s="171"/>
      <c r="M15" s="171">
        <f>SUM(M16:M51)</f>
        <v>0</v>
      </c>
      <c r="N15" s="171"/>
      <c r="O15" s="171">
        <f>SUM(O16:O51)</f>
        <v>0</v>
      </c>
      <c r="P15" s="171"/>
      <c r="Q15" s="171">
        <f>SUM(Q16:Q51)</f>
        <v>0</v>
      </c>
      <c r="R15" s="171"/>
      <c r="S15" s="171"/>
      <c r="T15" s="172"/>
      <c r="U15" s="166"/>
      <c r="V15" s="166">
        <f>SUM(V16:V51)</f>
        <v>0</v>
      </c>
      <c r="W15" s="166"/>
      <c r="AG15" t="s">
        <v>276</v>
      </c>
    </row>
    <row r="16" spans="1:60" outlineLevel="1" x14ac:dyDescent="0.2">
      <c r="A16" s="180">
        <v>7</v>
      </c>
      <c r="B16" s="181" t="s">
        <v>1976</v>
      </c>
      <c r="C16" s="191" t="s">
        <v>2211</v>
      </c>
      <c r="D16" s="182" t="s">
        <v>439</v>
      </c>
      <c r="E16" s="183">
        <v>1</v>
      </c>
      <c r="F16" s="184"/>
      <c r="G16" s="185">
        <f t="shared" ref="G16:G51" si="7">ROUND(E16*F16,2)</f>
        <v>0</v>
      </c>
      <c r="H16" s="184"/>
      <c r="I16" s="185">
        <f t="shared" ref="I16:I51" si="8">ROUND(E16*H16,2)</f>
        <v>0</v>
      </c>
      <c r="J16" s="184"/>
      <c r="K16" s="185">
        <f t="shared" ref="K16:K51" si="9">ROUND(E16*J16,2)</f>
        <v>0</v>
      </c>
      <c r="L16" s="185">
        <v>21</v>
      </c>
      <c r="M16" s="185">
        <f t="shared" ref="M16:M51" si="10">G16*(1+L16/100)</f>
        <v>0</v>
      </c>
      <c r="N16" s="185">
        <v>0</v>
      </c>
      <c r="O16" s="185">
        <f t="shared" ref="O16:O51" si="11">ROUND(E16*N16,2)</f>
        <v>0</v>
      </c>
      <c r="P16" s="185">
        <v>0</v>
      </c>
      <c r="Q16" s="185">
        <f t="shared" ref="Q16:Q51" si="12">ROUND(E16*P16,2)</f>
        <v>0</v>
      </c>
      <c r="R16" s="185"/>
      <c r="S16" s="185" t="s">
        <v>280</v>
      </c>
      <c r="T16" s="186" t="s">
        <v>281</v>
      </c>
      <c r="U16" s="161">
        <v>0</v>
      </c>
      <c r="V16" s="161">
        <f t="shared" ref="V16:V51" si="13">ROUND(E16*U16,2)</f>
        <v>0</v>
      </c>
      <c r="W16" s="161"/>
      <c r="X16" s="152"/>
      <c r="Y16" s="152"/>
      <c r="Z16" s="152"/>
      <c r="AA16" s="152"/>
      <c r="AB16" s="152"/>
      <c r="AC16" s="152"/>
      <c r="AD16" s="152"/>
      <c r="AE16" s="152"/>
      <c r="AF16" s="152"/>
      <c r="AG16" s="152" t="s">
        <v>282</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0">
        <v>8</v>
      </c>
      <c r="B17" s="181" t="s">
        <v>1978</v>
      </c>
      <c r="C17" s="191" t="s">
        <v>2212</v>
      </c>
      <c r="D17" s="182" t="s">
        <v>439</v>
      </c>
      <c r="E17" s="183">
        <v>1</v>
      </c>
      <c r="F17" s="184"/>
      <c r="G17" s="185">
        <f t="shared" si="7"/>
        <v>0</v>
      </c>
      <c r="H17" s="184"/>
      <c r="I17" s="185">
        <f t="shared" si="8"/>
        <v>0</v>
      </c>
      <c r="J17" s="184"/>
      <c r="K17" s="185">
        <f t="shared" si="9"/>
        <v>0</v>
      </c>
      <c r="L17" s="185">
        <v>21</v>
      </c>
      <c r="M17" s="185">
        <f t="shared" si="10"/>
        <v>0</v>
      </c>
      <c r="N17" s="185">
        <v>0</v>
      </c>
      <c r="O17" s="185">
        <f t="shared" si="11"/>
        <v>0</v>
      </c>
      <c r="P17" s="185">
        <v>0</v>
      </c>
      <c r="Q17" s="185">
        <f t="shared" si="12"/>
        <v>0</v>
      </c>
      <c r="R17" s="185"/>
      <c r="S17" s="185" t="s">
        <v>280</v>
      </c>
      <c r="T17" s="186" t="s">
        <v>281</v>
      </c>
      <c r="U17" s="161">
        <v>0</v>
      </c>
      <c r="V17" s="161">
        <f t="shared" si="13"/>
        <v>0</v>
      </c>
      <c r="W17" s="161"/>
      <c r="X17" s="152"/>
      <c r="Y17" s="152"/>
      <c r="Z17" s="152"/>
      <c r="AA17" s="152"/>
      <c r="AB17" s="152"/>
      <c r="AC17" s="152"/>
      <c r="AD17" s="152"/>
      <c r="AE17" s="152"/>
      <c r="AF17" s="152"/>
      <c r="AG17" s="152" t="s">
        <v>282</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0">
        <v>9</v>
      </c>
      <c r="B18" s="181" t="s">
        <v>2213</v>
      </c>
      <c r="C18" s="191" t="s">
        <v>2214</v>
      </c>
      <c r="D18" s="182" t="s">
        <v>439</v>
      </c>
      <c r="E18" s="183">
        <v>5</v>
      </c>
      <c r="F18" s="184"/>
      <c r="G18" s="185">
        <f t="shared" si="7"/>
        <v>0</v>
      </c>
      <c r="H18" s="184"/>
      <c r="I18" s="185">
        <f t="shared" si="8"/>
        <v>0</v>
      </c>
      <c r="J18" s="184"/>
      <c r="K18" s="185">
        <f t="shared" si="9"/>
        <v>0</v>
      </c>
      <c r="L18" s="185">
        <v>21</v>
      </c>
      <c r="M18" s="185">
        <f t="shared" si="10"/>
        <v>0</v>
      </c>
      <c r="N18" s="185">
        <v>0</v>
      </c>
      <c r="O18" s="185">
        <f t="shared" si="11"/>
        <v>0</v>
      </c>
      <c r="P18" s="185">
        <v>0</v>
      </c>
      <c r="Q18" s="185">
        <f t="shared" si="12"/>
        <v>0</v>
      </c>
      <c r="R18" s="185"/>
      <c r="S18" s="185" t="s">
        <v>280</v>
      </c>
      <c r="T18" s="186" t="s">
        <v>281</v>
      </c>
      <c r="U18" s="161">
        <v>0</v>
      </c>
      <c r="V18" s="161">
        <f t="shared" si="13"/>
        <v>0</v>
      </c>
      <c r="W18" s="161"/>
      <c r="X18" s="152"/>
      <c r="Y18" s="152"/>
      <c r="Z18" s="152"/>
      <c r="AA18" s="152"/>
      <c r="AB18" s="152"/>
      <c r="AC18" s="152"/>
      <c r="AD18" s="152"/>
      <c r="AE18" s="152"/>
      <c r="AF18" s="152"/>
      <c r="AG18" s="152" t="s">
        <v>282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0">
        <v>10</v>
      </c>
      <c r="B19" s="181" t="s">
        <v>1980</v>
      </c>
      <c r="C19" s="191" t="s">
        <v>2214</v>
      </c>
      <c r="D19" s="182" t="s">
        <v>439</v>
      </c>
      <c r="E19" s="183">
        <v>2</v>
      </c>
      <c r="F19" s="184"/>
      <c r="G19" s="185">
        <f t="shared" si="7"/>
        <v>0</v>
      </c>
      <c r="H19" s="184"/>
      <c r="I19" s="185">
        <f t="shared" si="8"/>
        <v>0</v>
      </c>
      <c r="J19" s="184"/>
      <c r="K19" s="185">
        <f t="shared" si="9"/>
        <v>0</v>
      </c>
      <c r="L19" s="185">
        <v>21</v>
      </c>
      <c r="M19" s="185">
        <f t="shared" si="10"/>
        <v>0</v>
      </c>
      <c r="N19" s="185">
        <v>0</v>
      </c>
      <c r="O19" s="185">
        <f t="shared" si="11"/>
        <v>0</v>
      </c>
      <c r="P19" s="185">
        <v>0</v>
      </c>
      <c r="Q19" s="185">
        <f t="shared" si="12"/>
        <v>0</v>
      </c>
      <c r="R19" s="185"/>
      <c r="S19" s="185" t="s">
        <v>280</v>
      </c>
      <c r="T19" s="186" t="s">
        <v>281</v>
      </c>
      <c r="U19" s="161">
        <v>0</v>
      </c>
      <c r="V19" s="161">
        <f t="shared" si="13"/>
        <v>0</v>
      </c>
      <c r="W19" s="161"/>
      <c r="X19" s="152"/>
      <c r="Y19" s="152"/>
      <c r="Z19" s="152"/>
      <c r="AA19" s="152"/>
      <c r="AB19" s="152"/>
      <c r="AC19" s="152"/>
      <c r="AD19" s="152"/>
      <c r="AE19" s="152"/>
      <c r="AF19" s="152"/>
      <c r="AG19" s="152" t="s">
        <v>282</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11</v>
      </c>
      <c r="B20" s="181" t="s">
        <v>1982</v>
      </c>
      <c r="C20" s="191" t="s">
        <v>2214</v>
      </c>
      <c r="D20" s="182" t="s">
        <v>439</v>
      </c>
      <c r="E20" s="183">
        <v>4</v>
      </c>
      <c r="F20" s="184"/>
      <c r="G20" s="185">
        <f t="shared" si="7"/>
        <v>0</v>
      </c>
      <c r="H20" s="184"/>
      <c r="I20" s="185">
        <f t="shared" si="8"/>
        <v>0</v>
      </c>
      <c r="J20" s="184"/>
      <c r="K20" s="185">
        <f t="shared" si="9"/>
        <v>0</v>
      </c>
      <c r="L20" s="185">
        <v>21</v>
      </c>
      <c r="M20" s="185">
        <f t="shared" si="10"/>
        <v>0</v>
      </c>
      <c r="N20" s="185">
        <v>0</v>
      </c>
      <c r="O20" s="185">
        <f t="shared" si="11"/>
        <v>0</v>
      </c>
      <c r="P20" s="185">
        <v>0</v>
      </c>
      <c r="Q20" s="185">
        <f t="shared" si="12"/>
        <v>0</v>
      </c>
      <c r="R20" s="185"/>
      <c r="S20" s="185" t="s">
        <v>280</v>
      </c>
      <c r="T20" s="186" t="s">
        <v>281</v>
      </c>
      <c r="U20" s="161">
        <v>0</v>
      </c>
      <c r="V20" s="161">
        <f t="shared" si="13"/>
        <v>0</v>
      </c>
      <c r="W20" s="161"/>
      <c r="X20" s="152"/>
      <c r="Y20" s="152"/>
      <c r="Z20" s="152"/>
      <c r="AA20" s="152"/>
      <c r="AB20" s="152"/>
      <c r="AC20" s="152"/>
      <c r="AD20" s="152"/>
      <c r="AE20" s="152"/>
      <c r="AF20" s="152"/>
      <c r="AG20" s="152" t="s">
        <v>282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12</v>
      </c>
      <c r="B21" s="181" t="s">
        <v>1983</v>
      </c>
      <c r="C21" s="191" t="s">
        <v>2214</v>
      </c>
      <c r="D21" s="182" t="s">
        <v>439</v>
      </c>
      <c r="E21" s="183">
        <v>4</v>
      </c>
      <c r="F21" s="184"/>
      <c r="G21" s="185">
        <f t="shared" si="7"/>
        <v>0</v>
      </c>
      <c r="H21" s="184"/>
      <c r="I21" s="185">
        <f t="shared" si="8"/>
        <v>0</v>
      </c>
      <c r="J21" s="184"/>
      <c r="K21" s="185">
        <f t="shared" si="9"/>
        <v>0</v>
      </c>
      <c r="L21" s="185">
        <v>21</v>
      </c>
      <c r="M21" s="185">
        <f t="shared" si="10"/>
        <v>0</v>
      </c>
      <c r="N21" s="185">
        <v>0</v>
      </c>
      <c r="O21" s="185">
        <f t="shared" si="11"/>
        <v>0</v>
      </c>
      <c r="P21" s="185">
        <v>0</v>
      </c>
      <c r="Q21" s="185">
        <f t="shared" si="12"/>
        <v>0</v>
      </c>
      <c r="R21" s="185"/>
      <c r="S21" s="185" t="s">
        <v>280</v>
      </c>
      <c r="T21" s="186" t="s">
        <v>281</v>
      </c>
      <c r="U21" s="161">
        <v>0</v>
      </c>
      <c r="V21" s="161">
        <f t="shared" si="13"/>
        <v>0</v>
      </c>
      <c r="W21" s="161"/>
      <c r="X21" s="152"/>
      <c r="Y21" s="152"/>
      <c r="Z21" s="152"/>
      <c r="AA21" s="152"/>
      <c r="AB21" s="152"/>
      <c r="AC21" s="152"/>
      <c r="AD21" s="152"/>
      <c r="AE21" s="152"/>
      <c r="AF21" s="152"/>
      <c r="AG21" s="152" t="s">
        <v>282</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0">
        <v>13</v>
      </c>
      <c r="B22" s="181" t="s">
        <v>1985</v>
      </c>
      <c r="C22" s="191" t="s">
        <v>2215</v>
      </c>
      <c r="D22" s="182" t="s">
        <v>439</v>
      </c>
      <c r="E22" s="183">
        <v>18</v>
      </c>
      <c r="F22" s="184"/>
      <c r="G22" s="185">
        <f t="shared" si="7"/>
        <v>0</v>
      </c>
      <c r="H22" s="184"/>
      <c r="I22" s="185">
        <f t="shared" si="8"/>
        <v>0</v>
      </c>
      <c r="J22" s="184"/>
      <c r="K22" s="185">
        <f t="shared" si="9"/>
        <v>0</v>
      </c>
      <c r="L22" s="185">
        <v>21</v>
      </c>
      <c r="M22" s="185">
        <f t="shared" si="10"/>
        <v>0</v>
      </c>
      <c r="N22" s="185">
        <v>0</v>
      </c>
      <c r="O22" s="185">
        <f t="shared" si="11"/>
        <v>0</v>
      </c>
      <c r="P22" s="185">
        <v>0</v>
      </c>
      <c r="Q22" s="185">
        <f t="shared" si="12"/>
        <v>0</v>
      </c>
      <c r="R22" s="185"/>
      <c r="S22" s="185" t="s">
        <v>280</v>
      </c>
      <c r="T22" s="186" t="s">
        <v>281</v>
      </c>
      <c r="U22" s="161">
        <v>0</v>
      </c>
      <c r="V22" s="161">
        <f t="shared" si="13"/>
        <v>0</v>
      </c>
      <c r="W22" s="161"/>
      <c r="X22" s="152"/>
      <c r="Y22" s="152"/>
      <c r="Z22" s="152"/>
      <c r="AA22" s="152"/>
      <c r="AB22" s="152"/>
      <c r="AC22" s="152"/>
      <c r="AD22" s="152"/>
      <c r="AE22" s="152"/>
      <c r="AF22" s="152"/>
      <c r="AG22" s="152" t="s">
        <v>282</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0">
        <v>14</v>
      </c>
      <c r="B23" s="181" t="s">
        <v>1987</v>
      </c>
      <c r="C23" s="191" t="s">
        <v>2215</v>
      </c>
      <c r="D23" s="182" t="s">
        <v>439</v>
      </c>
      <c r="E23" s="183">
        <v>3</v>
      </c>
      <c r="F23" s="184"/>
      <c r="G23" s="185">
        <f t="shared" si="7"/>
        <v>0</v>
      </c>
      <c r="H23" s="184"/>
      <c r="I23" s="185">
        <f t="shared" si="8"/>
        <v>0</v>
      </c>
      <c r="J23" s="184"/>
      <c r="K23" s="185">
        <f t="shared" si="9"/>
        <v>0</v>
      </c>
      <c r="L23" s="185">
        <v>21</v>
      </c>
      <c r="M23" s="185">
        <f t="shared" si="10"/>
        <v>0</v>
      </c>
      <c r="N23" s="185">
        <v>0</v>
      </c>
      <c r="O23" s="185">
        <f t="shared" si="11"/>
        <v>0</v>
      </c>
      <c r="P23" s="185">
        <v>0</v>
      </c>
      <c r="Q23" s="185">
        <f t="shared" si="12"/>
        <v>0</v>
      </c>
      <c r="R23" s="185"/>
      <c r="S23" s="185" t="s">
        <v>280</v>
      </c>
      <c r="T23" s="186" t="s">
        <v>281</v>
      </c>
      <c r="U23" s="161">
        <v>0</v>
      </c>
      <c r="V23" s="161">
        <f t="shared" si="13"/>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15</v>
      </c>
      <c r="B24" s="181" t="s">
        <v>1989</v>
      </c>
      <c r="C24" s="191" t="s">
        <v>2216</v>
      </c>
      <c r="D24" s="182" t="s">
        <v>439</v>
      </c>
      <c r="E24" s="183">
        <v>7</v>
      </c>
      <c r="F24" s="184"/>
      <c r="G24" s="185">
        <f t="shared" si="7"/>
        <v>0</v>
      </c>
      <c r="H24" s="184"/>
      <c r="I24" s="185">
        <f t="shared" si="8"/>
        <v>0</v>
      </c>
      <c r="J24" s="184"/>
      <c r="K24" s="185">
        <f t="shared" si="9"/>
        <v>0</v>
      </c>
      <c r="L24" s="185">
        <v>21</v>
      </c>
      <c r="M24" s="185">
        <f t="shared" si="10"/>
        <v>0</v>
      </c>
      <c r="N24" s="185">
        <v>0</v>
      </c>
      <c r="O24" s="185">
        <f t="shared" si="11"/>
        <v>0</v>
      </c>
      <c r="P24" s="185">
        <v>0</v>
      </c>
      <c r="Q24" s="185">
        <f t="shared" si="12"/>
        <v>0</v>
      </c>
      <c r="R24" s="185"/>
      <c r="S24" s="185" t="s">
        <v>280</v>
      </c>
      <c r="T24" s="186" t="s">
        <v>281</v>
      </c>
      <c r="U24" s="161">
        <v>0</v>
      </c>
      <c r="V24" s="161">
        <f t="shared" si="13"/>
        <v>0</v>
      </c>
      <c r="W24" s="161"/>
      <c r="X24" s="152"/>
      <c r="Y24" s="152"/>
      <c r="Z24" s="152"/>
      <c r="AA24" s="152"/>
      <c r="AB24" s="152"/>
      <c r="AC24" s="152"/>
      <c r="AD24" s="152"/>
      <c r="AE24" s="152"/>
      <c r="AF24" s="152"/>
      <c r="AG24" s="152" t="s">
        <v>282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16</v>
      </c>
      <c r="B25" s="181" t="s">
        <v>1991</v>
      </c>
      <c r="C25" s="191" t="s">
        <v>2216</v>
      </c>
      <c r="D25" s="182" t="s">
        <v>439</v>
      </c>
      <c r="E25" s="183">
        <v>1</v>
      </c>
      <c r="F25" s="184"/>
      <c r="G25" s="185">
        <f t="shared" si="7"/>
        <v>0</v>
      </c>
      <c r="H25" s="184"/>
      <c r="I25" s="185">
        <f t="shared" si="8"/>
        <v>0</v>
      </c>
      <c r="J25" s="184"/>
      <c r="K25" s="185">
        <f t="shared" si="9"/>
        <v>0</v>
      </c>
      <c r="L25" s="185">
        <v>21</v>
      </c>
      <c r="M25" s="185">
        <f t="shared" si="10"/>
        <v>0</v>
      </c>
      <c r="N25" s="185">
        <v>0</v>
      </c>
      <c r="O25" s="185">
        <f t="shared" si="11"/>
        <v>0</v>
      </c>
      <c r="P25" s="185">
        <v>0</v>
      </c>
      <c r="Q25" s="185">
        <f t="shared" si="12"/>
        <v>0</v>
      </c>
      <c r="R25" s="185"/>
      <c r="S25" s="185" t="s">
        <v>280</v>
      </c>
      <c r="T25" s="186" t="s">
        <v>281</v>
      </c>
      <c r="U25" s="161">
        <v>0</v>
      </c>
      <c r="V25" s="161">
        <f t="shared" si="13"/>
        <v>0</v>
      </c>
      <c r="W25" s="161"/>
      <c r="X25" s="152"/>
      <c r="Y25" s="152"/>
      <c r="Z25" s="152"/>
      <c r="AA25" s="152"/>
      <c r="AB25" s="152"/>
      <c r="AC25" s="152"/>
      <c r="AD25" s="152"/>
      <c r="AE25" s="152"/>
      <c r="AF25" s="152"/>
      <c r="AG25" s="152" t="s">
        <v>282</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0">
        <v>17</v>
      </c>
      <c r="B26" s="181" t="s">
        <v>1993</v>
      </c>
      <c r="C26" s="191" t="s">
        <v>2216</v>
      </c>
      <c r="D26" s="182" t="s">
        <v>439</v>
      </c>
      <c r="E26" s="183">
        <v>16</v>
      </c>
      <c r="F26" s="184"/>
      <c r="G26" s="185">
        <f t="shared" si="7"/>
        <v>0</v>
      </c>
      <c r="H26" s="184"/>
      <c r="I26" s="185">
        <f t="shared" si="8"/>
        <v>0</v>
      </c>
      <c r="J26" s="184"/>
      <c r="K26" s="185">
        <f t="shared" si="9"/>
        <v>0</v>
      </c>
      <c r="L26" s="185">
        <v>21</v>
      </c>
      <c r="M26" s="185">
        <f t="shared" si="10"/>
        <v>0</v>
      </c>
      <c r="N26" s="185">
        <v>0</v>
      </c>
      <c r="O26" s="185">
        <f t="shared" si="11"/>
        <v>0</v>
      </c>
      <c r="P26" s="185">
        <v>0</v>
      </c>
      <c r="Q26" s="185">
        <f t="shared" si="12"/>
        <v>0</v>
      </c>
      <c r="R26" s="185"/>
      <c r="S26" s="185" t="s">
        <v>280</v>
      </c>
      <c r="T26" s="186" t="s">
        <v>281</v>
      </c>
      <c r="U26" s="161">
        <v>0</v>
      </c>
      <c r="V26" s="161">
        <f t="shared" si="13"/>
        <v>0</v>
      </c>
      <c r="W26" s="161"/>
      <c r="X26" s="152"/>
      <c r="Y26" s="152"/>
      <c r="Z26" s="152"/>
      <c r="AA26" s="152"/>
      <c r="AB26" s="152"/>
      <c r="AC26" s="152"/>
      <c r="AD26" s="152"/>
      <c r="AE26" s="152"/>
      <c r="AF26" s="152"/>
      <c r="AG26" s="152" t="s">
        <v>282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18</v>
      </c>
      <c r="B27" s="181" t="s">
        <v>2217</v>
      </c>
      <c r="C27" s="191" t="s">
        <v>2216</v>
      </c>
      <c r="D27" s="182" t="s">
        <v>439</v>
      </c>
      <c r="E27" s="183">
        <v>1</v>
      </c>
      <c r="F27" s="184"/>
      <c r="G27" s="185">
        <f t="shared" si="7"/>
        <v>0</v>
      </c>
      <c r="H27" s="184"/>
      <c r="I27" s="185">
        <f t="shared" si="8"/>
        <v>0</v>
      </c>
      <c r="J27" s="184"/>
      <c r="K27" s="185">
        <f t="shared" si="9"/>
        <v>0</v>
      </c>
      <c r="L27" s="185">
        <v>21</v>
      </c>
      <c r="M27" s="185">
        <f t="shared" si="10"/>
        <v>0</v>
      </c>
      <c r="N27" s="185">
        <v>0</v>
      </c>
      <c r="O27" s="185">
        <f t="shared" si="11"/>
        <v>0</v>
      </c>
      <c r="P27" s="185">
        <v>0</v>
      </c>
      <c r="Q27" s="185">
        <f t="shared" si="12"/>
        <v>0</v>
      </c>
      <c r="R27" s="185"/>
      <c r="S27" s="185" t="s">
        <v>280</v>
      </c>
      <c r="T27" s="186" t="s">
        <v>281</v>
      </c>
      <c r="U27" s="161">
        <v>0</v>
      </c>
      <c r="V27" s="161">
        <f t="shared" si="13"/>
        <v>0</v>
      </c>
      <c r="W27" s="161"/>
      <c r="X27" s="152"/>
      <c r="Y27" s="152"/>
      <c r="Z27" s="152"/>
      <c r="AA27" s="152"/>
      <c r="AB27" s="152"/>
      <c r="AC27" s="152"/>
      <c r="AD27" s="152"/>
      <c r="AE27" s="152"/>
      <c r="AF27" s="152"/>
      <c r="AG27" s="152" t="s">
        <v>282</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0">
        <v>19</v>
      </c>
      <c r="B28" s="181" t="s">
        <v>2218</v>
      </c>
      <c r="C28" s="191" t="s">
        <v>2219</v>
      </c>
      <c r="D28" s="182" t="s">
        <v>439</v>
      </c>
      <c r="E28" s="183">
        <v>4</v>
      </c>
      <c r="F28" s="184"/>
      <c r="G28" s="185">
        <f t="shared" si="7"/>
        <v>0</v>
      </c>
      <c r="H28" s="184"/>
      <c r="I28" s="185">
        <f t="shared" si="8"/>
        <v>0</v>
      </c>
      <c r="J28" s="184"/>
      <c r="K28" s="185">
        <f t="shared" si="9"/>
        <v>0</v>
      </c>
      <c r="L28" s="185">
        <v>21</v>
      </c>
      <c r="M28" s="185">
        <f t="shared" si="10"/>
        <v>0</v>
      </c>
      <c r="N28" s="185">
        <v>0</v>
      </c>
      <c r="O28" s="185">
        <f t="shared" si="11"/>
        <v>0</v>
      </c>
      <c r="P28" s="185">
        <v>0</v>
      </c>
      <c r="Q28" s="185">
        <f t="shared" si="12"/>
        <v>0</v>
      </c>
      <c r="R28" s="185"/>
      <c r="S28" s="185" t="s">
        <v>280</v>
      </c>
      <c r="T28" s="186" t="s">
        <v>281</v>
      </c>
      <c r="U28" s="161">
        <v>0</v>
      </c>
      <c r="V28" s="161">
        <f t="shared" si="13"/>
        <v>0</v>
      </c>
      <c r="W28" s="161"/>
      <c r="X28" s="152"/>
      <c r="Y28" s="152"/>
      <c r="Z28" s="152"/>
      <c r="AA28" s="152"/>
      <c r="AB28" s="152"/>
      <c r="AC28" s="152"/>
      <c r="AD28" s="152"/>
      <c r="AE28" s="152"/>
      <c r="AF28" s="152"/>
      <c r="AG28" s="152" t="s">
        <v>282</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0">
        <v>20</v>
      </c>
      <c r="B29" s="181" t="s">
        <v>2220</v>
      </c>
      <c r="C29" s="191" t="s">
        <v>2219</v>
      </c>
      <c r="D29" s="182" t="s">
        <v>439</v>
      </c>
      <c r="E29" s="183">
        <v>2</v>
      </c>
      <c r="F29" s="184"/>
      <c r="G29" s="185">
        <f t="shared" si="7"/>
        <v>0</v>
      </c>
      <c r="H29" s="184"/>
      <c r="I29" s="185">
        <f t="shared" si="8"/>
        <v>0</v>
      </c>
      <c r="J29" s="184"/>
      <c r="K29" s="185">
        <f t="shared" si="9"/>
        <v>0</v>
      </c>
      <c r="L29" s="185">
        <v>21</v>
      </c>
      <c r="M29" s="185">
        <f t="shared" si="10"/>
        <v>0</v>
      </c>
      <c r="N29" s="185">
        <v>0</v>
      </c>
      <c r="O29" s="185">
        <f t="shared" si="11"/>
        <v>0</v>
      </c>
      <c r="P29" s="185">
        <v>0</v>
      </c>
      <c r="Q29" s="185">
        <f t="shared" si="12"/>
        <v>0</v>
      </c>
      <c r="R29" s="185"/>
      <c r="S29" s="185" t="s">
        <v>280</v>
      </c>
      <c r="T29" s="186" t="s">
        <v>281</v>
      </c>
      <c r="U29" s="161">
        <v>0</v>
      </c>
      <c r="V29" s="161">
        <f t="shared" si="13"/>
        <v>0</v>
      </c>
      <c r="W29" s="161"/>
      <c r="X29" s="152"/>
      <c r="Y29" s="152"/>
      <c r="Z29" s="152"/>
      <c r="AA29" s="152"/>
      <c r="AB29" s="152"/>
      <c r="AC29" s="152"/>
      <c r="AD29" s="152"/>
      <c r="AE29" s="152"/>
      <c r="AF29" s="152"/>
      <c r="AG29" s="152" t="s">
        <v>282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0">
        <v>21</v>
      </c>
      <c r="B30" s="181" t="s">
        <v>2221</v>
      </c>
      <c r="C30" s="191" t="s">
        <v>2222</v>
      </c>
      <c r="D30" s="182" t="s">
        <v>439</v>
      </c>
      <c r="E30" s="183">
        <v>3</v>
      </c>
      <c r="F30" s="184"/>
      <c r="G30" s="185">
        <f t="shared" si="7"/>
        <v>0</v>
      </c>
      <c r="H30" s="184"/>
      <c r="I30" s="185">
        <f t="shared" si="8"/>
        <v>0</v>
      </c>
      <c r="J30" s="184"/>
      <c r="K30" s="185">
        <f t="shared" si="9"/>
        <v>0</v>
      </c>
      <c r="L30" s="185">
        <v>21</v>
      </c>
      <c r="M30" s="185">
        <f t="shared" si="10"/>
        <v>0</v>
      </c>
      <c r="N30" s="185">
        <v>0</v>
      </c>
      <c r="O30" s="185">
        <f t="shared" si="11"/>
        <v>0</v>
      </c>
      <c r="P30" s="185">
        <v>0</v>
      </c>
      <c r="Q30" s="185">
        <f t="shared" si="12"/>
        <v>0</v>
      </c>
      <c r="R30" s="185"/>
      <c r="S30" s="185" t="s">
        <v>280</v>
      </c>
      <c r="T30" s="186" t="s">
        <v>281</v>
      </c>
      <c r="U30" s="161">
        <v>0</v>
      </c>
      <c r="V30" s="161">
        <f t="shared" si="13"/>
        <v>0</v>
      </c>
      <c r="W30" s="161"/>
      <c r="X30" s="152"/>
      <c r="Y30" s="152"/>
      <c r="Z30" s="152"/>
      <c r="AA30" s="152"/>
      <c r="AB30" s="152"/>
      <c r="AC30" s="152"/>
      <c r="AD30" s="152"/>
      <c r="AE30" s="152"/>
      <c r="AF30" s="152"/>
      <c r="AG30" s="152" t="s">
        <v>282</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0">
        <v>22</v>
      </c>
      <c r="B31" s="181" t="s">
        <v>2223</v>
      </c>
      <c r="C31" s="191" t="s">
        <v>2224</v>
      </c>
      <c r="D31" s="182" t="s">
        <v>439</v>
      </c>
      <c r="E31" s="183">
        <v>1</v>
      </c>
      <c r="F31" s="184"/>
      <c r="G31" s="185">
        <f t="shared" si="7"/>
        <v>0</v>
      </c>
      <c r="H31" s="184"/>
      <c r="I31" s="185">
        <f t="shared" si="8"/>
        <v>0</v>
      </c>
      <c r="J31" s="184"/>
      <c r="K31" s="185">
        <f t="shared" si="9"/>
        <v>0</v>
      </c>
      <c r="L31" s="185">
        <v>21</v>
      </c>
      <c r="M31" s="185">
        <f t="shared" si="10"/>
        <v>0</v>
      </c>
      <c r="N31" s="185">
        <v>0</v>
      </c>
      <c r="O31" s="185">
        <f t="shared" si="11"/>
        <v>0</v>
      </c>
      <c r="P31" s="185">
        <v>0</v>
      </c>
      <c r="Q31" s="185">
        <f t="shared" si="12"/>
        <v>0</v>
      </c>
      <c r="R31" s="185"/>
      <c r="S31" s="185" t="s">
        <v>280</v>
      </c>
      <c r="T31" s="186" t="s">
        <v>281</v>
      </c>
      <c r="U31" s="161">
        <v>0</v>
      </c>
      <c r="V31" s="161">
        <f t="shared" si="13"/>
        <v>0</v>
      </c>
      <c r="W31" s="161"/>
      <c r="X31" s="152"/>
      <c r="Y31" s="152"/>
      <c r="Z31" s="152"/>
      <c r="AA31" s="152"/>
      <c r="AB31" s="152"/>
      <c r="AC31" s="152"/>
      <c r="AD31" s="152"/>
      <c r="AE31" s="152"/>
      <c r="AF31" s="152"/>
      <c r="AG31" s="152" t="s">
        <v>282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0">
        <v>23</v>
      </c>
      <c r="B32" s="181" t="s">
        <v>2225</v>
      </c>
      <c r="C32" s="191" t="s">
        <v>2226</v>
      </c>
      <c r="D32" s="182" t="s">
        <v>439</v>
      </c>
      <c r="E32" s="183">
        <v>4</v>
      </c>
      <c r="F32" s="184"/>
      <c r="G32" s="185">
        <f t="shared" si="7"/>
        <v>0</v>
      </c>
      <c r="H32" s="184"/>
      <c r="I32" s="185">
        <f t="shared" si="8"/>
        <v>0</v>
      </c>
      <c r="J32" s="184"/>
      <c r="K32" s="185">
        <f t="shared" si="9"/>
        <v>0</v>
      </c>
      <c r="L32" s="185">
        <v>21</v>
      </c>
      <c r="M32" s="185">
        <f t="shared" si="10"/>
        <v>0</v>
      </c>
      <c r="N32" s="185">
        <v>0</v>
      </c>
      <c r="O32" s="185">
        <f t="shared" si="11"/>
        <v>0</v>
      </c>
      <c r="P32" s="185">
        <v>0</v>
      </c>
      <c r="Q32" s="185">
        <f t="shared" si="12"/>
        <v>0</v>
      </c>
      <c r="R32" s="185"/>
      <c r="S32" s="185" t="s">
        <v>280</v>
      </c>
      <c r="T32" s="186" t="s">
        <v>281</v>
      </c>
      <c r="U32" s="161">
        <v>0</v>
      </c>
      <c r="V32" s="161">
        <f t="shared" si="13"/>
        <v>0</v>
      </c>
      <c r="W32" s="161"/>
      <c r="X32" s="152"/>
      <c r="Y32" s="152"/>
      <c r="Z32" s="152"/>
      <c r="AA32" s="152"/>
      <c r="AB32" s="152"/>
      <c r="AC32" s="152"/>
      <c r="AD32" s="152"/>
      <c r="AE32" s="152"/>
      <c r="AF32" s="152"/>
      <c r="AG32" s="152" t="s">
        <v>282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0">
        <v>24</v>
      </c>
      <c r="B33" s="181" t="s">
        <v>2227</v>
      </c>
      <c r="C33" s="191" t="s">
        <v>2228</v>
      </c>
      <c r="D33" s="182" t="s">
        <v>439</v>
      </c>
      <c r="E33" s="183">
        <v>1</v>
      </c>
      <c r="F33" s="184"/>
      <c r="G33" s="185">
        <f t="shared" si="7"/>
        <v>0</v>
      </c>
      <c r="H33" s="184"/>
      <c r="I33" s="185">
        <f t="shared" si="8"/>
        <v>0</v>
      </c>
      <c r="J33" s="184"/>
      <c r="K33" s="185">
        <f t="shared" si="9"/>
        <v>0</v>
      </c>
      <c r="L33" s="185">
        <v>21</v>
      </c>
      <c r="M33" s="185">
        <f t="shared" si="10"/>
        <v>0</v>
      </c>
      <c r="N33" s="185">
        <v>0</v>
      </c>
      <c r="O33" s="185">
        <f t="shared" si="11"/>
        <v>0</v>
      </c>
      <c r="P33" s="185">
        <v>0</v>
      </c>
      <c r="Q33" s="185">
        <f t="shared" si="12"/>
        <v>0</v>
      </c>
      <c r="R33" s="185"/>
      <c r="S33" s="185" t="s">
        <v>280</v>
      </c>
      <c r="T33" s="186" t="s">
        <v>281</v>
      </c>
      <c r="U33" s="161">
        <v>0</v>
      </c>
      <c r="V33" s="161">
        <f t="shared" si="13"/>
        <v>0</v>
      </c>
      <c r="W33" s="161"/>
      <c r="X33" s="152"/>
      <c r="Y33" s="152"/>
      <c r="Z33" s="152"/>
      <c r="AA33" s="152"/>
      <c r="AB33" s="152"/>
      <c r="AC33" s="152"/>
      <c r="AD33" s="152"/>
      <c r="AE33" s="152"/>
      <c r="AF33" s="152"/>
      <c r="AG33" s="152" t="s">
        <v>282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0">
        <v>25</v>
      </c>
      <c r="B34" s="181" t="s">
        <v>2229</v>
      </c>
      <c r="C34" s="191" t="s">
        <v>2230</v>
      </c>
      <c r="D34" s="182" t="s">
        <v>439</v>
      </c>
      <c r="E34" s="183">
        <v>1</v>
      </c>
      <c r="F34" s="184"/>
      <c r="G34" s="185">
        <f t="shared" si="7"/>
        <v>0</v>
      </c>
      <c r="H34" s="184"/>
      <c r="I34" s="185">
        <f t="shared" si="8"/>
        <v>0</v>
      </c>
      <c r="J34" s="184"/>
      <c r="K34" s="185">
        <f t="shared" si="9"/>
        <v>0</v>
      </c>
      <c r="L34" s="185">
        <v>21</v>
      </c>
      <c r="M34" s="185">
        <f t="shared" si="10"/>
        <v>0</v>
      </c>
      <c r="N34" s="185">
        <v>0</v>
      </c>
      <c r="O34" s="185">
        <f t="shared" si="11"/>
        <v>0</v>
      </c>
      <c r="P34" s="185">
        <v>0</v>
      </c>
      <c r="Q34" s="185">
        <f t="shared" si="12"/>
        <v>0</v>
      </c>
      <c r="R34" s="185"/>
      <c r="S34" s="185" t="s">
        <v>280</v>
      </c>
      <c r="T34" s="186" t="s">
        <v>281</v>
      </c>
      <c r="U34" s="161">
        <v>0</v>
      </c>
      <c r="V34" s="161">
        <f t="shared" si="13"/>
        <v>0</v>
      </c>
      <c r="W34" s="161"/>
      <c r="X34" s="152"/>
      <c r="Y34" s="152"/>
      <c r="Z34" s="152"/>
      <c r="AA34" s="152"/>
      <c r="AB34" s="152"/>
      <c r="AC34" s="152"/>
      <c r="AD34" s="152"/>
      <c r="AE34" s="152"/>
      <c r="AF34" s="152"/>
      <c r="AG34" s="152" t="s">
        <v>282</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0">
        <v>26</v>
      </c>
      <c r="B35" s="181" t="s">
        <v>2231</v>
      </c>
      <c r="C35" s="191" t="s">
        <v>2232</v>
      </c>
      <c r="D35" s="182" t="s">
        <v>439</v>
      </c>
      <c r="E35" s="183">
        <v>3</v>
      </c>
      <c r="F35" s="184"/>
      <c r="G35" s="185">
        <f t="shared" si="7"/>
        <v>0</v>
      </c>
      <c r="H35" s="184"/>
      <c r="I35" s="185">
        <f t="shared" si="8"/>
        <v>0</v>
      </c>
      <c r="J35" s="184"/>
      <c r="K35" s="185">
        <f t="shared" si="9"/>
        <v>0</v>
      </c>
      <c r="L35" s="185">
        <v>21</v>
      </c>
      <c r="M35" s="185">
        <f t="shared" si="10"/>
        <v>0</v>
      </c>
      <c r="N35" s="185">
        <v>0</v>
      </c>
      <c r="O35" s="185">
        <f t="shared" si="11"/>
        <v>0</v>
      </c>
      <c r="P35" s="185">
        <v>0</v>
      </c>
      <c r="Q35" s="185">
        <f t="shared" si="12"/>
        <v>0</v>
      </c>
      <c r="R35" s="185"/>
      <c r="S35" s="185" t="s">
        <v>280</v>
      </c>
      <c r="T35" s="186" t="s">
        <v>281</v>
      </c>
      <c r="U35" s="161">
        <v>0</v>
      </c>
      <c r="V35" s="161">
        <f t="shared" si="13"/>
        <v>0</v>
      </c>
      <c r="W35" s="161"/>
      <c r="X35" s="152"/>
      <c r="Y35" s="152"/>
      <c r="Z35" s="152"/>
      <c r="AA35" s="152"/>
      <c r="AB35" s="152"/>
      <c r="AC35" s="152"/>
      <c r="AD35" s="152"/>
      <c r="AE35" s="152"/>
      <c r="AF35" s="152"/>
      <c r="AG35" s="152" t="s">
        <v>282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0">
        <v>27</v>
      </c>
      <c r="B36" s="181" t="s">
        <v>2233</v>
      </c>
      <c r="C36" s="191" t="s">
        <v>2234</v>
      </c>
      <c r="D36" s="182" t="s">
        <v>439</v>
      </c>
      <c r="E36" s="183">
        <v>1</v>
      </c>
      <c r="F36" s="184"/>
      <c r="G36" s="185">
        <f t="shared" si="7"/>
        <v>0</v>
      </c>
      <c r="H36" s="184"/>
      <c r="I36" s="185">
        <f t="shared" si="8"/>
        <v>0</v>
      </c>
      <c r="J36" s="184"/>
      <c r="K36" s="185">
        <f t="shared" si="9"/>
        <v>0</v>
      </c>
      <c r="L36" s="185">
        <v>21</v>
      </c>
      <c r="M36" s="185">
        <f t="shared" si="10"/>
        <v>0</v>
      </c>
      <c r="N36" s="185">
        <v>0</v>
      </c>
      <c r="O36" s="185">
        <f t="shared" si="11"/>
        <v>0</v>
      </c>
      <c r="P36" s="185">
        <v>0</v>
      </c>
      <c r="Q36" s="185">
        <f t="shared" si="12"/>
        <v>0</v>
      </c>
      <c r="R36" s="185"/>
      <c r="S36" s="185" t="s">
        <v>280</v>
      </c>
      <c r="T36" s="186" t="s">
        <v>281</v>
      </c>
      <c r="U36" s="161">
        <v>0</v>
      </c>
      <c r="V36" s="161">
        <f t="shared" si="13"/>
        <v>0</v>
      </c>
      <c r="W36" s="161"/>
      <c r="X36" s="152"/>
      <c r="Y36" s="152"/>
      <c r="Z36" s="152"/>
      <c r="AA36" s="152"/>
      <c r="AB36" s="152"/>
      <c r="AC36" s="152"/>
      <c r="AD36" s="152"/>
      <c r="AE36" s="152"/>
      <c r="AF36" s="152"/>
      <c r="AG36" s="152" t="s">
        <v>282</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0">
        <v>28</v>
      </c>
      <c r="B37" s="181" t="s">
        <v>2235</v>
      </c>
      <c r="C37" s="191" t="s">
        <v>2236</v>
      </c>
      <c r="D37" s="182" t="s">
        <v>439</v>
      </c>
      <c r="E37" s="183">
        <v>300</v>
      </c>
      <c r="F37" s="184"/>
      <c r="G37" s="185">
        <f t="shared" si="7"/>
        <v>0</v>
      </c>
      <c r="H37" s="184"/>
      <c r="I37" s="185">
        <f t="shared" si="8"/>
        <v>0</v>
      </c>
      <c r="J37" s="184"/>
      <c r="K37" s="185">
        <f t="shared" si="9"/>
        <v>0</v>
      </c>
      <c r="L37" s="185">
        <v>21</v>
      </c>
      <c r="M37" s="185">
        <f t="shared" si="10"/>
        <v>0</v>
      </c>
      <c r="N37" s="185">
        <v>0</v>
      </c>
      <c r="O37" s="185">
        <f t="shared" si="11"/>
        <v>0</v>
      </c>
      <c r="P37" s="185">
        <v>0</v>
      </c>
      <c r="Q37" s="185">
        <f t="shared" si="12"/>
        <v>0</v>
      </c>
      <c r="R37" s="185"/>
      <c r="S37" s="185" t="s">
        <v>280</v>
      </c>
      <c r="T37" s="186" t="s">
        <v>281</v>
      </c>
      <c r="U37" s="161">
        <v>0</v>
      </c>
      <c r="V37" s="161">
        <f t="shared" si="13"/>
        <v>0</v>
      </c>
      <c r="W37" s="161"/>
      <c r="X37" s="152"/>
      <c r="Y37" s="152"/>
      <c r="Z37" s="152"/>
      <c r="AA37" s="152"/>
      <c r="AB37" s="152"/>
      <c r="AC37" s="152"/>
      <c r="AD37" s="152"/>
      <c r="AE37" s="152"/>
      <c r="AF37" s="152"/>
      <c r="AG37" s="152" t="s">
        <v>282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0">
        <v>29</v>
      </c>
      <c r="B38" s="181" t="s">
        <v>2237</v>
      </c>
      <c r="C38" s="191" t="s">
        <v>2238</v>
      </c>
      <c r="D38" s="182" t="s">
        <v>439</v>
      </c>
      <c r="E38" s="183">
        <v>10</v>
      </c>
      <c r="F38" s="184"/>
      <c r="G38" s="185">
        <f t="shared" si="7"/>
        <v>0</v>
      </c>
      <c r="H38" s="184"/>
      <c r="I38" s="185">
        <f t="shared" si="8"/>
        <v>0</v>
      </c>
      <c r="J38" s="184"/>
      <c r="K38" s="185">
        <f t="shared" si="9"/>
        <v>0</v>
      </c>
      <c r="L38" s="185">
        <v>21</v>
      </c>
      <c r="M38" s="185">
        <f t="shared" si="10"/>
        <v>0</v>
      </c>
      <c r="N38" s="185">
        <v>0</v>
      </c>
      <c r="O38" s="185">
        <f t="shared" si="11"/>
        <v>0</v>
      </c>
      <c r="P38" s="185">
        <v>0</v>
      </c>
      <c r="Q38" s="185">
        <f t="shared" si="12"/>
        <v>0</v>
      </c>
      <c r="R38" s="185"/>
      <c r="S38" s="185" t="s">
        <v>280</v>
      </c>
      <c r="T38" s="186" t="s">
        <v>281</v>
      </c>
      <c r="U38" s="161">
        <v>0</v>
      </c>
      <c r="V38" s="161">
        <f t="shared" si="13"/>
        <v>0</v>
      </c>
      <c r="W38" s="161"/>
      <c r="X38" s="152"/>
      <c r="Y38" s="152"/>
      <c r="Z38" s="152"/>
      <c r="AA38" s="152"/>
      <c r="AB38" s="152"/>
      <c r="AC38" s="152"/>
      <c r="AD38" s="152"/>
      <c r="AE38" s="152"/>
      <c r="AF38" s="152"/>
      <c r="AG38" s="152" t="s">
        <v>282</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0">
        <v>30</v>
      </c>
      <c r="B39" s="181" t="s">
        <v>2239</v>
      </c>
      <c r="C39" s="191" t="s">
        <v>2240</v>
      </c>
      <c r="D39" s="182" t="s">
        <v>439</v>
      </c>
      <c r="E39" s="183">
        <v>50</v>
      </c>
      <c r="F39" s="184"/>
      <c r="G39" s="185">
        <f t="shared" si="7"/>
        <v>0</v>
      </c>
      <c r="H39" s="184"/>
      <c r="I39" s="185">
        <f t="shared" si="8"/>
        <v>0</v>
      </c>
      <c r="J39" s="184"/>
      <c r="K39" s="185">
        <f t="shared" si="9"/>
        <v>0</v>
      </c>
      <c r="L39" s="185">
        <v>21</v>
      </c>
      <c r="M39" s="185">
        <f t="shared" si="10"/>
        <v>0</v>
      </c>
      <c r="N39" s="185">
        <v>0</v>
      </c>
      <c r="O39" s="185">
        <f t="shared" si="11"/>
        <v>0</v>
      </c>
      <c r="P39" s="185">
        <v>0</v>
      </c>
      <c r="Q39" s="185">
        <f t="shared" si="12"/>
        <v>0</v>
      </c>
      <c r="R39" s="185"/>
      <c r="S39" s="185" t="s">
        <v>280</v>
      </c>
      <c r="T39" s="186" t="s">
        <v>281</v>
      </c>
      <c r="U39" s="161">
        <v>0</v>
      </c>
      <c r="V39" s="161">
        <f t="shared" si="13"/>
        <v>0</v>
      </c>
      <c r="W39" s="161"/>
      <c r="X39" s="152"/>
      <c r="Y39" s="152"/>
      <c r="Z39" s="152"/>
      <c r="AA39" s="152"/>
      <c r="AB39" s="152"/>
      <c r="AC39" s="152"/>
      <c r="AD39" s="152"/>
      <c r="AE39" s="152"/>
      <c r="AF39" s="152"/>
      <c r="AG39" s="152" t="s">
        <v>282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0">
        <v>31</v>
      </c>
      <c r="B40" s="181" t="s">
        <v>2241</v>
      </c>
      <c r="C40" s="191" t="s">
        <v>2242</v>
      </c>
      <c r="D40" s="182" t="s">
        <v>439</v>
      </c>
      <c r="E40" s="183">
        <v>10</v>
      </c>
      <c r="F40" s="184"/>
      <c r="G40" s="185">
        <f t="shared" si="7"/>
        <v>0</v>
      </c>
      <c r="H40" s="184"/>
      <c r="I40" s="185">
        <f t="shared" si="8"/>
        <v>0</v>
      </c>
      <c r="J40" s="184"/>
      <c r="K40" s="185">
        <f t="shared" si="9"/>
        <v>0</v>
      </c>
      <c r="L40" s="185">
        <v>21</v>
      </c>
      <c r="M40" s="185">
        <f t="shared" si="10"/>
        <v>0</v>
      </c>
      <c r="N40" s="185">
        <v>0</v>
      </c>
      <c r="O40" s="185">
        <f t="shared" si="11"/>
        <v>0</v>
      </c>
      <c r="P40" s="185">
        <v>0</v>
      </c>
      <c r="Q40" s="185">
        <f t="shared" si="12"/>
        <v>0</v>
      </c>
      <c r="R40" s="185"/>
      <c r="S40" s="185" t="s">
        <v>280</v>
      </c>
      <c r="T40" s="186" t="s">
        <v>281</v>
      </c>
      <c r="U40" s="161">
        <v>0</v>
      </c>
      <c r="V40" s="161">
        <f t="shared" si="13"/>
        <v>0</v>
      </c>
      <c r="W40" s="161"/>
      <c r="X40" s="152"/>
      <c r="Y40" s="152"/>
      <c r="Z40" s="152"/>
      <c r="AA40" s="152"/>
      <c r="AB40" s="152"/>
      <c r="AC40" s="152"/>
      <c r="AD40" s="152"/>
      <c r="AE40" s="152"/>
      <c r="AF40" s="152"/>
      <c r="AG40" s="152" t="s">
        <v>282</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0">
        <v>32</v>
      </c>
      <c r="B41" s="181" t="s">
        <v>2243</v>
      </c>
      <c r="C41" s="191" t="s">
        <v>2244</v>
      </c>
      <c r="D41" s="182" t="s">
        <v>439</v>
      </c>
      <c r="E41" s="183">
        <v>60</v>
      </c>
      <c r="F41" s="184"/>
      <c r="G41" s="185">
        <f t="shared" si="7"/>
        <v>0</v>
      </c>
      <c r="H41" s="184"/>
      <c r="I41" s="185">
        <f t="shared" si="8"/>
        <v>0</v>
      </c>
      <c r="J41" s="184"/>
      <c r="K41" s="185">
        <f t="shared" si="9"/>
        <v>0</v>
      </c>
      <c r="L41" s="185">
        <v>21</v>
      </c>
      <c r="M41" s="185">
        <f t="shared" si="10"/>
        <v>0</v>
      </c>
      <c r="N41" s="185">
        <v>0</v>
      </c>
      <c r="O41" s="185">
        <f t="shared" si="11"/>
        <v>0</v>
      </c>
      <c r="P41" s="185">
        <v>0</v>
      </c>
      <c r="Q41" s="185">
        <f t="shared" si="12"/>
        <v>0</v>
      </c>
      <c r="R41" s="185"/>
      <c r="S41" s="185" t="s">
        <v>280</v>
      </c>
      <c r="T41" s="186" t="s">
        <v>281</v>
      </c>
      <c r="U41" s="161">
        <v>0</v>
      </c>
      <c r="V41" s="161">
        <f t="shared" si="13"/>
        <v>0</v>
      </c>
      <c r="W41" s="161"/>
      <c r="X41" s="152"/>
      <c r="Y41" s="152"/>
      <c r="Z41" s="152"/>
      <c r="AA41" s="152"/>
      <c r="AB41" s="152"/>
      <c r="AC41" s="152"/>
      <c r="AD41" s="152"/>
      <c r="AE41" s="152"/>
      <c r="AF41" s="152"/>
      <c r="AG41" s="152" t="s">
        <v>282</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0">
        <v>33</v>
      </c>
      <c r="B42" s="181" t="s">
        <v>2245</v>
      </c>
      <c r="C42" s="191" t="s">
        <v>2246</v>
      </c>
      <c r="D42" s="182" t="s">
        <v>439</v>
      </c>
      <c r="E42" s="183">
        <v>60</v>
      </c>
      <c r="F42" s="184"/>
      <c r="G42" s="185">
        <f t="shared" si="7"/>
        <v>0</v>
      </c>
      <c r="H42" s="184"/>
      <c r="I42" s="185">
        <f t="shared" si="8"/>
        <v>0</v>
      </c>
      <c r="J42" s="184"/>
      <c r="K42" s="185">
        <f t="shared" si="9"/>
        <v>0</v>
      </c>
      <c r="L42" s="185">
        <v>21</v>
      </c>
      <c r="M42" s="185">
        <f t="shared" si="10"/>
        <v>0</v>
      </c>
      <c r="N42" s="185">
        <v>0</v>
      </c>
      <c r="O42" s="185">
        <f t="shared" si="11"/>
        <v>0</v>
      </c>
      <c r="P42" s="185">
        <v>0</v>
      </c>
      <c r="Q42" s="185">
        <f t="shared" si="12"/>
        <v>0</v>
      </c>
      <c r="R42" s="185"/>
      <c r="S42" s="185" t="s">
        <v>280</v>
      </c>
      <c r="T42" s="186" t="s">
        <v>281</v>
      </c>
      <c r="U42" s="161">
        <v>0</v>
      </c>
      <c r="V42" s="161">
        <f t="shared" si="13"/>
        <v>0</v>
      </c>
      <c r="W42" s="161"/>
      <c r="X42" s="152"/>
      <c r="Y42" s="152"/>
      <c r="Z42" s="152"/>
      <c r="AA42" s="152"/>
      <c r="AB42" s="152"/>
      <c r="AC42" s="152"/>
      <c r="AD42" s="152"/>
      <c r="AE42" s="152"/>
      <c r="AF42" s="152"/>
      <c r="AG42" s="152" t="s">
        <v>282</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0">
        <v>34</v>
      </c>
      <c r="B43" s="181" t="s">
        <v>2247</v>
      </c>
      <c r="C43" s="191" t="s">
        <v>2248</v>
      </c>
      <c r="D43" s="182" t="s">
        <v>486</v>
      </c>
      <c r="E43" s="183">
        <v>200</v>
      </c>
      <c r="F43" s="184"/>
      <c r="G43" s="185">
        <f t="shared" si="7"/>
        <v>0</v>
      </c>
      <c r="H43" s="184"/>
      <c r="I43" s="185">
        <f t="shared" si="8"/>
        <v>0</v>
      </c>
      <c r="J43" s="184"/>
      <c r="K43" s="185">
        <f t="shared" si="9"/>
        <v>0</v>
      </c>
      <c r="L43" s="185">
        <v>21</v>
      </c>
      <c r="M43" s="185">
        <f t="shared" si="10"/>
        <v>0</v>
      </c>
      <c r="N43" s="185">
        <v>0</v>
      </c>
      <c r="O43" s="185">
        <f t="shared" si="11"/>
        <v>0</v>
      </c>
      <c r="P43" s="185">
        <v>0</v>
      </c>
      <c r="Q43" s="185">
        <f t="shared" si="12"/>
        <v>0</v>
      </c>
      <c r="R43" s="185"/>
      <c r="S43" s="185" t="s">
        <v>280</v>
      </c>
      <c r="T43" s="186" t="s">
        <v>281</v>
      </c>
      <c r="U43" s="161">
        <v>0</v>
      </c>
      <c r="V43" s="161">
        <f t="shared" si="13"/>
        <v>0</v>
      </c>
      <c r="W43" s="161"/>
      <c r="X43" s="152"/>
      <c r="Y43" s="152"/>
      <c r="Z43" s="152"/>
      <c r="AA43" s="152"/>
      <c r="AB43" s="152"/>
      <c r="AC43" s="152"/>
      <c r="AD43" s="152"/>
      <c r="AE43" s="152"/>
      <c r="AF43" s="152"/>
      <c r="AG43" s="152" t="s">
        <v>282</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0">
        <v>35</v>
      </c>
      <c r="B44" s="181" t="s">
        <v>2249</v>
      </c>
      <c r="C44" s="191" t="s">
        <v>2250</v>
      </c>
      <c r="D44" s="182" t="s">
        <v>326</v>
      </c>
      <c r="E44" s="183">
        <v>0.2</v>
      </c>
      <c r="F44" s="184"/>
      <c r="G44" s="185">
        <f t="shared" si="7"/>
        <v>0</v>
      </c>
      <c r="H44" s="184"/>
      <c r="I44" s="185">
        <f t="shared" si="8"/>
        <v>0</v>
      </c>
      <c r="J44" s="184"/>
      <c r="K44" s="185">
        <f t="shared" si="9"/>
        <v>0</v>
      </c>
      <c r="L44" s="185">
        <v>21</v>
      </c>
      <c r="M44" s="185">
        <f t="shared" si="10"/>
        <v>0</v>
      </c>
      <c r="N44" s="185">
        <v>0</v>
      </c>
      <c r="O44" s="185">
        <f t="shared" si="11"/>
        <v>0</v>
      </c>
      <c r="P44" s="185">
        <v>0</v>
      </c>
      <c r="Q44" s="185">
        <f t="shared" si="12"/>
        <v>0</v>
      </c>
      <c r="R44" s="185"/>
      <c r="S44" s="185" t="s">
        <v>280</v>
      </c>
      <c r="T44" s="186" t="s">
        <v>281</v>
      </c>
      <c r="U44" s="161">
        <v>0</v>
      </c>
      <c r="V44" s="161">
        <f t="shared" si="13"/>
        <v>0</v>
      </c>
      <c r="W44" s="161"/>
      <c r="X44" s="152"/>
      <c r="Y44" s="152"/>
      <c r="Z44" s="152"/>
      <c r="AA44" s="152"/>
      <c r="AB44" s="152"/>
      <c r="AC44" s="152"/>
      <c r="AD44" s="152"/>
      <c r="AE44" s="152"/>
      <c r="AF44" s="152"/>
      <c r="AG44" s="152" t="s">
        <v>282</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0">
        <v>36</v>
      </c>
      <c r="B45" s="181" t="s">
        <v>2251</v>
      </c>
      <c r="C45" s="191" t="s">
        <v>2252</v>
      </c>
      <c r="D45" s="182" t="s">
        <v>439</v>
      </c>
      <c r="E45" s="183">
        <v>22</v>
      </c>
      <c r="F45" s="184"/>
      <c r="G45" s="185">
        <f t="shared" si="7"/>
        <v>0</v>
      </c>
      <c r="H45" s="184"/>
      <c r="I45" s="185">
        <f t="shared" si="8"/>
        <v>0</v>
      </c>
      <c r="J45" s="184"/>
      <c r="K45" s="185">
        <f t="shared" si="9"/>
        <v>0</v>
      </c>
      <c r="L45" s="185">
        <v>21</v>
      </c>
      <c r="M45" s="185">
        <f t="shared" si="10"/>
        <v>0</v>
      </c>
      <c r="N45" s="185">
        <v>0</v>
      </c>
      <c r="O45" s="185">
        <f t="shared" si="11"/>
        <v>0</v>
      </c>
      <c r="P45" s="185">
        <v>0</v>
      </c>
      <c r="Q45" s="185">
        <f t="shared" si="12"/>
        <v>0</v>
      </c>
      <c r="R45" s="185"/>
      <c r="S45" s="185" t="s">
        <v>280</v>
      </c>
      <c r="T45" s="186" t="s">
        <v>281</v>
      </c>
      <c r="U45" s="161">
        <v>0</v>
      </c>
      <c r="V45" s="161">
        <f t="shared" si="13"/>
        <v>0</v>
      </c>
      <c r="W45" s="161"/>
      <c r="X45" s="152"/>
      <c r="Y45" s="152"/>
      <c r="Z45" s="152"/>
      <c r="AA45" s="152"/>
      <c r="AB45" s="152"/>
      <c r="AC45" s="152"/>
      <c r="AD45" s="152"/>
      <c r="AE45" s="152"/>
      <c r="AF45" s="152"/>
      <c r="AG45" s="152" t="s">
        <v>282</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0">
        <v>37</v>
      </c>
      <c r="B46" s="181" t="s">
        <v>2253</v>
      </c>
      <c r="C46" s="191" t="s">
        <v>2254</v>
      </c>
      <c r="D46" s="182" t="s">
        <v>439</v>
      </c>
      <c r="E46" s="183">
        <v>10</v>
      </c>
      <c r="F46" s="184"/>
      <c r="G46" s="185">
        <f t="shared" si="7"/>
        <v>0</v>
      </c>
      <c r="H46" s="184"/>
      <c r="I46" s="185">
        <f t="shared" si="8"/>
        <v>0</v>
      </c>
      <c r="J46" s="184"/>
      <c r="K46" s="185">
        <f t="shared" si="9"/>
        <v>0</v>
      </c>
      <c r="L46" s="185">
        <v>21</v>
      </c>
      <c r="M46" s="185">
        <f t="shared" si="10"/>
        <v>0</v>
      </c>
      <c r="N46" s="185">
        <v>0</v>
      </c>
      <c r="O46" s="185">
        <f t="shared" si="11"/>
        <v>0</v>
      </c>
      <c r="P46" s="185">
        <v>0</v>
      </c>
      <c r="Q46" s="185">
        <f t="shared" si="12"/>
        <v>0</v>
      </c>
      <c r="R46" s="185"/>
      <c r="S46" s="185" t="s">
        <v>280</v>
      </c>
      <c r="T46" s="186" t="s">
        <v>281</v>
      </c>
      <c r="U46" s="161">
        <v>0</v>
      </c>
      <c r="V46" s="161">
        <f t="shared" si="13"/>
        <v>0</v>
      </c>
      <c r="W46" s="161"/>
      <c r="X46" s="152"/>
      <c r="Y46" s="152"/>
      <c r="Z46" s="152"/>
      <c r="AA46" s="152"/>
      <c r="AB46" s="152"/>
      <c r="AC46" s="152"/>
      <c r="AD46" s="152"/>
      <c r="AE46" s="152"/>
      <c r="AF46" s="152"/>
      <c r="AG46" s="152" t="s">
        <v>282</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0">
        <v>38</v>
      </c>
      <c r="B47" s="181" t="s">
        <v>2255</v>
      </c>
      <c r="C47" s="191" t="s">
        <v>2256</v>
      </c>
      <c r="D47" s="182" t="s">
        <v>439</v>
      </c>
      <c r="E47" s="183">
        <v>18</v>
      </c>
      <c r="F47" s="184"/>
      <c r="G47" s="185">
        <f t="shared" si="7"/>
        <v>0</v>
      </c>
      <c r="H47" s="184"/>
      <c r="I47" s="185">
        <f t="shared" si="8"/>
        <v>0</v>
      </c>
      <c r="J47" s="184"/>
      <c r="K47" s="185">
        <f t="shared" si="9"/>
        <v>0</v>
      </c>
      <c r="L47" s="185">
        <v>21</v>
      </c>
      <c r="M47" s="185">
        <f t="shared" si="10"/>
        <v>0</v>
      </c>
      <c r="N47" s="185">
        <v>0</v>
      </c>
      <c r="O47" s="185">
        <f t="shared" si="11"/>
        <v>0</v>
      </c>
      <c r="P47" s="185">
        <v>0</v>
      </c>
      <c r="Q47" s="185">
        <f t="shared" si="12"/>
        <v>0</v>
      </c>
      <c r="R47" s="185"/>
      <c r="S47" s="185" t="s">
        <v>280</v>
      </c>
      <c r="T47" s="186" t="s">
        <v>281</v>
      </c>
      <c r="U47" s="161">
        <v>0</v>
      </c>
      <c r="V47" s="161">
        <f t="shared" si="13"/>
        <v>0</v>
      </c>
      <c r="W47" s="161"/>
      <c r="X47" s="152"/>
      <c r="Y47" s="152"/>
      <c r="Z47" s="152"/>
      <c r="AA47" s="152"/>
      <c r="AB47" s="152"/>
      <c r="AC47" s="152"/>
      <c r="AD47" s="152"/>
      <c r="AE47" s="152"/>
      <c r="AF47" s="152"/>
      <c r="AG47" s="152" t="s">
        <v>282</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0">
        <v>39</v>
      </c>
      <c r="B48" s="181" t="s">
        <v>2257</v>
      </c>
      <c r="C48" s="191" t="s">
        <v>2258</v>
      </c>
      <c r="D48" s="182" t="s">
        <v>439</v>
      </c>
      <c r="E48" s="183">
        <v>4</v>
      </c>
      <c r="F48" s="184"/>
      <c r="G48" s="185">
        <f t="shared" si="7"/>
        <v>0</v>
      </c>
      <c r="H48" s="184"/>
      <c r="I48" s="185">
        <f t="shared" si="8"/>
        <v>0</v>
      </c>
      <c r="J48" s="184"/>
      <c r="K48" s="185">
        <f t="shared" si="9"/>
        <v>0</v>
      </c>
      <c r="L48" s="185">
        <v>21</v>
      </c>
      <c r="M48" s="185">
        <f t="shared" si="10"/>
        <v>0</v>
      </c>
      <c r="N48" s="185">
        <v>0</v>
      </c>
      <c r="O48" s="185">
        <f t="shared" si="11"/>
        <v>0</v>
      </c>
      <c r="P48" s="185">
        <v>0</v>
      </c>
      <c r="Q48" s="185">
        <f t="shared" si="12"/>
        <v>0</v>
      </c>
      <c r="R48" s="185"/>
      <c r="S48" s="185" t="s">
        <v>280</v>
      </c>
      <c r="T48" s="186" t="s">
        <v>281</v>
      </c>
      <c r="U48" s="161">
        <v>0</v>
      </c>
      <c r="V48" s="161">
        <f t="shared" si="13"/>
        <v>0</v>
      </c>
      <c r="W48" s="161"/>
      <c r="X48" s="152"/>
      <c r="Y48" s="152"/>
      <c r="Z48" s="152"/>
      <c r="AA48" s="152"/>
      <c r="AB48" s="152"/>
      <c r="AC48" s="152"/>
      <c r="AD48" s="152"/>
      <c r="AE48" s="152"/>
      <c r="AF48" s="152"/>
      <c r="AG48" s="152" t="s">
        <v>282</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0">
        <v>40</v>
      </c>
      <c r="B49" s="181" t="s">
        <v>2259</v>
      </c>
      <c r="C49" s="191" t="s">
        <v>2258</v>
      </c>
      <c r="D49" s="182" t="s">
        <v>439</v>
      </c>
      <c r="E49" s="183">
        <v>1</v>
      </c>
      <c r="F49" s="184"/>
      <c r="G49" s="185">
        <f t="shared" si="7"/>
        <v>0</v>
      </c>
      <c r="H49" s="184"/>
      <c r="I49" s="185">
        <f t="shared" si="8"/>
        <v>0</v>
      </c>
      <c r="J49" s="184"/>
      <c r="K49" s="185">
        <f t="shared" si="9"/>
        <v>0</v>
      </c>
      <c r="L49" s="185">
        <v>21</v>
      </c>
      <c r="M49" s="185">
        <f t="shared" si="10"/>
        <v>0</v>
      </c>
      <c r="N49" s="185">
        <v>0</v>
      </c>
      <c r="O49" s="185">
        <f t="shared" si="11"/>
        <v>0</v>
      </c>
      <c r="P49" s="185">
        <v>0</v>
      </c>
      <c r="Q49" s="185">
        <f t="shared" si="12"/>
        <v>0</v>
      </c>
      <c r="R49" s="185"/>
      <c r="S49" s="185" t="s">
        <v>280</v>
      </c>
      <c r="T49" s="186" t="s">
        <v>281</v>
      </c>
      <c r="U49" s="161">
        <v>0</v>
      </c>
      <c r="V49" s="161">
        <f t="shared" si="13"/>
        <v>0</v>
      </c>
      <c r="W49" s="161"/>
      <c r="X49" s="152"/>
      <c r="Y49" s="152"/>
      <c r="Z49" s="152"/>
      <c r="AA49" s="152"/>
      <c r="AB49" s="152"/>
      <c r="AC49" s="152"/>
      <c r="AD49" s="152"/>
      <c r="AE49" s="152"/>
      <c r="AF49" s="152"/>
      <c r="AG49" s="152" t="s">
        <v>282</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0">
        <v>41</v>
      </c>
      <c r="B50" s="181" t="s">
        <v>2260</v>
      </c>
      <c r="C50" s="191" t="s">
        <v>2261</v>
      </c>
      <c r="D50" s="182" t="s">
        <v>439</v>
      </c>
      <c r="E50" s="183">
        <v>2</v>
      </c>
      <c r="F50" s="184"/>
      <c r="G50" s="185">
        <f t="shared" si="7"/>
        <v>0</v>
      </c>
      <c r="H50" s="184"/>
      <c r="I50" s="185">
        <f t="shared" si="8"/>
        <v>0</v>
      </c>
      <c r="J50" s="184"/>
      <c r="K50" s="185">
        <f t="shared" si="9"/>
        <v>0</v>
      </c>
      <c r="L50" s="185">
        <v>21</v>
      </c>
      <c r="M50" s="185">
        <f t="shared" si="10"/>
        <v>0</v>
      </c>
      <c r="N50" s="185">
        <v>0</v>
      </c>
      <c r="O50" s="185">
        <f t="shared" si="11"/>
        <v>0</v>
      </c>
      <c r="P50" s="185">
        <v>0</v>
      </c>
      <c r="Q50" s="185">
        <f t="shared" si="12"/>
        <v>0</v>
      </c>
      <c r="R50" s="185"/>
      <c r="S50" s="185" t="s">
        <v>280</v>
      </c>
      <c r="T50" s="186" t="s">
        <v>281</v>
      </c>
      <c r="U50" s="161">
        <v>0</v>
      </c>
      <c r="V50" s="161">
        <f t="shared" si="13"/>
        <v>0</v>
      </c>
      <c r="W50" s="161"/>
      <c r="X50" s="152"/>
      <c r="Y50" s="152"/>
      <c r="Z50" s="152"/>
      <c r="AA50" s="152"/>
      <c r="AB50" s="152"/>
      <c r="AC50" s="152"/>
      <c r="AD50" s="152"/>
      <c r="AE50" s="152"/>
      <c r="AF50" s="152"/>
      <c r="AG50" s="152" t="s">
        <v>282</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0">
        <v>42</v>
      </c>
      <c r="B51" s="181" t="s">
        <v>2262</v>
      </c>
      <c r="C51" s="191" t="s">
        <v>2263</v>
      </c>
      <c r="D51" s="182" t="s">
        <v>439</v>
      </c>
      <c r="E51" s="183">
        <v>1</v>
      </c>
      <c r="F51" s="184"/>
      <c r="G51" s="185">
        <f t="shared" si="7"/>
        <v>0</v>
      </c>
      <c r="H51" s="184"/>
      <c r="I51" s="185">
        <f t="shared" si="8"/>
        <v>0</v>
      </c>
      <c r="J51" s="184"/>
      <c r="K51" s="185">
        <f t="shared" si="9"/>
        <v>0</v>
      </c>
      <c r="L51" s="185">
        <v>21</v>
      </c>
      <c r="M51" s="185">
        <f t="shared" si="10"/>
        <v>0</v>
      </c>
      <c r="N51" s="185">
        <v>0</v>
      </c>
      <c r="O51" s="185">
        <f t="shared" si="11"/>
        <v>0</v>
      </c>
      <c r="P51" s="185">
        <v>0</v>
      </c>
      <c r="Q51" s="185">
        <f t="shared" si="12"/>
        <v>0</v>
      </c>
      <c r="R51" s="185"/>
      <c r="S51" s="185" t="s">
        <v>280</v>
      </c>
      <c r="T51" s="186" t="s">
        <v>281</v>
      </c>
      <c r="U51" s="161">
        <v>0</v>
      </c>
      <c r="V51" s="161">
        <f t="shared" si="13"/>
        <v>0</v>
      </c>
      <c r="W51" s="161"/>
      <c r="X51" s="152"/>
      <c r="Y51" s="152"/>
      <c r="Z51" s="152"/>
      <c r="AA51" s="152"/>
      <c r="AB51" s="152"/>
      <c r="AC51" s="152"/>
      <c r="AD51" s="152"/>
      <c r="AE51" s="152"/>
      <c r="AF51" s="152"/>
      <c r="AG51" s="152" t="s">
        <v>282</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x14ac:dyDescent="0.2">
      <c r="A52" s="167" t="s">
        <v>275</v>
      </c>
      <c r="B52" s="168" t="s">
        <v>108</v>
      </c>
      <c r="C52" s="188" t="s">
        <v>109</v>
      </c>
      <c r="D52" s="169"/>
      <c r="E52" s="170"/>
      <c r="F52" s="171"/>
      <c r="G52" s="171">
        <f>SUMIF(AG53:AG65,"&lt;&gt;NOR",G53:G65)</f>
        <v>0</v>
      </c>
      <c r="H52" s="171"/>
      <c r="I52" s="171">
        <f>SUM(I53:I65)</f>
        <v>0</v>
      </c>
      <c r="J52" s="171"/>
      <c r="K52" s="171">
        <f>SUM(K53:K65)</f>
        <v>0</v>
      </c>
      <c r="L52" s="171"/>
      <c r="M52" s="171">
        <f>SUM(M53:M65)</f>
        <v>0</v>
      </c>
      <c r="N52" s="171"/>
      <c r="O52" s="171">
        <f>SUM(O53:O65)</f>
        <v>0</v>
      </c>
      <c r="P52" s="171"/>
      <c r="Q52" s="171">
        <f>SUM(Q53:Q65)</f>
        <v>0</v>
      </c>
      <c r="R52" s="171"/>
      <c r="S52" s="171"/>
      <c r="T52" s="172"/>
      <c r="U52" s="166"/>
      <c r="V52" s="166">
        <f>SUM(V53:V65)</f>
        <v>0</v>
      </c>
      <c r="W52" s="166"/>
      <c r="AG52" t="s">
        <v>276</v>
      </c>
    </row>
    <row r="53" spans="1:60" outlineLevel="1" x14ac:dyDescent="0.2">
      <c r="A53" s="180">
        <v>43</v>
      </c>
      <c r="B53" s="181" t="s">
        <v>2264</v>
      </c>
      <c r="C53" s="191" t="s">
        <v>2265</v>
      </c>
      <c r="D53" s="182" t="s">
        <v>439</v>
      </c>
      <c r="E53" s="183">
        <v>169</v>
      </c>
      <c r="F53" s="184"/>
      <c r="G53" s="185">
        <f t="shared" ref="G53:G65" si="14">ROUND(E53*F53,2)</f>
        <v>0</v>
      </c>
      <c r="H53" s="184"/>
      <c r="I53" s="185">
        <f t="shared" ref="I53:I65" si="15">ROUND(E53*H53,2)</f>
        <v>0</v>
      </c>
      <c r="J53" s="184"/>
      <c r="K53" s="185">
        <f t="shared" ref="K53:K65" si="16">ROUND(E53*J53,2)</f>
        <v>0</v>
      </c>
      <c r="L53" s="185">
        <v>21</v>
      </c>
      <c r="M53" s="185">
        <f t="shared" ref="M53:M65" si="17">G53*(1+L53/100)</f>
        <v>0</v>
      </c>
      <c r="N53" s="185">
        <v>0</v>
      </c>
      <c r="O53" s="185">
        <f t="shared" ref="O53:O65" si="18">ROUND(E53*N53,2)</f>
        <v>0</v>
      </c>
      <c r="P53" s="185">
        <v>0</v>
      </c>
      <c r="Q53" s="185">
        <f t="shared" ref="Q53:Q65" si="19">ROUND(E53*P53,2)</f>
        <v>0</v>
      </c>
      <c r="R53" s="185"/>
      <c r="S53" s="185" t="s">
        <v>280</v>
      </c>
      <c r="T53" s="186" t="s">
        <v>281</v>
      </c>
      <c r="U53" s="161">
        <v>0</v>
      </c>
      <c r="V53" s="161">
        <f t="shared" ref="V53:V65" si="20">ROUND(E53*U53,2)</f>
        <v>0</v>
      </c>
      <c r="W53" s="161"/>
      <c r="X53" s="152"/>
      <c r="Y53" s="152"/>
      <c r="Z53" s="152"/>
      <c r="AA53" s="152"/>
      <c r="AB53" s="152"/>
      <c r="AC53" s="152"/>
      <c r="AD53" s="152"/>
      <c r="AE53" s="152"/>
      <c r="AF53" s="152"/>
      <c r="AG53" s="152" t="s">
        <v>282</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0">
        <v>44</v>
      </c>
      <c r="B54" s="181" t="s">
        <v>2266</v>
      </c>
      <c r="C54" s="191" t="s">
        <v>2267</v>
      </c>
      <c r="D54" s="182" t="s">
        <v>439</v>
      </c>
      <c r="E54" s="183">
        <v>48</v>
      </c>
      <c r="F54" s="184"/>
      <c r="G54" s="185">
        <f t="shared" si="14"/>
        <v>0</v>
      </c>
      <c r="H54" s="184"/>
      <c r="I54" s="185">
        <f t="shared" si="15"/>
        <v>0</v>
      </c>
      <c r="J54" s="184"/>
      <c r="K54" s="185">
        <f t="shared" si="16"/>
        <v>0</v>
      </c>
      <c r="L54" s="185">
        <v>21</v>
      </c>
      <c r="M54" s="185">
        <f t="shared" si="17"/>
        <v>0</v>
      </c>
      <c r="N54" s="185">
        <v>0</v>
      </c>
      <c r="O54" s="185">
        <f t="shared" si="18"/>
        <v>0</v>
      </c>
      <c r="P54" s="185">
        <v>0</v>
      </c>
      <c r="Q54" s="185">
        <f t="shared" si="19"/>
        <v>0</v>
      </c>
      <c r="R54" s="185"/>
      <c r="S54" s="185" t="s">
        <v>280</v>
      </c>
      <c r="T54" s="186" t="s">
        <v>281</v>
      </c>
      <c r="U54" s="161">
        <v>0</v>
      </c>
      <c r="V54" s="161">
        <f t="shared" si="20"/>
        <v>0</v>
      </c>
      <c r="W54" s="161"/>
      <c r="X54" s="152"/>
      <c r="Y54" s="152"/>
      <c r="Z54" s="152"/>
      <c r="AA54" s="152"/>
      <c r="AB54" s="152"/>
      <c r="AC54" s="152"/>
      <c r="AD54" s="152"/>
      <c r="AE54" s="152"/>
      <c r="AF54" s="152"/>
      <c r="AG54" s="152" t="s">
        <v>282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0">
        <v>45</v>
      </c>
      <c r="B55" s="181" t="s">
        <v>2268</v>
      </c>
      <c r="C55" s="191" t="s">
        <v>2269</v>
      </c>
      <c r="D55" s="182" t="s">
        <v>439</v>
      </c>
      <c r="E55" s="183">
        <v>50</v>
      </c>
      <c r="F55" s="184"/>
      <c r="G55" s="185">
        <f t="shared" si="14"/>
        <v>0</v>
      </c>
      <c r="H55" s="184"/>
      <c r="I55" s="185">
        <f t="shared" si="15"/>
        <v>0</v>
      </c>
      <c r="J55" s="184"/>
      <c r="K55" s="185">
        <f t="shared" si="16"/>
        <v>0</v>
      </c>
      <c r="L55" s="185">
        <v>21</v>
      </c>
      <c r="M55" s="185">
        <f t="shared" si="17"/>
        <v>0</v>
      </c>
      <c r="N55" s="185">
        <v>0</v>
      </c>
      <c r="O55" s="185">
        <f t="shared" si="18"/>
        <v>0</v>
      </c>
      <c r="P55" s="185">
        <v>0</v>
      </c>
      <c r="Q55" s="185">
        <f t="shared" si="19"/>
        <v>0</v>
      </c>
      <c r="R55" s="185"/>
      <c r="S55" s="185" t="s">
        <v>280</v>
      </c>
      <c r="T55" s="186" t="s">
        <v>281</v>
      </c>
      <c r="U55" s="161">
        <v>0</v>
      </c>
      <c r="V55" s="161">
        <f t="shared" si="20"/>
        <v>0</v>
      </c>
      <c r="W55" s="161"/>
      <c r="X55" s="152"/>
      <c r="Y55" s="152"/>
      <c r="Z55" s="152"/>
      <c r="AA55" s="152"/>
      <c r="AB55" s="152"/>
      <c r="AC55" s="152"/>
      <c r="AD55" s="152"/>
      <c r="AE55" s="152"/>
      <c r="AF55" s="152"/>
      <c r="AG55" s="152" t="s">
        <v>282</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0">
        <v>46</v>
      </c>
      <c r="B56" s="181" t="s">
        <v>2270</v>
      </c>
      <c r="C56" s="191" t="s">
        <v>2269</v>
      </c>
      <c r="D56" s="182" t="s">
        <v>439</v>
      </c>
      <c r="E56" s="183">
        <v>40</v>
      </c>
      <c r="F56" s="184"/>
      <c r="G56" s="185">
        <f t="shared" si="14"/>
        <v>0</v>
      </c>
      <c r="H56" s="184"/>
      <c r="I56" s="185">
        <f t="shared" si="15"/>
        <v>0</v>
      </c>
      <c r="J56" s="184"/>
      <c r="K56" s="185">
        <f t="shared" si="16"/>
        <v>0</v>
      </c>
      <c r="L56" s="185">
        <v>21</v>
      </c>
      <c r="M56" s="185">
        <f t="shared" si="17"/>
        <v>0</v>
      </c>
      <c r="N56" s="185">
        <v>0</v>
      </c>
      <c r="O56" s="185">
        <f t="shared" si="18"/>
        <v>0</v>
      </c>
      <c r="P56" s="185">
        <v>0</v>
      </c>
      <c r="Q56" s="185">
        <f t="shared" si="19"/>
        <v>0</v>
      </c>
      <c r="R56" s="185"/>
      <c r="S56" s="185" t="s">
        <v>280</v>
      </c>
      <c r="T56" s="186" t="s">
        <v>281</v>
      </c>
      <c r="U56" s="161">
        <v>0</v>
      </c>
      <c r="V56" s="161">
        <f t="shared" si="20"/>
        <v>0</v>
      </c>
      <c r="W56" s="161"/>
      <c r="X56" s="152"/>
      <c r="Y56" s="152"/>
      <c r="Z56" s="152"/>
      <c r="AA56" s="152"/>
      <c r="AB56" s="152"/>
      <c r="AC56" s="152"/>
      <c r="AD56" s="152"/>
      <c r="AE56" s="152"/>
      <c r="AF56" s="152"/>
      <c r="AG56" s="152" t="s">
        <v>282</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0">
        <v>47</v>
      </c>
      <c r="B57" s="181" t="s">
        <v>2271</v>
      </c>
      <c r="C57" s="191" t="s">
        <v>2272</v>
      </c>
      <c r="D57" s="182" t="s">
        <v>439</v>
      </c>
      <c r="E57" s="183">
        <v>15</v>
      </c>
      <c r="F57" s="184"/>
      <c r="G57" s="185">
        <f t="shared" si="14"/>
        <v>0</v>
      </c>
      <c r="H57" s="184"/>
      <c r="I57" s="185">
        <f t="shared" si="15"/>
        <v>0</v>
      </c>
      <c r="J57" s="184"/>
      <c r="K57" s="185">
        <f t="shared" si="16"/>
        <v>0</v>
      </c>
      <c r="L57" s="185">
        <v>21</v>
      </c>
      <c r="M57" s="185">
        <f t="shared" si="17"/>
        <v>0</v>
      </c>
      <c r="N57" s="185">
        <v>0</v>
      </c>
      <c r="O57" s="185">
        <f t="shared" si="18"/>
        <v>0</v>
      </c>
      <c r="P57" s="185">
        <v>0</v>
      </c>
      <c r="Q57" s="185">
        <f t="shared" si="19"/>
        <v>0</v>
      </c>
      <c r="R57" s="185"/>
      <c r="S57" s="185" t="s">
        <v>280</v>
      </c>
      <c r="T57" s="186" t="s">
        <v>281</v>
      </c>
      <c r="U57" s="161">
        <v>0</v>
      </c>
      <c r="V57" s="161">
        <f t="shared" si="20"/>
        <v>0</v>
      </c>
      <c r="W57" s="161"/>
      <c r="X57" s="152"/>
      <c r="Y57" s="152"/>
      <c r="Z57" s="152"/>
      <c r="AA57" s="152"/>
      <c r="AB57" s="152"/>
      <c r="AC57" s="152"/>
      <c r="AD57" s="152"/>
      <c r="AE57" s="152"/>
      <c r="AF57" s="152"/>
      <c r="AG57" s="152" t="s">
        <v>282</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0">
        <v>48</v>
      </c>
      <c r="B58" s="181" t="s">
        <v>2273</v>
      </c>
      <c r="C58" s="191" t="s">
        <v>2274</v>
      </c>
      <c r="D58" s="182" t="s">
        <v>439</v>
      </c>
      <c r="E58" s="183">
        <v>8</v>
      </c>
      <c r="F58" s="184"/>
      <c r="G58" s="185">
        <f t="shared" si="14"/>
        <v>0</v>
      </c>
      <c r="H58" s="184"/>
      <c r="I58" s="185">
        <f t="shared" si="15"/>
        <v>0</v>
      </c>
      <c r="J58" s="184"/>
      <c r="K58" s="185">
        <f t="shared" si="16"/>
        <v>0</v>
      </c>
      <c r="L58" s="185">
        <v>21</v>
      </c>
      <c r="M58" s="185">
        <f t="shared" si="17"/>
        <v>0</v>
      </c>
      <c r="N58" s="185">
        <v>0</v>
      </c>
      <c r="O58" s="185">
        <f t="shared" si="18"/>
        <v>0</v>
      </c>
      <c r="P58" s="185">
        <v>0</v>
      </c>
      <c r="Q58" s="185">
        <f t="shared" si="19"/>
        <v>0</v>
      </c>
      <c r="R58" s="185"/>
      <c r="S58" s="185" t="s">
        <v>280</v>
      </c>
      <c r="T58" s="186" t="s">
        <v>281</v>
      </c>
      <c r="U58" s="161">
        <v>0</v>
      </c>
      <c r="V58" s="161">
        <f t="shared" si="20"/>
        <v>0</v>
      </c>
      <c r="W58" s="161"/>
      <c r="X58" s="152"/>
      <c r="Y58" s="152"/>
      <c r="Z58" s="152"/>
      <c r="AA58" s="152"/>
      <c r="AB58" s="152"/>
      <c r="AC58" s="152"/>
      <c r="AD58" s="152"/>
      <c r="AE58" s="152"/>
      <c r="AF58" s="152"/>
      <c r="AG58" s="152" t="s">
        <v>282</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80">
        <v>49</v>
      </c>
      <c r="B59" s="181" t="s">
        <v>2275</v>
      </c>
      <c r="C59" s="191" t="s">
        <v>2276</v>
      </c>
      <c r="D59" s="182" t="s">
        <v>439</v>
      </c>
      <c r="E59" s="183">
        <v>15</v>
      </c>
      <c r="F59" s="184"/>
      <c r="G59" s="185">
        <f t="shared" si="14"/>
        <v>0</v>
      </c>
      <c r="H59" s="184"/>
      <c r="I59" s="185">
        <f t="shared" si="15"/>
        <v>0</v>
      </c>
      <c r="J59" s="184"/>
      <c r="K59" s="185">
        <f t="shared" si="16"/>
        <v>0</v>
      </c>
      <c r="L59" s="185">
        <v>21</v>
      </c>
      <c r="M59" s="185">
        <f t="shared" si="17"/>
        <v>0</v>
      </c>
      <c r="N59" s="185">
        <v>0</v>
      </c>
      <c r="O59" s="185">
        <f t="shared" si="18"/>
        <v>0</v>
      </c>
      <c r="P59" s="185">
        <v>0</v>
      </c>
      <c r="Q59" s="185">
        <f t="shared" si="19"/>
        <v>0</v>
      </c>
      <c r="R59" s="185"/>
      <c r="S59" s="185" t="s">
        <v>280</v>
      </c>
      <c r="T59" s="186" t="s">
        <v>281</v>
      </c>
      <c r="U59" s="161">
        <v>0</v>
      </c>
      <c r="V59" s="161">
        <f t="shared" si="20"/>
        <v>0</v>
      </c>
      <c r="W59" s="161"/>
      <c r="X59" s="152"/>
      <c r="Y59" s="152"/>
      <c r="Z59" s="152"/>
      <c r="AA59" s="152"/>
      <c r="AB59" s="152"/>
      <c r="AC59" s="152"/>
      <c r="AD59" s="152"/>
      <c r="AE59" s="152"/>
      <c r="AF59" s="152"/>
      <c r="AG59" s="152" t="s">
        <v>282</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80">
        <v>50</v>
      </c>
      <c r="B60" s="181" t="s">
        <v>2277</v>
      </c>
      <c r="C60" s="191" t="s">
        <v>2278</v>
      </c>
      <c r="D60" s="182" t="s">
        <v>439</v>
      </c>
      <c r="E60" s="183">
        <v>5</v>
      </c>
      <c r="F60" s="184"/>
      <c r="G60" s="185">
        <f t="shared" si="14"/>
        <v>0</v>
      </c>
      <c r="H60" s="184"/>
      <c r="I60" s="185">
        <f t="shared" si="15"/>
        <v>0</v>
      </c>
      <c r="J60" s="184"/>
      <c r="K60" s="185">
        <f t="shared" si="16"/>
        <v>0</v>
      </c>
      <c r="L60" s="185">
        <v>21</v>
      </c>
      <c r="M60" s="185">
        <f t="shared" si="17"/>
        <v>0</v>
      </c>
      <c r="N60" s="185">
        <v>0</v>
      </c>
      <c r="O60" s="185">
        <f t="shared" si="18"/>
        <v>0</v>
      </c>
      <c r="P60" s="185">
        <v>0</v>
      </c>
      <c r="Q60" s="185">
        <f t="shared" si="19"/>
        <v>0</v>
      </c>
      <c r="R60" s="185"/>
      <c r="S60" s="185" t="s">
        <v>280</v>
      </c>
      <c r="T60" s="186" t="s">
        <v>281</v>
      </c>
      <c r="U60" s="161">
        <v>0</v>
      </c>
      <c r="V60" s="161">
        <f t="shared" si="20"/>
        <v>0</v>
      </c>
      <c r="W60" s="161"/>
      <c r="X60" s="152"/>
      <c r="Y60" s="152"/>
      <c r="Z60" s="152"/>
      <c r="AA60" s="152"/>
      <c r="AB60" s="152"/>
      <c r="AC60" s="152"/>
      <c r="AD60" s="152"/>
      <c r="AE60" s="152"/>
      <c r="AF60" s="152"/>
      <c r="AG60" s="152" t="s">
        <v>282</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0">
        <v>51</v>
      </c>
      <c r="B61" s="181" t="s">
        <v>2279</v>
      </c>
      <c r="C61" s="191" t="s">
        <v>2280</v>
      </c>
      <c r="D61" s="182" t="s">
        <v>439</v>
      </c>
      <c r="E61" s="183">
        <v>1</v>
      </c>
      <c r="F61" s="184"/>
      <c r="G61" s="185">
        <f t="shared" si="14"/>
        <v>0</v>
      </c>
      <c r="H61" s="184"/>
      <c r="I61" s="185">
        <f t="shared" si="15"/>
        <v>0</v>
      </c>
      <c r="J61" s="184"/>
      <c r="K61" s="185">
        <f t="shared" si="16"/>
        <v>0</v>
      </c>
      <c r="L61" s="185">
        <v>21</v>
      </c>
      <c r="M61" s="185">
        <f t="shared" si="17"/>
        <v>0</v>
      </c>
      <c r="N61" s="185">
        <v>0</v>
      </c>
      <c r="O61" s="185">
        <f t="shared" si="18"/>
        <v>0</v>
      </c>
      <c r="P61" s="185">
        <v>0</v>
      </c>
      <c r="Q61" s="185">
        <f t="shared" si="19"/>
        <v>0</v>
      </c>
      <c r="R61" s="185"/>
      <c r="S61" s="185" t="s">
        <v>280</v>
      </c>
      <c r="T61" s="186" t="s">
        <v>281</v>
      </c>
      <c r="U61" s="161">
        <v>0</v>
      </c>
      <c r="V61" s="161">
        <f t="shared" si="20"/>
        <v>0</v>
      </c>
      <c r="W61" s="161"/>
      <c r="X61" s="152"/>
      <c r="Y61" s="152"/>
      <c r="Z61" s="152"/>
      <c r="AA61" s="152"/>
      <c r="AB61" s="152"/>
      <c r="AC61" s="152"/>
      <c r="AD61" s="152"/>
      <c r="AE61" s="152"/>
      <c r="AF61" s="152"/>
      <c r="AG61" s="152" t="s">
        <v>282</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0">
        <v>52</v>
      </c>
      <c r="B62" s="181" t="s">
        <v>2281</v>
      </c>
      <c r="C62" s="191" t="s">
        <v>2282</v>
      </c>
      <c r="D62" s="182" t="s">
        <v>439</v>
      </c>
      <c r="E62" s="183">
        <v>7</v>
      </c>
      <c r="F62" s="184"/>
      <c r="G62" s="185">
        <f t="shared" si="14"/>
        <v>0</v>
      </c>
      <c r="H62" s="184"/>
      <c r="I62" s="185">
        <f t="shared" si="15"/>
        <v>0</v>
      </c>
      <c r="J62" s="184"/>
      <c r="K62" s="185">
        <f t="shared" si="16"/>
        <v>0</v>
      </c>
      <c r="L62" s="185">
        <v>21</v>
      </c>
      <c r="M62" s="185">
        <f t="shared" si="17"/>
        <v>0</v>
      </c>
      <c r="N62" s="185">
        <v>0</v>
      </c>
      <c r="O62" s="185">
        <f t="shared" si="18"/>
        <v>0</v>
      </c>
      <c r="P62" s="185">
        <v>0</v>
      </c>
      <c r="Q62" s="185">
        <f t="shared" si="19"/>
        <v>0</v>
      </c>
      <c r="R62" s="185"/>
      <c r="S62" s="185" t="s">
        <v>280</v>
      </c>
      <c r="T62" s="186" t="s">
        <v>281</v>
      </c>
      <c r="U62" s="161">
        <v>0</v>
      </c>
      <c r="V62" s="161">
        <f t="shared" si="20"/>
        <v>0</v>
      </c>
      <c r="W62" s="161"/>
      <c r="X62" s="152"/>
      <c r="Y62" s="152"/>
      <c r="Z62" s="152"/>
      <c r="AA62" s="152"/>
      <c r="AB62" s="152"/>
      <c r="AC62" s="152"/>
      <c r="AD62" s="152"/>
      <c r="AE62" s="152"/>
      <c r="AF62" s="152"/>
      <c r="AG62" s="152" t="s">
        <v>282</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0">
        <v>53</v>
      </c>
      <c r="B63" s="181" t="s">
        <v>2283</v>
      </c>
      <c r="C63" s="191" t="s">
        <v>2284</v>
      </c>
      <c r="D63" s="182" t="s">
        <v>439</v>
      </c>
      <c r="E63" s="183">
        <v>14</v>
      </c>
      <c r="F63" s="184"/>
      <c r="G63" s="185">
        <f t="shared" si="14"/>
        <v>0</v>
      </c>
      <c r="H63" s="184"/>
      <c r="I63" s="185">
        <f t="shared" si="15"/>
        <v>0</v>
      </c>
      <c r="J63" s="184"/>
      <c r="K63" s="185">
        <f t="shared" si="16"/>
        <v>0</v>
      </c>
      <c r="L63" s="185">
        <v>21</v>
      </c>
      <c r="M63" s="185">
        <f t="shared" si="17"/>
        <v>0</v>
      </c>
      <c r="N63" s="185">
        <v>0</v>
      </c>
      <c r="O63" s="185">
        <f t="shared" si="18"/>
        <v>0</v>
      </c>
      <c r="P63" s="185">
        <v>0</v>
      </c>
      <c r="Q63" s="185">
        <f t="shared" si="19"/>
        <v>0</v>
      </c>
      <c r="R63" s="185"/>
      <c r="S63" s="185" t="s">
        <v>280</v>
      </c>
      <c r="T63" s="186" t="s">
        <v>281</v>
      </c>
      <c r="U63" s="161">
        <v>0</v>
      </c>
      <c r="V63" s="161">
        <f t="shared" si="20"/>
        <v>0</v>
      </c>
      <c r="W63" s="161"/>
      <c r="X63" s="152"/>
      <c r="Y63" s="152"/>
      <c r="Z63" s="152"/>
      <c r="AA63" s="152"/>
      <c r="AB63" s="152"/>
      <c r="AC63" s="152"/>
      <c r="AD63" s="152"/>
      <c r="AE63" s="152"/>
      <c r="AF63" s="152"/>
      <c r="AG63" s="152" t="s">
        <v>282</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0">
        <v>54</v>
      </c>
      <c r="B64" s="181" t="s">
        <v>2285</v>
      </c>
      <c r="C64" s="191" t="s">
        <v>2286</v>
      </c>
      <c r="D64" s="182" t="s">
        <v>439</v>
      </c>
      <c r="E64" s="183">
        <v>8</v>
      </c>
      <c r="F64" s="184"/>
      <c r="G64" s="185">
        <f t="shared" si="14"/>
        <v>0</v>
      </c>
      <c r="H64" s="184"/>
      <c r="I64" s="185">
        <f t="shared" si="15"/>
        <v>0</v>
      </c>
      <c r="J64" s="184"/>
      <c r="K64" s="185">
        <f t="shared" si="16"/>
        <v>0</v>
      </c>
      <c r="L64" s="185">
        <v>21</v>
      </c>
      <c r="M64" s="185">
        <f t="shared" si="17"/>
        <v>0</v>
      </c>
      <c r="N64" s="185">
        <v>0</v>
      </c>
      <c r="O64" s="185">
        <f t="shared" si="18"/>
        <v>0</v>
      </c>
      <c r="P64" s="185">
        <v>0</v>
      </c>
      <c r="Q64" s="185">
        <f t="shared" si="19"/>
        <v>0</v>
      </c>
      <c r="R64" s="185"/>
      <c r="S64" s="185" t="s">
        <v>280</v>
      </c>
      <c r="T64" s="186" t="s">
        <v>281</v>
      </c>
      <c r="U64" s="161">
        <v>0</v>
      </c>
      <c r="V64" s="161">
        <f t="shared" si="20"/>
        <v>0</v>
      </c>
      <c r="W64" s="161"/>
      <c r="X64" s="152"/>
      <c r="Y64" s="152"/>
      <c r="Z64" s="152"/>
      <c r="AA64" s="152"/>
      <c r="AB64" s="152"/>
      <c r="AC64" s="152"/>
      <c r="AD64" s="152"/>
      <c r="AE64" s="152"/>
      <c r="AF64" s="152"/>
      <c r="AG64" s="152" t="s">
        <v>282</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0">
        <v>55</v>
      </c>
      <c r="B65" s="181" t="s">
        <v>2287</v>
      </c>
      <c r="C65" s="191" t="s">
        <v>2288</v>
      </c>
      <c r="D65" s="182" t="s">
        <v>439</v>
      </c>
      <c r="E65" s="183">
        <v>8</v>
      </c>
      <c r="F65" s="184"/>
      <c r="G65" s="185">
        <f t="shared" si="14"/>
        <v>0</v>
      </c>
      <c r="H65" s="184"/>
      <c r="I65" s="185">
        <f t="shared" si="15"/>
        <v>0</v>
      </c>
      <c r="J65" s="184"/>
      <c r="K65" s="185">
        <f t="shared" si="16"/>
        <v>0</v>
      </c>
      <c r="L65" s="185">
        <v>21</v>
      </c>
      <c r="M65" s="185">
        <f t="shared" si="17"/>
        <v>0</v>
      </c>
      <c r="N65" s="185">
        <v>0</v>
      </c>
      <c r="O65" s="185">
        <f t="shared" si="18"/>
        <v>0</v>
      </c>
      <c r="P65" s="185">
        <v>0</v>
      </c>
      <c r="Q65" s="185">
        <f t="shared" si="19"/>
        <v>0</v>
      </c>
      <c r="R65" s="185"/>
      <c r="S65" s="185" t="s">
        <v>280</v>
      </c>
      <c r="T65" s="186" t="s">
        <v>281</v>
      </c>
      <c r="U65" s="161">
        <v>0</v>
      </c>
      <c r="V65" s="161">
        <f t="shared" si="20"/>
        <v>0</v>
      </c>
      <c r="W65" s="161"/>
      <c r="X65" s="152"/>
      <c r="Y65" s="152"/>
      <c r="Z65" s="152"/>
      <c r="AA65" s="152"/>
      <c r="AB65" s="152"/>
      <c r="AC65" s="152"/>
      <c r="AD65" s="152"/>
      <c r="AE65" s="152"/>
      <c r="AF65" s="152"/>
      <c r="AG65" s="152" t="s">
        <v>282</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x14ac:dyDescent="0.2">
      <c r="A66" s="167" t="s">
        <v>275</v>
      </c>
      <c r="B66" s="168" t="s">
        <v>111</v>
      </c>
      <c r="C66" s="188" t="s">
        <v>112</v>
      </c>
      <c r="D66" s="169"/>
      <c r="E66" s="170"/>
      <c r="F66" s="171"/>
      <c r="G66" s="171">
        <f>SUMIF(AG67:AG82,"&lt;&gt;NOR",G67:G82)</f>
        <v>0</v>
      </c>
      <c r="H66" s="171"/>
      <c r="I66" s="171">
        <f>SUM(I67:I82)</f>
        <v>0</v>
      </c>
      <c r="J66" s="171"/>
      <c r="K66" s="171">
        <f>SUM(K67:K82)</f>
        <v>0</v>
      </c>
      <c r="L66" s="171"/>
      <c r="M66" s="171">
        <f>SUM(M67:M82)</f>
        <v>0</v>
      </c>
      <c r="N66" s="171"/>
      <c r="O66" s="171">
        <f>SUM(O67:O82)</f>
        <v>0</v>
      </c>
      <c r="P66" s="171"/>
      <c r="Q66" s="171">
        <f>SUM(Q67:Q82)</f>
        <v>0</v>
      </c>
      <c r="R66" s="171"/>
      <c r="S66" s="171"/>
      <c r="T66" s="172"/>
      <c r="U66" s="166"/>
      <c r="V66" s="166">
        <f>SUM(V67:V82)</f>
        <v>0</v>
      </c>
      <c r="W66" s="166"/>
      <c r="AG66" t="s">
        <v>276</v>
      </c>
    </row>
    <row r="67" spans="1:60" outlineLevel="1" x14ac:dyDescent="0.2">
      <c r="A67" s="180">
        <v>56</v>
      </c>
      <c r="B67" s="181" t="s">
        <v>2289</v>
      </c>
      <c r="C67" s="191" t="s">
        <v>2290</v>
      </c>
      <c r="D67" s="182" t="s">
        <v>439</v>
      </c>
      <c r="E67" s="183">
        <v>37</v>
      </c>
      <c r="F67" s="184"/>
      <c r="G67" s="185">
        <f t="shared" ref="G67:G82" si="21">ROUND(E67*F67,2)</f>
        <v>0</v>
      </c>
      <c r="H67" s="184"/>
      <c r="I67" s="185">
        <f t="shared" ref="I67:I82" si="22">ROUND(E67*H67,2)</f>
        <v>0</v>
      </c>
      <c r="J67" s="184"/>
      <c r="K67" s="185">
        <f t="shared" ref="K67:K82" si="23">ROUND(E67*J67,2)</f>
        <v>0</v>
      </c>
      <c r="L67" s="185">
        <v>21</v>
      </c>
      <c r="M67" s="185">
        <f t="shared" ref="M67:M82" si="24">G67*(1+L67/100)</f>
        <v>0</v>
      </c>
      <c r="N67" s="185">
        <v>0</v>
      </c>
      <c r="O67" s="185">
        <f t="shared" ref="O67:O82" si="25">ROUND(E67*N67,2)</f>
        <v>0</v>
      </c>
      <c r="P67" s="185">
        <v>0</v>
      </c>
      <c r="Q67" s="185">
        <f t="shared" ref="Q67:Q82" si="26">ROUND(E67*P67,2)</f>
        <v>0</v>
      </c>
      <c r="R67" s="185"/>
      <c r="S67" s="185" t="s">
        <v>280</v>
      </c>
      <c r="T67" s="186" t="s">
        <v>281</v>
      </c>
      <c r="U67" s="161">
        <v>0</v>
      </c>
      <c r="V67" s="161">
        <f t="shared" ref="V67:V82" si="27">ROUND(E67*U67,2)</f>
        <v>0</v>
      </c>
      <c r="W67" s="161"/>
      <c r="X67" s="152"/>
      <c r="Y67" s="152"/>
      <c r="Z67" s="152"/>
      <c r="AA67" s="152"/>
      <c r="AB67" s="152"/>
      <c r="AC67" s="152"/>
      <c r="AD67" s="152"/>
      <c r="AE67" s="152"/>
      <c r="AF67" s="152"/>
      <c r="AG67" s="152" t="s">
        <v>282</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80">
        <v>57</v>
      </c>
      <c r="B68" s="181" t="s">
        <v>2291</v>
      </c>
      <c r="C68" s="191" t="s">
        <v>2292</v>
      </c>
      <c r="D68" s="182" t="s">
        <v>439</v>
      </c>
      <c r="E68" s="183">
        <v>35</v>
      </c>
      <c r="F68" s="184"/>
      <c r="G68" s="185">
        <f t="shared" si="21"/>
        <v>0</v>
      </c>
      <c r="H68" s="184"/>
      <c r="I68" s="185">
        <f t="shared" si="22"/>
        <v>0</v>
      </c>
      <c r="J68" s="184"/>
      <c r="K68" s="185">
        <f t="shared" si="23"/>
        <v>0</v>
      </c>
      <c r="L68" s="185">
        <v>21</v>
      </c>
      <c r="M68" s="185">
        <f t="shared" si="24"/>
        <v>0</v>
      </c>
      <c r="N68" s="185">
        <v>0</v>
      </c>
      <c r="O68" s="185">
        <f t="shared" si="25"/>
        <v>0</v>
      </c>
      <c r="P68" s="185">
        <v>0</v>
      </c>
      <c r="Q68" s="185">
        <f t="shared" si="26"/>
        <v>0</v>
      </c>
      <c r="R68" s="185"/>
      <c r="S68" s="185" t="s">
        <v>280</v>
      </c>
      <c r="T68" s="186" t="s">
        <v>281</v>
      </c>
      <c r="U68" s="161">
        <v>0</v>
      </c>
      <c r="V68" s="161">
        <f t="shared" si="27"/>
        <v>0</v>
      </c>
      <c r="W68" s="161"/>
      <c r="X68" s="152"/>
      <c r="Y68" s="152"/>
      <c r="Z68" s="152"/>
      <c r="AA68" s="152"/>
      <c r="AB68" s="152"/>
      <c r="AC68" s="152"/>
      <c r="AD68" s="152"/>
      <c r="AE68" s="152"/>
      <c r="AF68" s="152"/>
      <c r="AG68" s="152" t="s">
        <v>282</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80">
        <v>58</v>
      </c>
      <c r="B69" s="181" t="s">
        <v>2293</v>
      </c>
      <c r="C69" s="191" t="s">
        <v>2294</v>
      </c>
      <c r="D69" s="182" t="s">
        <v>439</v>
      </c>
      <c r="E69" s="183">
        <v>10</v>
      </c>
      <c r="F69" s="184"/>
      <c r="G69" s="185">
        <f t="shared" si="21"/>
        <v>0</v>
      </c>
      <c r="H69" s="184"/>
      <c r="I69" s="185">
        <f t="shared" si="22"/>
        <v>0</v>
      </c>
      <c r="J69" s="184"/>
      <c r="K69" s="185">
        <f t="shared" si="23"/>
        <v>0</v>
      </c>
      <c r="L69" s="185">
        <v>21</v>
      </c>
      <c r="M69" s="185">
        <f t="shared" si="24"/>
        <v>0</v>
      </c>
      <c r="N69" s="185">
        <v>0</v>
      </c>
      <c r="O69" s="185">
        <f t="shared" si="25"/>
        <v>0</v>
      </c>
      <c r="P69" s="185">
        <v>0</v>
      </c>
      <c r="Q69" s="185">
        <f t="shared" si="26"/>
        <v>0</v>
      </c>
      <c r="R69" s="185"/>
      <c r="S69" s="185" t="s">
        <v>280</v>
      </c>
      <c r="T69" s="186" t="s">
        <v>281</v>
      </c>
      <c r="U69" s="161">
        <v>0</v>
      </c>
      <c r="V69" s="161">
        <f t="shared" si="27"/>
        <v>0</v>
      </c>
      <c r="W69" s="161"/>
      <c r="X69" s="152"/>
      <c r="Y69" s="152"/>
      <c r="Z69" s="152"/>
      <c r="AA69" s="152"/>
      <c r="AB69" s="152"/>
      <c r="AC69" s="152"/>
      <c r="AD69" s="152"/>
      <c r="AE69" s="152"/>
      <c r="AF69" s="152"/>
      <c r="AG69" s="152" t="s">
        <v>282</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80">
        <v>59</v>
      </c>
      <c r="B70" s="181" t="s">
        <v>2295</v>
      </c>
      <c r="C70" s="191" t="s">
        <v>2296</v>
      </c>
      <c r="D70" s="182" t="s">
        <v>439</v>
      </c>
      <c r="E70" s="183">
        <v>1</v>
      </c>
      <c r="F70" s="184"/>
      <c r="G70" s="185">
        <f t="shared" si="21"/>
        <v>0</v>
      </c>
      <c r="H70" s="184"/>
      <c r="I70" s="185">
        <f t="shared" si="22"/>
        <v>0</v>
      </c>
      <c r="J70" s="184"/>
      <c r="K70" s="185">
        <f t="shared" si="23"/>
        <v>0</v>
      </c>
      <c r="L70" s="185">
        <v>21</v>
      </c>
      <c r="M70" s="185">
        <f t="shared" si="24"/>
        <v>0</v>
      </c>
      <c r="N70" s="185">
        <v>0</v>
      </c>
      <c r="O70" s="185">
        <f t="shared" si="25"/>
        <v>0</v>
      </c>
      <c r="P70" s="185">
        <v>0</v>
      </c>
      <c r="Q70" s="185">
        <f t="shared" si="26"/>
        <v>0</v>
      </c>
      <c r="R70" s="185"/>
      <c r="S70" s="185" t="s">
        <v>280</v>
      </c>
      <c r="T70" s="186" t="s">
        <v>281</v>
      </c>
      <c r="U70" s="161">
        <v>0</v>
      </c>
      <c r="V70" s="161">
        <f t="shared" si="27"/>
        <v>0</v>
      </c>
      <c r="W70" s="161"/>
      <c r="X70" s="152"/>
      <c r="Y70" s="152"/>
      <c r="Z70" s="152"/>
      <c r="AA70" s="152"/>
      <c r="AB70" s="152"/>
      <c r="AC70" s="152"/>
      <c r="AD70" s="152"/>
      <c r="AE70" s="152"/>
      <c r="AF70" s="152"/>
      <c r="AG70" s="152" t="s">
        <v>282</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80">
        <v>60</v>
      </c>
      <c r="B71" s="181" t="s">
        <v>2297</v>
      </c>
      <c r="C71" s="191" t="s">
        <v>2298</v>
      </c>
      <c r="D71" s="182" t="s">
        <v>439</v>
      </c>
      <c r="E71" s="183">
        <v>2</v>
      </c>
      <c r="F71" s="184"/>
      <c r="G71" s="185">
        <f t="shared" si="21"/>
        <v>0</v>
      </c>
      <c r="H71" s="184"/>
      <c r="I71" s="185">
        <f t="shared" si="22"/>
        <v>0</v>
      </c>
      <c r="J71" s="184"/>
      <c r="K71" s="185">
        <f t="shared" si="23"/>
        <v>0</v>
      </c>
      <c r="L71" s="185">
        <v>21</v>
      </c>
      <c r="M71" s="185">
        <f t="shared" si="24"/>
        <v>0</v>
      </c>
      <c r="N71" s="185">
        <v>0</v>
      </c>
      <c r="O71" s="185">
        <f t="shared" si="25"/>
        <v>0</v>
      </c>
      <c r="P71" s="185">
        <v>0</v>
      </c>
      <c r="Q71" s="185">
        <f t="shared" si="26"/>
        <v>0</v>
      </c>
      <c r="R71" s="185"/>
      <c r="S71" s="185" t="s">
        <v>280</v>
      </c>
      <c r="T71" s="186" t="s">
        <v>281</v>
      </c>
      <c r="U71" s="161">
        <v>0</v>
      </c>
      <c r="V71" s="161">
        <f t="shared" si="27"/>
        <v>0</v>
      </c>
      <c r="W71" s="161"/>
      <c r="X71" s="152"/>
      <c r="Y71" s="152"/>
      <c r="Z71" s="152"/>
      <c r="AA71" s="152"/>
      <c r="AB71" s="152"/>
      <c r="AC71" s="152"/>
      <c r="AD71" s="152"/>
      <c r="AE71" s="152"/>
      <c r="AF71" s="152"/>
      <c r="AG71" s="152" t="s">
        <v>282</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
      <c r="A72" s="180">
        <v>61</v>
      </c>
      <c r="B72" s="181" t="s">
        <v>2299</v>
      </c>
      <c r="C72" s="191" t="s">
        <v>2300</v>
      </c>
      <c r="D72" s="182" t="s">
        <v>439</v>
      </c>
      <c r="E72" s="183">
        <v>11</v>
      </c>
      <c r="F72" s="184"/>
      <c r="G72" s="185">
        <f t="shared" si="21"/>
        <v>0</v>
      </c>
      <c r="H72" s="184"/>
      <c r="I72" s="185">
        <f t="shared" si="22"/>
        <v>0</v>
      </c>
      <c r="J72" s="184"/>
      <c r="K72" s="185">
        <f t="shared" si="23"/>
        <v>0</v>
      </c>
      <c r="L72" s="185">
        <v>21</v>
      </c>
      <c r="M72" s="185">
        <f t="shared" si="24"/>
        <v>0</v>
      </c>
      <c r="N72" s="185">
        <v>0</v>
      </c>
      <c r="O72" s="185">
        <f t="shared" si="25"/>
        <v>0</v>
      </c>
      <c r="P72" s="185">
        <v>0</v>
      </c>
      <c r="Q72" s="185">
        <f t="shared" si="26"/>
        <v>0</v>
      </c>
      <c r="R72" s="185"/>
      <c r="S72" s="185" t="s">
        <v>280</v>
      </c>
      <c r="T72" s="186" t="s">
        <v>281</v>
      </c>
      <c r="U72" s="161">
        <v>0</v>
      </c>
      <c r="V72" s="161">
        <f t="shared" si="27"/>
        <v>0</v>
      </c>
      <c r="W72" s="161"/>
      <c r="X72" s="152"/>
      <c r="Y72" s="152"/>
      <c r="Z72" s="152"/>
      <c r="AA72" s="152"/>
      <c r="AB72" s="152"/>
      <c r="AC72" s="152"/>
      <c r="AD72" s="152"/>
      <c r="AE72" s="152"/>
      <c r="AF72" s="152"/>
      <c r="AG72" s="152" t="s">
        <v>282</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80">
        <v>62</v>
      </c>
      <c r="B73" s="181" t="s">
        <v>2301</v>
      </c>
      <c r="C73" s="191" t="s">
        <v>2302</v>
      </c>
      <c r="D73" s="182" t="s">
        <v>439</v>
      </c>
      <c r="E73" s="183">
        <v>1</v>
      </c>
      <c r="F73" s="184"/>
      <c r="G73" s="185">
        <f t="shared" si="21"/>
        <v>0</v>
      </c>
      <c r="H73" s="184"/>
      <c r="I73" s="185">
        <f t="shared" si="22"/>
        <v>0</v>
      </c>
      <c r="J73" s="184"/>
      <c r="K73" s="185">
        <f t="shared" si="23"/>
        <v>0</v>
      </c>
      <c r="L73" s="185">
        <v>21</v>
      </c>
      <c r="M73" s="185">
        <f t="shared" si="24"/>
        <v>0</v>
      </c>
      <c r="N73" s="185">
        <v>0</v>
      </c>
      <c r="O73" s="185">
        <f t="shared" si="25"/>
        <v>0</v>
      </c>
      <c r="P73" s="185">
        <v>0</v>
      </c>
      <c r="Q73" s="185">
        <f t="shared" si="26"/>
        <v>0</v>
      </c>
      <c r="R73" s="185"/>
      <c r="S73" s="185" t="s">
        <v>280</v>
      </c>
      <c r="T73" s="186" t="s">
        <v>281</v>
      </c>
      <c r="U73" s="161">
        <v>0</v>
      </c>
      <c r="V73" s="161">
        <f t="shared" si="27"/>
        <v>0</v>
      </c>
      <c r="W73" s="161"/>
      <c r="X73" s="152"/>
      <c r="Y73" s="152"/>
      <c r="Z73" s="152"/>
      <c r="AA73" s="152"/>
      <c r="AB73" s="152"/>
      <c r="AC73" s="152"/>
      <c r="AD73" s="152"/>
      <c r="AE73" s="152"/>
      <c r="AF73" s="152"/>
      <c r="AG73" s="152" t="s">
        <v>282</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80">
        <v>63</v>
      </c>
      <c r="B74" s="181" t="s">
        <v>2303</v>
      </c>
      <c r="C74" s="191" t="s">
        <v>2304</v>
      </c>
      <c r="D74" s="182" t="s">
        <v>439</v>
      </c>
      <c r="E74" s="183">
        <v>5</v>
      </c>
      <c r="F74" s="184"/>
      <c r="G74" s="185">
        <f t="shared" si="21"/>
        <v>0</v>
      </c>
      <c r="H74" s="184"/>
      <c r="I74" s="185">
        <f t="shared" si="22"/>
        <v>0</v>
      </c>
      <c r="J74" s="184"/>
      <c r="K74" s="185">
        <f t="shared" si="23"/>
        <v>0</v>
      </c>
      <c r="L74" s="185">
        <v>21</v>
      </c>
      <c r="M74" s="185">
        <f t="shared" si="24"/>
        <v>0</v>
      </c>
      <c r="N74" s="185">
        <v>0</v>
      </c>
      <c r="O74" s="185">
        <f t="shared" si="25"/>
        <v>0</v>
      </c>
      <c r="P74" s="185">
        <v>0</v>
      </c>
      <c r="Q74" s="185">
        <f t="shared" si="26"/>
        <v>0</v>
      </c>
      <c r="R74" s="185"/>
      <c r="S74" s="185" t="s">
        <v>280</v>
      </c>
      <c r="T74" s="186" t="s">
        <v>281</v>
      </c>
      <c r="U74" s="161">
        <v>0</v>
      </c>
      <c r="V74" s="161">
        <f t="shared" si="27"/>
        <v>0</v>
      </c>
      <c r="W74" s="161"/>
      <c r="X74" s="152"/>
      <c r="Y74" s="152"/>
      <c r="Z74" s="152"/>
      <c r="AA74" s="152"/>
      <c r="AB74" s="152"/>
      <c r="AC74" s="152"/>
      <c r="AD74" s="152"/>
      <c r="AE74" s="152"/>
      <c r="AF74" s="152"/>
      <c r="AG74" s="152" t="s">
        <v>282</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80">
        <v>64</v>
      </c>
      <c r="B75" s="181" t="s">
        <v>2305</v>
      </c>
      <c r="C75" s="191" t="s">
        <v>2306</v>
      </c>
      <c r="D75" s="182" t="s">
        <v>439</v>
      </c>
      <c r="E75" s="183">
        <v>2</v>
      </c>
      <c r="F75" s="184"/>
      <c r="G75" s="185">
        <f t="shared" si="21"/>
        <v>0</v>
      </c>
      <c r="H75" s="184"/>
      <c r="I75" s="185">
        <f t="shared" si="22"/>
        <v>0</v>
      </c>
      <c r="J75" s="184"/>
      <c r="K75" s="185">
        <f t="shared" si="23"/>
        <v>0</v>
      </c>
      <c r="L75" s="185">
        <v>21</v>
      </c>
      <c r="M75" s="185">
        <f t="shared" si="24"/>
        <v>0</v>
      </c>
      <c r="N75" s="185">
        <v>0</v>
      </c>
      <c r="O75" s="185">
        <f t="shared" si="25"/>
        <v>0</v>
      </c>
      <c r="P75" s="185">
        <v>0</v>
      </c>
      <c r="Q75" s="185">
        <f t="shared" si="26"/>
        <v>0</v>
      </c>
      <c r="R75" s="185"/>
      <c r="S75" s="185" t="s">
        <v>280</v>
      </c>
      <c r="T75" s="186" t="s">
        <v>281</v>
      </c>
      <c r="U75" s="161">
        <v>0</v>
      </c>
      <c r="V75" s="161">
        <f t="shared" si="27"/>
        <v>0</v>
      </c>
      <c r="W75" s="161"/>
      <c r="X75" s="152"/>
      <c r="Y75" s="152"/>
      <c r="Z75" s="152"/>
      <c r="AA75" s="152"/>
      <c r="AB75" s="152"/>
      <c r="AC75" s="152"/>
      <c r="AD75" s="152"/>
      <c r="AE75" s="152"/>
      <c r="AF75" s="152"/>
      <c r="AG75" s="152" t="s">
        <v>282</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80">
        <v>65</v>
      </c>
      <c r="B76" s="181" t="s">
        <v>2307</v>
      </c>
      <c r="C76" s="191" t="s">
        <v>2308</v>
      </c>
      <c r="D76" s="182" t="s">
        <v>439</v>
      </c>
      <c r="E76" s="183">
        <v>1</v>
      </c>
      <c r="F76" s="184"/>
      <c r="G76" s="185">
        <f t="shared" si="21"/>
        <v>0</v>
      </c>
      <c r="H76" s="184"/>
      <c r="I76" s="185">
        <f t="shared" si="22"/>
        <v>0</v>
      </c>
      <c r="J76" s="184"/>
      <c r="K76" s="185">
        <f t="shared" si="23"/>
        <v>0</v>
      </c>
      <c r="L76" s="185">
        <v>21</v>
      </c>
      <c r="M76" s="185">
        <f t="shared" si="24"/>
        <v>0</v>
      </c>
      <c r="N76" s="185">
        <v>0</v>
      </c>
      <c r="O76" s="185">
        <f t="shared" si="25"/>
        <v>0</v>
      </c>
      <c r="P76" s="185">
        <v>0</v>
      </c>
      <c r="Q76" s="185">
        <f t="shared" si="26"/>
        <v>0</v>
      </c>
      <c r="R76" s="185"/>
      <c r="S76" s="185" t="s">
        <v>280</v>
      </c>
      <c r="T76" s="186" t="s">
        <v>281</v>
      </c>
      <c r="U76" s="161">
        <v>0</v>
      </c>
      <c r="V76" s="161">
        <f t="shared" si="27"/>
        <v>0</v>
      </c>
      <c r="W76" s="161"/>
      <c r="X76" s="152"/>
      <c r="Y76" s="152"/>
      <c r="Z76" s="152"/>
      <c r="AA76" s="152"/>
      <c r="AB76" s="152"/>
      <c r="AC76" s="152"/>
      <c r="AD76" s="152"/>
      <c r="AE76" s="152"/>
      <c r="AF76" s="152"/>
      <c r="AG76" s="152" t="s">
        <v>282</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80">
        <v>66</v>
      </c>
      <c r="B77" s="181" t="s">
        <v>2309</v>
      </c>
      <c r="C77" s="191" t="s">
        <v>2310</v>
      </c>
      <c r="D77" s="182" t="s">
        <v>439</v>
      </c>
      <c r="E77" s="183">
        <v>5</v>
      </c>
      <c r="F77" s="184"/>
      <c r="G77" s="185">
        <f t="shared" si="21"/>
        <v>0</v>
      </c>
      <c r="H77" s="184"/>
      <c r="I77" s="185">
        <f t="shared" si="22"/>
        <v>0</v>
      </c>
      <c r="J77" s="184"/>
      <c r="K77" s="185">
        <f t="shared" si="23"/>
        <v>0</v>
      </c>
      <c r="L77" s="185">
        <v>21</v>
      </c>
      <c r="M77" s="185">
        <f t="shared" si="24"/>
        <v>0</v>
      </c>
      <c r="N77" s="185">
        <v>0</v>
      </c>
      <c r="O77" s="185">
        <f t="shared" si="25"/>
        <v>0</v>
      </c>
      <c r="P77" s="185">
        <v>0</v>
      </c>
      <c r="Q77" s="185">
        <f t="shared" si="26"/>
        <v>0</v>
      </c>
      <c r="R77" s="185"/>
      <c r="S77" s="185" t="s">
        <v>280</v>
      </c>
      <c r="T77" s="186" t="s">
        <v>281</v>
      </c>
      <c r="U77" s="161">
        <v>0</v>
      </c>
      <c r="V77" s="161">
        <f t="shared" si="27"/>
        <v>0</v>
      </c>
      <c r="W77" s="161"/>
      <c r="X77" s="152"/>
      <c r="Y77" s="152"/>
      <c r="Z77" s="152"/>
      <c r="AA77" s="152"/>
      <c r="AB77" s="152"/>
      <c r="AC77" s="152"/>
      <c r="AD77" s="152"/>
      <c r="AE77" s="152"/>
      <c r="AF77" s="152"/>
      <c r="AG77" s="152" t="s">
        <v>282</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80">
        <v>67</v>
      </c>
      <c r="B78" s="181" t="s">
        <v>2311</v>
      </c>
      <c r="C78" s="191" t="s">
        <v>2312</v>
      </c>
      <c r="D78" s="182" t="s">
        <v>439</v>
      </c>
      <c r="E78" s="183">
        <v>1</v>
      </c>
      <c r="F78" s="184"/>
      <c r="G78" s="185">
        <f t="shared" si="21"/>
        <v>0</v>
      </c>
      <c r="H78" s="184"/>
      <c r="I78" s="185">
        <f t="shared" si="22"/>
        <v>0</v>
      </c>
      <c r="J78" s="184"/>
      <c r="K78" s="185">
        <f t="shared" si="23"/>
        <v>0</v>
      </c>
      <c r="L78" s="185">
        <v>21</v>
      </c>
      <c r="M78" s="185">
        <f t="shared" si="24"/>
        <v>0</v>
      </c>
      <c r="N78" s="185">
        <v>0</v>
      </c>
      <c r="O78" s="185">
        <f t="shared" si="25"/>
        <v>0</v>
      </c>
      <c r="P78" s="185">
        <v>0</v>
      </c>
      <c r="Q78" s="185">
        <f t="shared" si="26"/>
        <v>0</v>
      </c>
      <c r="R78" s="185"/>
      <c r="S78" s="185" t="s">
        <v>280</v>
      </c>
      <c r="T78" s="186" t="s">
        <v>281</v>
      </c>
      <c r="U78" s="161">
        <v>0</v>
      </c>
      <c r="V78" s="161">
        <f t="shared" si="27"/>
        <v>0</v>
      </c>
      <c r="W78" s="161"/>
      <c r="X78" s="152"/>
      <c r="Y78" s="152"/>
      <c r="Z78" s="152"/>
      <c r="AA78" s="152"/>
      <c r="AB78" s="152"/>
      <c r="AC78" s="152"/>
      <c r="AD78" s="152"/>
      <c r="AE78" s="152"/>
      <c r="AF78" s="152"/>
      <c r="AG78" s="152" t="s">
        <v>282</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80">
        <v>68</v>
      </c>
      <c r="B79" s="181" t="s">
        <v>2313</v>
      </c>
      <c r="C79" s="191" t="s">
        <v>2314</v>
      </c>
      <c r="D79" s="182" t="s">
        <v>439</v>
      </c>
      <c r="E79" s="183">
        <v>3</v>
      </c>
      <c r="F79" s="184"/>
      <c r="G79" s="185">
        <f t="shared" si="21"/>
        <v>0</v>
      </c>
      <c r="H79" s="184"/>
      <c r="I79" s="185">
        <f t="shared" si="22"/>
        <v>0</v>
      </c>
      <c r="J79" s="184"/>
      <c r="K79" s="185">
        <f t="shared" si="23"/>
        <v>0</v>
      </c>
      <c r="L79" s="185">
        <v>21</v>
      </c>
      <c r="M79" s="185">
        <f t="shared" si="24"/>
        <v>0</v>
      </c>
      <c r="N79" s="185">
        <v>0</v>
      </c>
      <c r="O79" s="185">
        <f t="shared" si="25"/>
        <v>0</v>
      </c>
      <c r="P79" s="185">
        <v>0</v>
      </c>
      <c r="Q79" s="185">
        <f t="shared" si="26"/>
        <v>0</v>
      </c>
      <c r="R79" s="185"/>
      <c r="S79" s="185" t="s">
        <v>280</v>
      </c>
      <c r="T79" s="186" t="s">
        <v>281</v>
      </c>
      <c r="U79" s="161">
        <v>0</v>
      </c>
      <c r="V79" s="161">
        <f t="shared" si="27"/>
        <v>0</v>
      </c>
      <c r="W79" s="161"/>
      <c r="X79" s="152"/>
      <c r="Y79" s="152"/>
      <c r="Z79" s="152"/>
      <c r="AA79" s="152"/>
      <c r="AB79" s="152"/>
      <c r="AC79" s="152"/>
      <c r="AD79" s="152"/>
      <c r="AE79" s="152"/>
      <c r="AF79" s="152"/>
      <c r="AG79" s="152" t="s">
        <v>282</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80">
        <v>69</v>
      </c>
      <c r="B80" s="181" t="s">
        <v>2315</v>
      </c>
      <c r="C80" s="191" t="s">
        <v>2316</v>
      </c>
      <c r="D80" s="182" t="s">
        <v>439</v>
      </c>
      <c r="E80" s="183">
        <v>10</v>
      </c>
      <c r="F80" s="184"/>
      <c r="G80" s="185">
        <f t="shared" si="21"/>
        <v>0</v>
      </c>
      <c r="H80" s="184"/>
      <c r="I80" s="185">
        <f t="shared" si="22"/>
        <v>0</v>
      </c>
      <c r="J80" s="184"/>
      <c r="K80" s="185">
        <f t="shared" si="23"/>
        <v>0</v>
      </c>
      <c r="L80" s="185">
        <v>21</v>
      </c>
      <c r="M80" s="185">
        <f t="shared" si="24"/>
        <v>0</v>
      </c>
      <c r="N80" s="185">
        <v>0</v>
      </c>
      <c r="O80" s="185">
        <f t="shared" si="25"/>
        <v>0</v>
      </c>
      <c r="P80" s="185">
        <v>0</v>
      </c>
      <c r="Q80" s="185">
        <f t="shared" si="26"/>
        <v>0</v>
      </c>
      <c r="R80" s="185"/>
      <c r="S80" s="185" t="s">
        <v>280</v>
      </c>
      <c r="T80" s="186" t="s">
        <v>281</v>
      </c>
      <c r="U80" s="161">
        <v>0</v>
      </c>
      <c r="V80" s="161">
        <f t="shared" si="27"/>
        <v>0</v>
      </c>
      <c r="W80" s="161"/>
      <c r="X80" s="152"/>
      <c r="Y80" s="152"/>
      <c r="Z80" s="152"/>
      <c r="AA80" s="152"/>
      <c r="AB80" s="152"/>
      <c r="AC80" s="152"/>
      <c r="AD80" s="152"/>
      <c r="AE80" s="152"/>
      <c r="AF80" s="152"/>
      <c r="AG80" s="152" t="s">
        <v>282</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0">
        <v>70</v>
      </c>
      <c r="B81" s="181" t="s">
        <v>2317</v>
      </c>
      <c r="C81" s="191" t="s">
        <v>2318</v>
      </c>
      <c r="D81" s="182" t="s">
        <v>439</v>
      </c>
      <c r="E81" s="183">
        <v>4</v>
      </c>
      <c r="F81" s="184"/>
      <c r="G81" s="185">
        <f t="shared" si="21"/>
        <v>0</v>
      </c>
      <c r="H81" s="184"/>
      <c r="I81" s="185">
        <f t="shared" si="22"/>
        <v>0</v>
      </c>
      <c r="J81" s="184"/>
      <c r="K81" s="185">
        <f t="shared" si="23"/>
        <v>0</v>
      </c>
      <c r="L81" s="185">
        <v>21</v>
      </c>
      <c r="M81" s="185">
        <f t="shared" si="24"/>
        <v>0</v>
      </c>
      <c r="N81" s="185">
        <v>0</v>
      </c>
      <c r="O81" s="185">
        <f t="shared" si="25"/>
        <v>0</v>
      </c>
      <c r="P81" s="185">
        <v>0</v>
      </c>
      <c r="Q81" s="185">
        <f t="shared" si="26"/>
        <v>0</v>
      </c>
      <c r="R81" s="185"/>
      <c r="S81" s="185" t="s">
        <v>280</v>
      </c>
      <c r="T81" s="186" t="s">
        <v>281</v>
      </c>
      <c r="U81" s="161">
        <v>0</v>
      </c>
      <c r="V81" s="161">
        <f t="shared" si="27"/>
        <v>0</v>
      </c>
      <c r="W81" s="161"/>
      <c r="X81" s="152"/>
      <c r="Y81" s="152"/>
      <c r="Z81" s="152"/>
      <c r="AA81" s="152"/>
      <c r="AB81" s="152"/>
      <c r="AC81" s="152"/>
      <c r="AD81" s="152"/>
      <c r="AE81" s="152"/>
      <c r="AF81" s="152"/>
      <c r="AG81" s="152" t="s">
        <v>282</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80">
        <v>71</v>
      </c>
      <c r="B82" s="181" t="s">
        <v>2319</v>
      </c>
      <c r="C82" s="191" t="s">
        <v>2320</v>
      </c>
      <c r="D82" s="182" t="s">
        <v>2321</v>
      </c>
      <c r="E82" s="183">
        <v>21</v>
      </c>
      <c r="F82" s="184"/>
      <c r="G82" s="185">
        <f t="shared" si="21"/>
        <v>0</v>
      </c>
      <c r="H82" s="184"/>
      <c r="I82" s="185">
        <f t="shared" si="22"/>
        <v>0</v>
      </c>
      <c r="J82" s="184"/>
      <c r="K82" s="185">
        <f t="shared" si="23"/>
        <v>0</v>
      </c>
      <c r="L82" s="185">
        <v>21</v>
      </c>
      <c r="M82" s="185">
        <f t="shared" si="24"/>
        <v>0</v>
      </c>
      <c r="N82" s="185">
        <v>0</v>
      </c>
      <c r="O82" s="185">
        <f t="shared" si="25"/>
        <v>0</v>
      </c>
      <c r="P82" s="185">
        <v>0</v>
      </c>
      <c r="Q82" s="185">
        <f t="shared" si="26"/>
        <v>0</v>
      </c>
      <c r="R82" s="185"/>
      <c r="S82" s="185" t="s">
        <v>280</v>
      </c>
      <c r="T82" s="186" t="s">
        <v>281</v>
      </c>
      <c r="U82" s="161">
        <v>0</v>
      </c>
      <c r="V82" s="161">
        <f t="shared" si="27"/>
        <v>0</v>
      </c>
      <c r="W82" s="161"/>
      <c r="X82" s="152"/>
      <c r="Y82" s="152"/>
      <c r="Z82" s="152"/>
      <c r="AA82" s="152"/>
      <c r="AB82" s="152"/>
      <c r="AC82" s="152"/>
      <c r="AD82" s="152"/>
      <c r="AE82" s="152"/>
      <c r="AF82" s="152"/>
      <c r="AG82" s="152" t="s">
        <v>282</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x14ac:dyDescent="0.2">
      <c r="A83" s="167" t="s">
        <v>275</v>
      </c>
      <c r="B83" s="168" t="s">
        <v>114</v>
      </c>
      <c r="C83" s="188" t="s">
        <v>115</v>
      </c>
      <c r="D83" s="169"/>
      <c r="E83" s="170"/>
      <c r="F83" s="171"/>
      <c r="G83" s="171">
        <f>SUMIF(AG84:AG104,"&lt;&gt;NOR",G84:G104)</f>
        <v>0</v>
      </c>
      <c r="H83" s="171"/>
      <c r="I83" s="171">
        <f>SUM(I84:I104)</f>
        <v>0</v>
      </c>
      <c r="J83" s="171"/>
      <c r="K83" s="171">
        <f>SUM(K84:K104)</f>
        <v>0</v>
      </c>
      <c r="L83" s="171"/>
      <c r="M83" s="171">
        <f>SUM(M84:M104)</f>
        <v>0</v>
      </c>
      <c r="N83" s="171"/>
      <c r="O83" s="171">
        <f>SUM(O84:O104)</f>
        <v>0</v>
      </c>
      <c r="P83" s="171"/>
      <c r="Q83" s="171">
        <f>SUM(Q84:Q104)</f>
        <v>0</v>
      </c>
      <c r="R83" s="171"/>
      <c r="S83" s="171"/>
      <c r="T83" s="172"/>
      <c r="U83" s="166"/>
      <c r="V83" s="166">
        <f>SUM(V84:V104)</f>
        <v>0</v>
      </c>
      <c r="W83" s="166"/>
      <c r="AG83" t="s">
        <v>276</v>
      </c>
    </row>
    <row r="84" spans="1:60" outlineLevel="1" x14ac:dyDescent="0.2">
      <c r="A84" s="180">
        <v>72</v>
      </c>
      <c r="B84" s="181" t="s">
        <v>2322</v>
      </c>
      <c r="C84" s="191" t="s">
        <v>2323</v>
      </c>
      <c r="D84" s="182" t="s">
        <v>486</v>
      </c>
      <c r="E84" s="183">
        <v>168</v>
      </c>
      <c r="F84" s="184"/>
      <c r="G84" s="185">
        <f t="shared" ref="G84:G104" si="28">ROUND(E84*F84,2)</f>
        <v>0</v>
      </c>
      <c r="H84" s="184"/>
      <c r="I84" s="185">
        <f t="shared" ref="I84:I104" si="29">ROUND(E84*H84,2)</f>
        <v>0</v>
      </c>
      <c r="J84" s="184"/>
      <c r="K84" s="185">
        <f t="shared" ref="K84:K104" si="30">ROUND(E84*J84,2)</f>
        <v>0</v>
      </c>
      <c r="L84" s="185">
        <v>21</v>
      </c>
      <c r="M84" s="185">
        <f t="shared" ref="M84:M104" si="31">G84*(1+L84/100)</f>
        <v>0</v>
      </c>
      <c r="N84" s="185">
        <v>0</v>
      </c>
      <c r="O84" s="185">
        <f t="shared" ref="O84:O104" si="32">ROUND(E84*N84,2)</f>
        <v>0</v>
      </c>
      <c r="P84" s="185">
        <v>0</v>
      </c>
      <c r="Q84" s="185">
        <f t="shared" ref="Q84:Q104" si="33">ROUND(E84*P84,2)</f>
        <v>0</v>
      </c>
      <c r="R84" s="185"/>
      <c r="S84" s="185" t="s">
        <v>280</v>
      </c>
      <c r="T84" s="186" t="s">
        <v>281</v>
      </c>
      <c r="U84" s="161">
        <v>0</v>
      </c>
      <c r="V84" s="161">
        <f t="shared" ref="V84:V104" si="34">ROUND(E84*U84,2)</f>
        <v>0</v>
      </c>
      <c r="W84" s="161"/>
      <c r="X84" s="152"/>
      <c r="Y84" s="152"/>
      <c r="Z84" s="152"/>
      <c r="AA84" s="152"/>
      <c r="AB84" s="152"/>
      <c r="AC84" s="152"/>
      <c r="AD84" s="152"/>
      <c r="AE84" s="152"/>
      <c r="AF84" s="152"/>
      <c r="AG84" s="152" t="s">
        <v>282</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80">
        <v>73</v>
      </c>
      <c r="B85" s="181" t="s">
        <v>2324</v>
      </c>
      <c r="C85" s="191" t="s">
        <v>2325</v>
      </c>
      <c r="D85" s="182" t="s">
        <v>486</v>
      </c>
      <c r="E85" s="183">
        <v>300</v>
      </c>
      <c r="F85" s="184"/>
      <c r="G85" s="185">
        <f t="shared" si="28"/>
        <v>0</v>
      </c>
      <c r="H85" s="184"/>
      <c r="I85" s="185">
        <f t="shared" si="29"/>
        <v>0</v>
      </c>
      <c r="J85" s="184"/>
      <c r="K85" s="185">
        <f t="shared" si="30"/>
        <v>0</v>
      </c>
      <c r="L85" s="185">
        <v>21</v>
      </c>
      <c r="M85" s="185">
        <f t="shared" si="31"/>
        <v>0</v>
      </c>
      <c r="N85" s="185">
        <v>0</v>
      </c>
      <c r="O85" s="185">
        <f t="shared" si="32"/>
        <v>0</v>
      </c>
      <c r="P85" s="185">
        <v>0</v>
      </c>
      <c r="Q85" s="185">
        <f t="shared" si="33"/>
        <v>0</v>
      </c>
      <c r="R85" s="185"/>
      <c r="S85" s="185" t="s">
        <v>280</v>
      </c>
      <c r="T85" s="186" t="s">
        <v>281</v>
      </c>
      <c r="U85" s="161">
        <v>0</v>
      </c>
      <c r="V85" s="161">
        <f t="shared" si="34"/>
        <v>0</v>
      </c>
      <c r="W85" s="161"/>
      <c r="X85" s="152"/>
      <c r="Y85" s="152"/>
      <c r="Z85" s="152"/>
      <c r="AA85" s="152"/>
      <c r="AB85" s="152"/>
      <c r="AC85" s="152"/>
      <c r="AD85" s="152"/>
      <c r="AE85" s="152"/>
      <c r="AF85" s="152"/>
      <c r="AG85" s="152" t="s">
        <v>282</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80">
        <v>74</v>
      </c>
      <c r="B86" s="181" t="s">
        <v>2326</v>
      </c>
      <c r="C86" s="191" t="s">
        <v>2325</v>
      </c>
      <c r="D86" s="182" t="s">
        <v>486</v>
      </c>
      <c r="E86" s="183">
        <v>211</v>
      </c>
      <c r="F86" s="184"/>
      <c r="G86" s="185">
        <f t="shared" si="28"/>
        <v>0</v>
      </c>
      <c r="H86" s="184"/>
      <c r="I86" s="185">
        <f t="shared" si="29"/>
        <v>0</v>
      </c>
      <c r="J86" s="184"/>
      <c r="K86" s="185">
        <f t="shared" si="30"/>
        <v>0</v>
      </c>
      <c r="L86" s="185">
        <v>21</v>
      </c>
      <c r="M86" s="185">
        <f t="shared" si="31"/>
        <v>0</v>
      </c>
      <c r="N86" s="185">
        <v>0</v>
      </c>
      <c r="O86" s="185">
        <f t="shared" si="32"/>
        <v>0</v>
      </c>
      <c r="P86" s="185">
        <v>0</v>
      </c>
      <c r="Q86" s="185">
        <f t="shared" si="33"/>
        <v>0</v>
      </c>
      <c r="R86" s="185"/>
      <c r="S86" s="185" t="s">
        <v>280</v>
      </c>
      <c r="T86" s="186" t="s">
        <v>281</v>
      </c>
      <c r="U86" s="161">
        <v>0</v>
      </c>
      <c r="V86" s="161">
        <f t="shared" si="34"/>
        <v>0</v>
      </c>
      <c r="W86" s="161"/>
      <c r="X86" s="152"/>
      <c r="Y86" s="152"/>
      <c r="Z86" s="152"/>
      <c r="AA86" s="152"/>
      <c r="AB86" s="152"/>
      <c r="AC86" s="152"/>
      <c r="AD86" s="152"/>
      <c r="AE86" s="152"/>
      <c r="AF86" s="152"/>
      <c r="AG86" s="152" t="s">
        <v>282</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80">
        <v>75</v>
      </c>
      <c r="B87" s="181" t="s">
        <v>2327</v>
      </c>
      <c r="C87" s="191" t="s">
        <v>2328</v>
      </c>
      <c r="D87" s="182" t="s">
        <v>486</v>
      </c>
      <c r="E87" s="183">
        <v>918</v>
      </c>
      <c r="F87" s="184"/>
      <c r="G87" s="185">
        <f t="shared" si="28"/>
        <v>0</v>
      </c>
      <c r="H87" s="184"/>
      <c r="I87" s="185">
        <f t="shared" si="29"/>
        <v>0</v>
      </c>
      <c r="J87" s="184"/>
      <c r="K87" s="185">
        <f t="shared" si="30"/>
        <v>0</v>
      </c>
      <c r="L87" s="185">
        <v>21</v>
      </c>
      <c r="M87" s="185">
        <f t="shared" si="31"/>
        <v>0</v>
      </c>
      <c r="N87" s="185">
        <v>0</v>
      </c>
      <c r="O87" s="185">
        <f t="shared" si="32"/>
        <v>0</v>
      </c>
      <c r="P87" s="185">
        <v>0</v>
      </c>
      <c r="Q87" s="185">
        <f t="shared" si="33"/>
        <v>0</v>
      </c>
      <c r="R87" s="185"/>
      <c r="S87" s="185" t="s">
        <v>280</v>
      </c>
      <c r="T87" s="186" t="s">
        <v>281</v>
      </c>
      <c r="U87" s="161">
        <v>0</v>
      </c>
      <c r="V87" s="161">
        <f t="shared" si="34"/>
        <v>0</v>
      </c>
      <c r="W87" s="161"/>
      <c r="X87" s="152"/>
      <c r="Y87" s="152"/>
      <c r="Z87" s="152"/>
      <c r="AA87" s="152"/>
      <c r="AB87" s="152"/>
      <c r="AC87" s="152"/>
      <c r="AD87" s="152"/>
      <c r="AE87" s="152"/>
      <c r="AF87" s="152"/>
      <c r="AG87" s="152" t="s">
        <v>282</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
      <c r="A88" s="180">
        <v>76</v>
      </c>
      <c r="B88" s="181" t="s">
        <v>2329</v>
      </c>
      <c r="C88" s="191" t="s">
        <v>2328</v>
      </c>
      <c r="D88" s="182" t="s">
        <v>486</v>
      </c>
      <c r="E88" s="183">
        <v>363</v>
      </c>
      <c r="F88" s="184"/>
      <c r="G88" s="185">
        <f t="shared" si="28"/>
        <v>0</v>
      </c>
      <c r="H88" s="184"/>
      <c r="I88" s="185">
        <f t="shared" si="29"/>
        <v>0</v>
      </c>
      <c r="J88" s="184"/>
      <c r="K88" s="185">
        <f t="shared" si="30"/>
        <v>0</v>
      </c>
      <c r="L88" s="185">
        <v>21</v>
      </c>
      <c r="M88" s="185">
        <f t="shared" si="31"/>
        <v>0</v>
      </c>
      <c r="N88" s="185">
        <v>0</v>
      </c>
      <c r="O88" s="185">
        <f t="shared" si="32"/>
        <v>0</v>
      </c>
      <c r="P88" s="185">
        <v>0</v>
      </c>
      <c r="Q88" s="185">
        <f t="shared" si="33"/>
        <v>0</v>
      </c>
      <c r="R88" s="185"/>
      <c r="S88" s="185" t="s">
        <v>280</v>
      </c>
      <c r="T88" s="186" t="s">
        <v>281</v>
      </c>
      <c r="U88" s="161">
        <v>0</v>
      </c>
      <c r="V88" s="161">
        <f t="shared" si="34"/>
        <v>0</v>
      </c>
      <c r="W88" s="161"/>
      <c r="X88" s="152"/>
      <c r="Y88" s="152"/>
      <c r="Z88" s="152"/>
      <c r="AA88" s="152"/>
      <c r="AB88" s="152"/>
      <c r="AC88" s="152"/>
      <c r="AD88" s="152"/>
      <c r="AE88" s="152"/>
      <c r="AF88" s="152"/>
      <c r="AG88" s="152" t="s">
        <v>282</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80">
        <v>77</v>
      </c>
      <c r="B89" s="181" t="s">
        <v>2330</v>
      </c>
      <c r="C89" s="191" t="s">
        <v>2328</v>
      </c>
      <c r="D89" s="182" t="s">
        <v>486</v>
      </c>
      <c r="E89" s="183">
        <v>76</v>
      </c>
      <c r="F89" s="184"/>
      <c r="G89" s="185">
        <f t="shared" si="28"/>
        <v>0</v>
      </c>
      <c r="H89" s="184"/>
      <c r="I89" s="185">
        <f t="shared" si="29"/>
        <v>0</v>
      </c>
      <c r="J89" s="184"/>
      <c r="K89" s="185">
        <f t="shared" si="30"/>
        <v>0</v>
      </c>
      <c r="L89" s="185">
        <v>21</v>
      </c>
      <c r="M89" s="185">
        <f t="shared" si="31"/>
        <v>0</v>
      </c>
      <c r="N89" s="185">
        <v>0</v>
      </c>
      <c r="O89" s="185">
        <f t="shared" si="32"/>
        <v>0</v>
      </c>
      <c r="P89" s="185">
        <v>0</v>
      </c>
      <c r="Q89" s="185">
        <f t="shared" si="33"/>
        <v>0</v>
      </c>
      <c r="R89" s="185"/>
      <c r="S89" s="185" t="s">
        <v>280</v>
      </c>
      <c r="T89" s="186" t="s">
        <v>281</v>
      </c>
      <c r="U89" s="161">
        <v>0</v>
      </c>
      <c r="V89" s="161">
        <f t="shared" si="34"/>
        <v>0</v>
      </c>
      <c r="W89" s="161"/>
      <c r="X89" s="152"/>
      <c r="Y89" s="152"/>
      <c r="Z89" s="152"/>
      <c r="AA89" s="152"/>
      <c r="AB89" s="152"/>
      <c r="AC89" s="152"/>
      <c r="AD89" s="152"/>
      <c r="AE89" s="152"/>
      <c r="AF89" s="152"/>
      <c r="AG89" s="152" t="s">
        <v>282</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80">
        <v>78</v>
      </c>
      <c r="B90" s="181" t="s">
        <v>2331</v>
      </c>
      <c r="C90" s="191" t="s">
        <v>2328</v>
      </c>
      <c r="D90" s="182" t="s">
        <v>486</v>
      </c>
      <c r="E90" s="183">
        <v>389</v>
      </c>
      <c r="F90" s="184"/>
      <c r="G90" s="185">
        <f t="shared" si="28"/>
        <v>0</v>
      </c>
      <c r="H90" s="184"/>
      <c r="I90" s="185">
        <f t="shared" si="29"/>
        <v>0</v>
      </c>
      <c r="J90" s="184"/>
      <c r="K90" s="185">
        <f t="shared" si="30"/>
        <v>0</v>
      </c>
      <c r="L90" s="185">
        <v>21</v>
      </c>
      <c r="M90" s="185">
        <f t="shared" si="31"/>
        <v>0</v>
      </c>
      <c r="N90" s="185">
        <v>0</v>
      </c>
      <c r="O90" s="185">
        <f t="shared" si="32"/>
        <v>0</v>
      </c>
      <c r="P90" s="185">
        <v>0</v>
      </c>
      <c r="Q90" s="185">
        <f t="shared" si="33"/>
        <v>0</v>
      </c>
      <c r="R90" s="185"/>
      <c r="S90" s="185" t="s">
        <v>280</v>
      </c>
      <c r="T90" s="186" t="s">
        <v>281</v>
      </c>
      <c r="U90" s="161">
        <v>0</v>
      </c>
      <c r="V90" s="161">
        <f t="shared" si="34"/>
        <v>0</v>
      </c>
      <c r="W90" s="161"/>
      <c r="X90" s="152"/>
      <c r="Y90" s="152"/>
      <c r="Z90" s="152"/>
      <c r="AA90" s="152"/>
      <c r="AB90" s="152"/>
      <c r="AC90" s="152"/>
      <c r="AD90" s="152"/>
      <c r="AE90" s="152"/>
      <c r="AF90" s="152"/>
      <c r="AG90" s="152" t="s">
        <v>282</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
      <c r="A91" s="180">
        <v>79</v>
      </c>
      <c r="B91" s="181" t="s">
        <v>2332</v>
      </c>
      <c r="C91" s="191" t="s">
        <v>2328</v>
      </c>
      <c r="D91" s="182" t="s">
        <v>486</v>
      </c>
      <c r="E91" s="183">
        <v>16</v>
      </c>
      <c r="F91" s="184"/>
      <c r="G91" s="185">
        <f t="shared" si="28"/>
        <v>0</v>
      </c>
      <c r="H91" s="184"/>
      <c r="I91" s="185">
        <f t="shared" si="29"/>
        <v>0</v>
      </c>
      <c r="J91" s="184"/>
      <c r="K91" s="185">
        <f t="shared" si="30"/>
        <v>0</v>
      </c>
      <c r="L91" s="185">
        <v>21</v>
      </c>
      <c r="M91" s="185">
        <f t="shared" si="31"/>
        <v>0</v>
      </c>
      <c r="N91" s="185">
        <v>0</v>
      </c>
      <c r="O91" s="185">
        <f t="shared" si="32"/>
        <v>0</v>
      </c>
      <c r="P91" s="185">
        <v>0</v>
      </c>
      <c r="Q91" s="185">
        <f t="shared" si="33"/>
        <v>0</v>
      </c>
      <c r="R91" s="185"/>
      <c r="S91" s="185" t="s">
        <v>280</v>
      </c>
      <c r="T91" s="186" t="s">
        <v>281</v>
      </c>
      <c r="U91" s="161">
        <v>0</v>
      </c>
      <c r="V91" s="161">
        <f t="shared" si="34"/>
        <v>0</v>
      </c>
      <c r="W91" s="161"/>
      <c r="X91" s="152"/>
      <c r="Y91" s="152"/>
      <c r="Z91" s="152"/>
      <c r="AA91" s="152"/>
      <c r="AB91" s="152"/>
      <c r="AC91" s="152"/>
      <c r="AD91" s="152"/>
      <c r="AE91" s="152"/>
      <c r="AF91" s="152"/>
      <c r="AG91" s="152" t="s">
        <v>282</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
      <c r="A92" s="180">
        <v>80</v>
      </c>
      <c r="B92" s="181" t="s">
        <v>2333</v>
      </c>
      <c r="C92" s="191" t="s">
        <v>2328</v>
      </c>
      <c r="D92" s="182" t="s">
        <v>486</v>
      </c>
      <c r="E92" s="183">
        <v>536</v>
      </c>
      <c r="F92" s="184"/>
      <c r="G92" s="185">
        <f t="shared" si="28"/>
        <v>0</v>
      </c>
      <c r="H92" s="184"/>
      <c r="I92" s="185">
        <f t="shared" si="29"/>
        <v>0</v>
      </c>
      <c r="J92" s="184"/>
      <c r="K92" s="185">
        <f t="shared" si="30"/>
        <v>0</v>
      </c>
      <c r="L92" s="185">
        <v>21</v>
      </c>
      <c r="M92" s="185">
        <f t="shared" si="31"/>
        <v>0</v>
      </c>
      <c r="N92" s="185">
        <v>0</v>
      </c>
      <c r="O92" s="185">
        <f t="shared" si="32"/>
        <v>0</v>
      </c>
      <c r="P92" s="185">
        <v>0</v>
      </c>
      <c r="Q92" s="185">
        <f t="shared" si="33"/>
        <v>0</v>
      </c>
      <c r="R92" s="185"/>
      <c r="S92" s="185" t="s">
        <v>280</v>
      </c>
      <c r="T92" s="186" t="s">
        <v>281</v>
      </c>
      <c r="U92" s="161">
        <v>0</v>
      </c>
      <c r="V92" s="161">
        <f t="shared" si="34"/>
        <v>0</v>
      </c>
      <c r="W92" s="161"/>
      <c r="X92" s="152"/>
      <c r="Y92" s="152"/>
      <c r="Z92" s="152"/>
      <c r="AA92" s="152"/>
      <c r="AB92" s="152"/>
      <c r="AC92" s="152"/>
      <c r="AD92" s="152"/>
      <c r="AE92" s="152"/>
      <c r="AF92" s="152"/>
      <c r="AG92" s="152" t="s">
        <v>282</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80">
        <v>81</v>
      </c>
      <c r="B93" s="181" t="s">
        <v>2334</v>
      </c>
      <c r="C93" s="191" t="s">
        <v>2328</v>
      </c>
      <c r="D93" s="182" t="s">
        <v>486</v>
      </c>
      <c r="E93" s="183">
        <v>28</v>
      </c>
      <c r="F93" s="184"/>
      <c r="G93" s="185">
        <f t="shared" si="28"/>
        <v>0</v>
      </c>
      <c r="H93" s="184"/>
      <c r="I93" s="185">
        <f t="shared" si="29"/>
        <v>0</v>
      </c>
      <c r="J93" s="184"/>
      <c r="K93" s="185">
        <f t="shared" si="30"/>
        <v>0</v>
      </c>
      <c r="L93" s="185">
        <v>21</v>
      </c>
      <c r="M93" s="185">
        <f t="shared" si="31"/>
        <v>0</v>
      </c>
      <c r="N93" s="185">
        <v>0</v>
      </c>
      <c r="O93" s="185">
        <f t="shared" si="32"/>
        <v>0</v>
      </c>
      <c r="P93" s="185">
        <v>0</v>
      </c>
      <c r="Q93" s="185">
        <f t="shared" si="33"/>
        <v>0</v>
      </c>
      <c r="R93" s="185"/>
      <c r="S93" s="185" t="s">
        <v>280</v>
      </c>
      <c r="T93" s="186" t="s">
        <v>281</v>
      </c>
      <c r="U93" s="161">
        <v>0</v>
      </c>
      <c r="V93" s="161">
        <f t="shared" si="34"/>
        <v>0</v>
      </c>
      <c r="W93" s="161"/>
      <c r="X93" s="152"/>
      <c r="Y93" s="152"/>
      <c r="Z93" s="152"/>
      <c r="AA93" s="152"/>
      <c r="AB93" s="152"/>
      <c r="AC93" s="152"/>
      <c r="AD93" s="152"/>
      <c r="AE93" s="152"/>
      <c r="AF93" s="152"/>
      <c r="AG93" s="152" t="s">
        <v>282</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80">
        <v>82</v>
      </c>
      <c r="B94" s="181" t="s">
        <v>2335</v>
      </c>
      <c r="C94" s="191" t="s">
        <v>2336</v>
      </c>
      <c r="D94" s="182" t="s">
        <v>486</v>
      </c>
      <c r="E94" s="183">
        <v>180</v>
      </c>
      <c r="F94" s="184"/>
      <c r="G94" s="185">
        <f t="shared" si="28"/>
        <v>0</v>
      </c>
      <c r="H94" s="184"/>
      <c r="I94" s="185">
        <f t="shared" si="29"/>
        <v>0</v>
      </c>
      <c r="J94" s="184"/>
      <c r="K94" s="185">
        <f t="shared" si="30"/>
        <v>0</v>
      </c>
      <c r="L94" s="185">
        <v>21</v>
      </c>
      <c r="M94" s="185">
        <f t="shared" si="31"/>
        <v>0</v>
      </c>
      <c r="N94" s="185">
        <v>0</v>
      </c>
      <c r="O94" s="185">
        <f t="shared" si="32"/>
        <v>0</v>
      </c>
      <c r="P94" s="185">
        <v>0</v>
      </c>
      <c r="Q94" s="185">
        <f t="shared" si="33"/>
        <v>0</v>
      </c>
      <c r="R94" s="185"/>
      <c r="S94" s="185" t="s">
        <v>280</v>
      </c>
      <c r="T94" s="186" t="s">
        <v>281</v>
      </c>
      <c r="U94" s="161">
        <v>0</v>
      </c>
      <c r="V94" s="161">
        <f t="shared" si="34"/>
        <v>0</v>
      </c>
      <c r="W94" s="161"/>
      <c r="X94" s="152"/>
      <c r="Y94" s="152"/>
      <c r="Z94" s="152"/>
      <c r="AA94" s="152"/>
      <c r="AB94" s="152"/>
      <c r="AC94" s="152"/>
      <c r="AD94" s="152"/>
      <c r="AE94" s="152"/>
      <c r="AF94" s="152"/>
      <c r="AG94" s="152" t="s">
        <v>282</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0">
        <v>83</v>
      </c>
      <c r="B95" s="181" t="s">
        <v>2337</v>
      </c>
      <c r="C95" s="191" t="s">
        <v>2336</v>
      </c>
      <c r="D95" s="182" t="s">
        <v>486</v>
      </c>
      <c r="E95" s="183">
        <v>84</v>
      </c>
      <c r="F95" s="184"/>
      <c r="G95" s="185">
        <f t="shared" si="28"/>
        <v>0</v>
      </c>
      <c r="H95" s="184"/>
      <c r="I95" s="185">
        <f t="shared" si="29"/>
        <v>0</v>
      </c>
      <c r="J95" s="184"/>
      <c r="K95" s="185">
        <f t="shared" si="30"/>
        <v>0</v>
      </c>
      <c r="L95" s="185">
        <v>21</v>
      </c>
      <c r="M95" s="185">
        <f t="shared" si="31"/>
        <v>0</v>
      </c>
      <c r="N95" s="185">
        <v>0</v>
      </c>
      <c r="O95" s="185">
        <f t="shared" si="32"/>
        <v>0</v>
      </c>
      <c r="P95" s="185">
        <v>0</v>
      </c>
      <c r="Q95" s="185">
        <f t="shared" si="33"/>
        <v>0</v>
      </c>
      <c r="R95" s="185"/>
      <c r="S95" s="185" t="s">
        <v>280</v>
      </c>
      <c r="T95" s="186" t="s">
        <v>281</v>
      </c>
      <c r="U95" s="161">
        <v>0</v>
      </c>
      <c r="V95" s="161">
        <f t="shared" si="34"/>
        <v>0</v>
      </c>
      <c r="W95" s="161"/>
      <c r="X95" s="152"/>
      <c r="Y95" s="152"/>
      <c r="Z95" s="152"/>
      <c r="AA95" s="152"/>
      <c r="AB95" s="152"/>
      <c r="AC95" s="152"/>
      <c r="AD95" s="152"/>
      <c r="AE95" s="152"/>
      <c r="AF95" s="152"/>
      <c r="AG95" s="152" t="s">
        <v>282</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80">
        <v>84</v>
      </c>
      <c r="B96" s="181" t="s">
        <v>2338</v>
      </c>
      <c r="C96" s="191" t="s">
        <v>2339</v>
      </c>
      <c r="D96" s="182" t="s">
        <v>486</v>
      </c>
      <c r="E96" s="183">
        <v>270</v>
      </c>
      <c r="F96" s="184"/>
      <c r="G96" s="185">
        <f t="shared" si="28"/>
        <v>0</v>
      </c>
      <c r="H96" s="184"/>
      <c r="I96" s="185">
        <f t="shared" si="29"/>
        <v>0</v>
      </c>
      <c r="J96" s="184"/>
      <c r="K96" s="185">
        <f t="shared" si="30"/>
        <v>0</v>
      </c>
      <c r="L96" s="185">
        <v>21</v>
      </c>
      <c r="M96" s="185">
        <f t="shared" si="31"/>
        <v>0</v>
      </c>
      <c r="N96" s="185">
        <v>0</v>
      </c>
      <c r="O96" s="185">
        <f t="shared" si="32"/>
        <v>0</v>
      </c>
      <c r="P96" s="185">
        <v>0</v>
      </c>
      <c r="Q96" s="185">
        <f t="shared" si="33"/>
        <v>0</v>
      </c>
      <c r="R96" s="185"/>
      <c r="S96" s="185" t="s">
        <v>280</v>
      </c>
      <c r="T96" s="186" t="s">
        <v>281</v>
      </c>
      <c r="U96" s="161">
        <v>0</v>
      </c>
      <c r="V96" s="161">
        <f t="shared" si="34"/>
        <v>0</v>
      </c>
      <c r="W96" s="161"/>
      <c r="X96" s="152"/>
      <c r="Y96" s="152"/>
      <c r="Z96" s="152"/>
      <c r="AA96" s="152"/>
      <c r="AB96" s="152"/>
      <c r="AC96" s="152"/>
      <c r="AD96" s="152"/>
      <c r="AE96" s="152"/>
      <c r="AF96" s="152"/>
      <c r="AG96" s="152" t="s">
        <v>282</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80">
        <v>85</v>
      </c>
      <c r="B97" s="181" t="s">
        <v>2340</v>
      </c>
      <c r="C97" s="191" t="s">
        <v>2341</v>
      </c>
      <c r="D97" s="182" t="s">
        <v>486</v>
      </c>
      <c r="E97" s="183">
        <v>900</v>
      </c>
      <c r="F97" s="184"/>
      <c r="G97" s="185">
        <f t="shared" si="28"/>
        <v>0</v>
      </c>
      <c r="H97" s="184"/>
      <c r="I97" s="185">
        <f t="shared" si="29"/>
        <v>0</v>
      </c>
      <c r="J97" s="184"/>
      <c r="K97" s="185">
        <f t="shared" si="30"/>
        <v>0</v>
      </c>
      <c r="L97" s="185">
        <v>21</v>
      </c>
      <c r="M97" s="185">
        <f t="shared" si="31"/>
        <v>0</v>
      </c>
      <c r="N97" s="185">
        <v>0</v>
      </c>
      <c r="O97" s="185">
        <f t="shared" si="32"/>
        <v>0</v>
      </c>
      <c r="P97" s="185">
        <v>0</v>
      </c>
      <c r="Q97" s="185">
        <f t="shared" si="33"/>
        <v>0</v>
      </c>
      <c r="R97" s="185"/>
      <c r="S97" s="185" t="s">
        <v>280</v>
      </c>
      <c r="T97" s="186" t="s">
        <v>281</v>
      </c>
      <c r="U97" s="161">
        <v>0</v>
      </c>
      <c r="V97" s="161">
        <f t="shared" si="34"/>
        <v>0</v>
      </c>
      <c r="W97" s="161"/>
      <c r="X97" s="152"/>
      <c r="Y97" s="152"/>
      <c r="Z97" s="152"/>
      <c r="AA97" s="152"/>
      <c r="AB97" s="152"/>
      <c r="AC97" s="152"/>
      <c r="AD97" s="152"/>
      <c r="AE97" s="152"/>
      <c r="AF97" s="152"/>
      <c r="AG97" s="152" t="s">
        <v>282</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
      <c r="A98" s="180">
        <v>86</v>
      </c>
      <c r="B98" s="181" t="s">
        <v>2342</v>
      </c>
      <c r="C98" s="191" t="s">
        <v>2341</v>
      </c>
      <c r="D98" s="182" t="s">
        <v>486</v>
      </c>
      <c r="E98" s="183">
        <v>8</v>
      </c>
      <c r="F98" s="184"/>
      <c r="G98" s="185">
        <f t="shared" si="28"/>
        <v>0</v>
      </c>
      <c r="H98" s="184"/>
      <c r="I98" s="185">
        <f t="shared" si="29"/>
        <v>0</v>
      </c>
      <c r="J98" s="184"/>
      <c r="K98" s="185">
        <f t="shared" si="30"/>
        <v>0</v>
      </c>
      <c r="L98" s="185">
        <v>21</v>
      </c>
      <c r="M98" s="185">
        <f t="shared" si="31"/>
        <v>0</v>
      </c>
      <c r="N98" s="185">
        <v>0</v>
      </c>
      <c r="O98" s="185">
        <f t="shared" si="32"/>
        <v>0</v>
      </c>
      <c r="P98" s="185">
        <v>0</v>
      </c>
      <c r="Q98" s="185">
        <f t="shared" si="33"/>
        <v>0</v>
      </c>
      <c r="R98" s="185"/>
      <c r="S98" s="185" t="s">
        <v>280</v>
      </c>
      <c r="T98" s="186" t="s">
        <v>281</v>
      </c>
      <c r="U98" s="161">
        <v>0</v>
      </c>
      <c r="V98" s="161">
        <f t="shared" si="34"/>
        <v>0</v>
      </c>
      <c r="W98" s="161"/>
      <c r="X98" s="152"/>
      <c r="Y98" s="152"/>
      <c r="Z98" s="152"/>
      <c r="AA98" s="152"/>
      <c r="AB98" s="152"/>
      <c r="AC98" s="152"/>
      <c r="AD98" s="152"/>
      <c r="AE98" s="152"/>
      <c r="AF98" s="152"/>
      <c r="AG98" s="152" t="s">
        <v>282</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80">
        <v>87</v>
      </c>
      <c r="B99" s="181" t="s">
        <v>2343</v>
      </c>
      <c r="C99" s="191" t="s">
        <v>2344</v>
      </c>
      <c r="D99" s="182" t="s">
        <v>486</v>
      </c>
      <c r="E99" s="183">
        <v>250</v>
      </c>
      <c r="F99" s="184"/>
      <c r="G99" s="185">
        <f t="shared" si="28"/>
        <v>0</v>
      </c>
      <c r="H99" s="184"/>
      <c r="I99" s="185">
        <f t="shared" si="29"/>
        <v>0</v>
      </c>
      <c r="J99" s="184"/>
      <c r="K99" s="185">
        <f t="shared" si="30"/>
        <v>0</v>
      </c>
      <c r="L99" s="185">
        <v>21</v>
      </c>
      <c r="M99" s="185">
        <f t="shared" si="31"/>
        <v>0</v>
      </c>
      <c r="N99" s="185">
        <v>0</v>
      </c>
      <c r="O99" s="185">
        <f t="shared" si="32"/>
        <v>0</v>
      </c>
      <c r="P99" s="185">
        <v>0</v>
      </c>
      <c r="Q99" s="185">
        <f t="shared" si="33"/>
        <v>0</v>
      </c>
      <c r="R99" s="185"/>
      <c r="S99" s="185" t="s">
        <v>280</v>
      </c>
      <c r="T99" s="186" t="s">
        <v>281</v>
      </c>
      <c r="U99" s="161">
        <v>0</v>
      </c>
      <c r="V99" s="161">
        <f t="shared" si="34"/>
        <v>0</v>
      </c>
      <c r="W99" s="161"/>
      <c r="X99" s="152"/>
      <c r="Y99" s="152"/>
      <c r="Z99" s="152"/>
      <c r="AA99" s="152"/>
      <c r="AB99" s="152"/>
      <c r="AC99" s="152"/>
      <c r="AD99" s="152"/>
      <c r="AE99" s="152"/>
      <c r="AF99" s="152"/>
      <c r="AG99" s="152" t="s">
        <v>282</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
      <c r="A100" s="180">
        <v>88</v>
      </c>
      <c r="B100" s="181" t="s">
        <v>2345</v>
      </c>
      <c r="C100" s="191" t="s">
        <v>2344</v>
      </c>
      <c r="D100" s="182" t="s">
        <v>486</v>
      </c>
      <c r="E100" s="183">
        <v>50</v>
      </c>
      <c r="F100" s="184"/>
      <c r="G100" s="185">
        <f t="shared" si="28"/>
        <v>0</v>
      </c>
      <c r="H100" s="184"/>
      <c r="I100" s="185">
        <f t="shared" si="29"/>
        <v>0</v>
      </c>
      <c r="J100" s="184"/>
      <c r="K100" s="185">
        <f t="shared" si="30"/>
        <v>0</v>
      </c>
      <c r="L100" s="185">
        <v>21</v>
      </c>
      <c r="M100" s="185">
        <f t="shared" si="31"/>
        <v>0</v>
      </c>
      <c r="N100" s="185">
        <v>0</v>
      </c>
      <c r="O100" s="185">
        <f t="shared" si="32"/>
        <v>0</v>
      </c>
      <c r="P100" s="185">
        <v>0</v>
      </c>
      <c r="Q100" s="185">
        <f t="shared" si="33"/>
        <v>0</v>
      </c>
      <c r="R100" s="185"/>
      <c r="S100" s="185" t="s">
        <v>280</v>
      </c>
      <c r="T100" s="186" t="s">
        <v>281</v>
      </c>
      <c r="U100" s="161">
        <v>0</v>
      </c>
      <c r="V100" s="161">
        <f t="shared" si="34"/>
        <v>0</v>
      </c>
      <c r="W100" s="161"/>
      <c r="X100" s="152"/>
      <c r="Y100" s="152"/>
      <c r="Z100" s="152"/>
      <c r="AA100" s="152"/>
      <c r="AB100" s="152"/>
      <c r="AC100" s="152"/>
      <c r="AD100" s="152"/>
      <c r="AE100" s="152"/>
      <c r="AF100" s="152"/>
      <c r="AG100" s="152" t="s">
        <v>282</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
      <c r="A101" s="180">
        <v>89</v>
      </c>
      <c r="B101" s="181" t="s">
        <v>2346</v>
      </c>
      <c r="C101" s="191" t="s">
        <v>2347</v>
      </c>
      <c r="D101" s="182" t="s">
        <v>486</v>
      </c>
      <c r="E101" s="183">
        <v>147</v>
      </c>
      <c r="F101" s="184"/>
      <c r="G101" s="185">
        <f t="shared" si="28"/>
        <v>0</v>
      </c>
      <c r="H101" s="184"/>
      <c r="I101" s="185">
        <f t="shared" si="29"/>
        <v>0</v>
      </c>
      <c r="J101" s="184"/>
      <c r="K101" s="185">
        <f t="shared" si="30"/>
        <v>0</v>
      </c>
      <c r="L101" s="185">
        <v>21</v>
      </c>
      <c r="M101" s="185">
        <f t="shared" si="31"/>
        <v>0</v>
      </c>
      <c r="N101" s="185">
        <v>0</v>
      </c>
      <c r="O101" s="185">
        <f t="shared" si="32"/>
        <v>0</v>
      </c>
      <c r="P101" s="185">
        <v>0</v>
      </c>
      <c r="Q101" s="185">
        <f t="shared" si="33"/>
        <v>0</v>
      </c>
      <c r="R101" s="185"/>
      <c r="S101" s="185" t="s">
        <v>280</v>
      </c>
      <c r="T101" s="186" t="s">
        <v>281</v>
      </c>
      <c r="U101" s="161">
        <v>0</v>
      </c>
      <c r="V101" s="161">
        <f t="shared" si="34"/>
        <v>0</v>
      </c>
      <c r="W101" s="161"/>
      <c r="X101" s="152"/>
      <c r="Y101" s="152"/>
      <c r="Z101" s="152"/>
      <c r="AA101" s="152"/>
      <c r="AB101" s="152"/>
      <c r="AC101" s="152"/>
      <c r="AD101" s="152"/>
      <c r="AE101" s="152"/>
      <c r="AF101" s="152"/>
      <c r="AG101" s="152" t="s">
        <v>282</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80">
        <v>90</v>
      </c>
      <c r="B102" s="181" t="s">
        <v>2348</v>
      </c>
      <c r="C102" s="191" t="s">
        <v>2341</v>
      </c>
      <c r="D102" s="182" t="s">
        <v>486</v>
      </c>
      <c r="E102" s="183">
        <v>64</v>
      </c>
      <c r="F102" s="184"/>
      <c r="G102" s="185">
        <f t="shared" si="28"/>
        <v>0</v>
      </c>
      <c r="H102" s="184"/>
      <c r="I102" s="185">
        <f t="shared" si="29"/>
        <v>0</v>
      </c>
      <c r="J102" s="184"/>
      <c r="K102" s="185">
        <f t="shared" si="30"/>
        <v>0</v>
      </c>
      <c r="L102" s="185">
        <v>21</v>
      </c>
      <c r="M102" s="185">
        <f t="shared" si="31"/>
        <v>0</v>
      </c>
      <c r="N102" s="185">
        <v>0</v>
      </c>
      <c r="O102" s="185">
        <f t="shared" si="32"/>
        <v>0</v>
      </c>
      <c r="P102" s="185">
        <v>0</v>
      </c>
      <c r="Q102" s="185">
        <f t="shared" si="33"/>
        <v>0</v>
      </c>
      <c r="R102" s="185"/>
      <c r="S102" s="185" t="s">
        <v>280</v>
      </c>
      <c r="T102" s="186" t="s">
        <v>281</v>
      </c>
      <c r="U102" s="161">
        <v>0</v>
      </c>
      <c r="V102" s="161">
        <f t="shared" si="34"/>
        <v>0</v>
      </c>
      <c r="W102" s="161"/>
      <c r="X102" s="152"/>
      <c r="Y102" s="152"/>
      <c r="Z102" s="152"/>
      <c r="AA102" s="152"/>
      <c r="AB102" s="152"/>
      <c r="AC102" s="152"/>
      <c r="AD102" s="152"/>
      <c r="AE102" s="152"/>
      <c r="AF102" s="152"/>
      <c r="AG102" s="152" t="s">
        <v>282</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80">
        <v>91</v>
      </c>
      <c r="B103" s="181" t="s">
        <v>2349</v>
      </c>
      <c r="C103" s="191" t="s">
        <v>2350</v>
      </c>
      <c r="D103" s="182" t="s">
        <v>486</v>
      </c>
      <c r="E103" s="183">
        <v>28</v>
      </c>
      <c r="F103" s="184"/>
      <c r="G103" s="185">
        <f t="shared" si="28"/>
        <v>0</v>
      </c>
      <c r="H103" s="184"/>
      <c r="I103" s="185">
        <f t="shared" si="29"/>
        <v>0</v>
      </c>
      <c r="J103" s="184"/>
      <c r="K103" s="185">
        <f t="shared" si="30"/>
        <v>0</v>
      </c>
      <c r="L103" s="185">
        <v>21</v>
      </c>
      <c r="M103" s="185">
        <f t="shared" si="31"/>
        <v>0</v>
      </c>
      <c r="N103" s="185">
        <v>0</v>
      </c>
      <c r="O103" s="185">
        <f t="shared" si="32"/>
        <v>0</v>
      </c>
      <c r="P103" s="185">
        <v>0</v>
      </c>
      <c r="Q103" s="185">
        <f t="shared" si="33"/>
        <v>0</v>
      </c>
      <c r="R103" s="185"/>
      <c r="S103" s="185" t="s">
        <v>280</v>
      </c>
      <c r="T103" s="186" t="s">
        <v>281</v>
      </c>
      <c r="U103" s="161">
        <v>0</v>
      </c>
      <c r="V103" s="161">
        <f t="shared" si="34"/>
        <v>0</v>
      </c>
      <c r="W103" s="161"/>
      <c r="X103" s="152"/>
      <c r="Y103" s="152"/>
      <c r="Z103" s="152"/>
      <c r="AA103" s="152"/>
      <c r="AB103" s="152"/>
      <c r="AC103" s="152"/>
      <c r="AD103" s="152"/>
      <c r="AE103" s="152"/>
      <c r="AF103" s="152"/>
      <c r="AG103" s="152" t="s">
        <v>282</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80">
        <v>92</v>
      </c>
      <c r="B104" s="181" t="s">
        <v>2351</v>
      </c>
      <c r="C104" s="191" t="s">
        <v>2350</v>
      </c>
      <c r="D104" s="182" t="s">
        <v>486</v>
      </c>
      <c r="E104" s="183">
        <v>32</v>
      </c>
      <c r="F104" s="184"/>
      <c r="G104" s="185">
        <f t="shared" si="28"/>
        <v>0</v>
      </c>
      <c r="H104" s="184"/>
      <c r="I104" s="185">
        <f t="shared" si="29"/>
        <v>0</v>
      </c>
      <c r="J104" s="184"/>
      <c r="K104" s="185">
        <f t="shared" si="30"/>
        <v>0</v>
      </c>
      <c r="L104" s="185">
        <v>21</v>
      </c>
      <c r="M104" s="185">
        <f t="shared" si="31"/>
        <v>0</v>
      </c>
      <c r="N104" s="185">
        <v>0</v>
      </c>
      <c r="O104" s="185">
        <f t="shared" si="32"/>
        <v>0</v>
      </c>
      <c r="P104" s="185">
        <v>0</v>
      </c>
      <c r="Q104" s="185">
        <f t="shared" si="33"/>
        <v>0</v>
      </c>
      <c r="R104" s="185"/>
      <c r="S104" s="185" t="s">
        <v>280</v>
      </c>
      <c r="T104" s="186" t="s">
        <v>281</v>
      </c>
      <c r="U104" s="161">
        <v>0</v>
      </c>
      <c r="V104" s="161">
        <f t="shared" si="34"/>
        <v>0</v>
      </c>
      <c r="W104" s="161"/>
      <c r="X104" s="152"/>
      <c r="Y104" s="152"/>
      <c r="Z104" s="152"/>
      <c r="AA104" s="152"/>
      <c r="AB104" s="152"/>
      <c r="AC104" s="152"/>
      <c r="AD104" s="152"/>
      <c r="AE104" s="152"/>
      <c r="AF104" s="152"/>
      <c r="AG104" s="152" t="s">
        <v>282</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x14ac:dyDescent="0.2">
      <c r="A105" s="167" t="s">
        <v>275</v>
      </c>
      <c r="B105" s="168" t="s">
        <v>117</v>
      </c>
      <c r="C105" s="188" t="s">
        <v>118</v>
      </c>
      <c r="D105" s="169"/>
      <c r="E105" s="170"/>
      <c r="F105" s="171"/>
      <c r="G105" s="171">
        <f>SUMIF(AG106:AG113,"&lt;&gt;NOR",G106:G113)</f>
        <v>0</v>
      </c>
      <c r="H105" s="171"/>
      <c r="I105" s="171">
        <f>SUM(I106:I113)</f>
        <v>0</v>
      </c>
      <c r="J105" s="171"/>
      <c r="K105" s="171">
        <f>SUM(K106:K113)</f>
        <v>0</v>
      </c>
      <c r="L105" s="171"/>
      <c r="M105" s="171">
        <f>SUM(M106:M113)</f>
        <v>0</v>
      </c>
      <c r="N105" s="171"/>
      <c r="O105" s="171">
        <f>SUM(O106:O113)</f>
        <v>0</v>
      </c>
      <c r="P105" s="171"/>
      <c r="Q105" s="171">
        <f>SUM(Q106:Q113)</f>
        <v>0</v>
      </c>
      <c r="R105" s="171"/>
      <c r="S105" s="171"/>
      <c r="T105" s="172"/>
      <c r="U105" s="166"/>
      <c r="V105" s="166">
        <f>SUM(V106:V113)</f>
        <v>0</v>
      </c>
      <c r="W105" s="166"/>
      <c r="AG105" t="s">
        <v>276</v>
      </c>
    </row>
    <row r="106" spans="1:60" outlineLevel="1" x14ac:dyDescent="0.2">
      <c r="A106" s="180">
        <v>93</v>
      </c>
      <c r="B106" s="181" t="s">
        <v>2352</v>
      </c>
      <c r="C106" s="191" t="s">
        <v>2353</v>
      </c>
      <c r="D106" s="182" t="s">
        <v>486</v>
      </c>
      <c r="E106" s="183">
        <v>110</v>
      </c>
      <c r="F106" s="184"/>
      <c r="G106" s="185">
        <f t="shared" ref="G106:G113" si="35">ROUND(E106*F106,2)</f>
        <v>0</v>
      </c>
      <c r="H106" s="184"/>
      <c r="I106" s="185">
        <f t="shared" ref="I106:I113" si="36">ROUND(E106*H106,2)</f>
        <v>0</v>
      </c>
      <c r="J106" s="184"/>
      <c r="K106" s="185">
        <f t="shared" ref="K106:K113" si="37">ROUND(E106*J106,2)</f>
        <v>0</v>
      </c>
      <c r="L106" s="185">
        <v>21</v>
      </c>
      <c r="M106" s="185">
        <f t="shared" ref="M106:M113" si="38">G106*(1+L106/100)</f>
        <v>0</v>
      </c>
      <c r="N106" s="185">
        <v>0</v>
      </c>
      <c r="O106" s="185">
        <f t="shared" ref="O106:O113" si="39">ROUND(E106*N106,2)</f>
        <v>0</v>
      </c>
      <c r="P106" s="185">
        <v>0</v>
      </c>
      <c r="Q106" s="185">
        <f t="shared" ref="Q106:Q113" si="40">ROUND(E106*P106,2)</f>
        <v>0</v>
      </c>
      <c r="R106" s="185"/>
      <c r="S106" s="185" t="s">
        <v>1286</v>
      </c>
      <c r="T106" s="186" t="s">
        <v>281</v>
      </c>
      <c r="U106" s="161">
        <v>0</v>
      </c>
      <c r="V106" s="161">
        <f t="shared" ref="V106:V113" si="41">ROUND(E106*U106,2)</f>
        <v>0</v>
      </c>
      <c r="W106" s="161"/>
      <c r="X106" s="152"/>
      <c r="Y106" s="152"/>
      <c r="Z106" s="152"/>
      <c r="AA106" s="152"/>
      <c r="AB106" s="152"/>
      <c r="AC106" s="152"/>
      <c r="AD106" s="152"/>
      <c r="AE106" s="152"/>
      <c r="AF106" s="152"/>
      <c r="AG106" s="152" t="s">
        <v>282</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80">
        <v>94</v>
      </c>
      <c r="B107" s="181" t="s">
        <v>2354</v>
      </c>
      <c r="C107" s="191" t="s">
        <v>2353</v>
      </c>
      <c r="D107" s="182" t="s">
        <v>486</v>
      </c>
      <c r="E107" s="183">
        <v>24</v>
      </c>
      <c r="F107" s="184"/>
      <c r="G107" s="185">
        <f t="shared" si="35"/>
        <v>0</v>
      </c>
      <c r="H107" s="184"/>
      <c r="I107" s="185">
        <f t="shared" si="36"/>
        <v>0</v>
      </c>
      <c r="J107" s="184"/>
      <c r="K107" s="185">
        <f t="shared" si="37"/>
        <v>0</v>
      </c>
      <c r="L107" s="185">
        <v>21</v>
      </c>
      <c r="M107" s="185">
        <f t="shared" si="38"/>
        <v>0</v>
      </c>
      <c r="N107" s="185">
        <v>0</v>
      </c>
      <c r="O107" s="185">
        <f t="shared" si="39"/>
        <v>0</v>
      </c>
      <c r="P107" s="185">
        <v>0</v>
      </c>
      <c r="Q107" s="185">
        <f t="shared" si="40"/>
        <v>0</v>
      </c>
      <c r="R107" s="185"/>
      <c r="S107" s="185" t="s">
        <v>1286</v>
      </c>
      <c r="T107" s="186" t="s">
        <v>281</v>
      </c>
      <c r="U107" s="161">
        <v>0</v>
      </c>
      <c r="V107" s="161">
        <f t="shared" si="41"/>
        <v>0</v>
      </c>
      <c r="W107" s="161"/>
      <c r="X107" s="152"/>
      <c r="Y107" s="152"/>
      <c r="Z107" s="152"/>
      <c r="AA107" s="152"/>
      <c r="AB107" s="152"/>
      <c r="AC107" s="152"/>
      <c r="AD107" s="152"/>
      <c r="AE107" s="152"/>
      <c r="AF107" s="152"/>
      <c r="AG107" s="152" t="s">
        <v>282</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80">
        <v>95</v>
      </c>
      <c r="B108" s="181" t="s">
        <v>2355</v>
      </c>
      <c r="C108" s="191" t="s">
        <v>2353</v>
      </c>
      <c r="D108" s="182" t="s">
        <v>486</v>
      </c>
      <c r="E108" s="183">
        <v>13</v>
      </c>
      <c r="F108" s="184"/>
      <c r="G108" s="185">
        <f t="shared" si="35"/>
        <v>0</v>
      </c>
      <c r="H108" s="184"/>
      <c r="I108" s="185">
        <f t="shared" si="36"/>
        <v>0</v>
      </c>
      <c r="J108" s="184"/>
      <c r="K108" s="185">
        <f t="shared" si="37"/>
        <v>0</v>
      </c>
      <c r="L108" s="185">
        <v>21</v>
      </c>
      <c r="M108" s="185">
        <f t="shared" si="38"/>
        <v>0</v>
      </c>
      <c r="N108" s="185">
        <v>0</v>
      </c>
      <c r="O108" s="185">
        <f t="shared" si="39"/>
        <v>0</v>
      </c>
      <c r="P108" s="185">
        <v>0</v>
      </c>
      <c r="Q108" s="185">
        <f t="shared" si="40"/>
        <v>0</v>
      </c>
      <c r="R108" s="185"/>
      <c r="S108" s="185" t="s">
        <v>1286</v>
      </c>
      <c r="T108" s="186" t="s">
        <v>281</v>
      </c>
      <c r="U108" s="161">
        <v>0</v>
      </c>
      <c r="V108" s="161">
        <f t="shared" si="41"/>
        <v>0</v>
      </c>
      <c r="W108" s="161"/>
      <c r="X108" s="152"/>
      <c r="Y108" s="152"/>
      <c r="Z108" s="152"/>
      <c r="AA108" s="152"/>
      <c r="AB108" s="152"/>
      <c r="AC108" s="152"/>
      <c r="AD108" s="152"/>
      <c r="AE108" s="152"/>
      <c r="AF108" s="152"/>
      <c r="AG108" s="152" t="s">
        <v>282</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80">
        <v>96</v>
      </c>
      <c r="B109" s="181" t="s">
        <v>2356</v>
      </c>
      <c r="C109" s="191" t="s">
        <v>2357</v>
      </c>
      <c r="D109" s="182" t="s">
        <v>486</v>
      </c>
      <c r="E109" s="183">
        <v>37</v>
      </c>
      <c r="F109" s="184"/>
      <c r="G109" s="185">
        <f t="shared" si="35"/>
        <v>0</v>
      </c>
      <c r="H109" s="184"/>
      <c r="I109" s="185">
        <f t="shared" si="36"/>
        <v>0</v>
      </c>
      <c r="J109" s="184"/>
      <c r="K109" s="185">
        <f t="shared" si="37"/>
        <v>0</v>
      </c>
      <c r="L109" s="185">
        <v>21</v>
      </c>
      <c r="M109" s="185">
        <f t="shared" si="38"/>
        <v>0</v>
      </c>
      <c r="N109" s="185">
        <v>0</v>
      </c>
      <c r="O109" s="185">
        <f t="shared" si="39"/>
        <v>0</v>
      </c>
      <c r="P109" s="185">
        <v>0</v>
      </c>
      <c r="Q109" s="185">
        <f t="shared" si="40"/>
        <v>0</v>
      </c>
      <c r="R109" s="185"/>
      <c r="S109" s="185" t="s">
        <v>1286</v>
      </c>
      <c r="T109" s="186" t="s">
        <v>281</v>
      </c>
      <c r="U109" s="161">
        <v>0</v>
      </c>
      <c r="V109" s="161">
        <f t="shared" si="41"/>
        <v>0</v>
      </c>
      <c r="W109" s="161"/>
      <c r="X109" s="152"/>
      <c r="Y109" s="152"/>
      <c r="Z109" s="152"/>
      <c r="AA109" s="152"/>
      <c r="AB109" s="152"/>
      <c r="AC109" s="152"/>
      <c r="AD109" s="152"/>
      <c r="AE109" s="152"/>
      <c r="AF109" s="152"/>
      <c r="AG109" s="152" t="s">
        <v>282</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80">
        <v>97</v>
      </c>
      <c r="B110" s="181" t="s">
        <v>2358</v>
      </c>
      <c r="C110" s="191" t="s">
        <v>2359</v>
      </c>
      <c r="D110" s="182" t="s">
        <v>486</v>
      </c>
      <c r="E110" s="183">
        <v>37</v>
      </c>
      <c r="F110" s="184"/>
      <c r="G110" s="185">
        <f t="shared" si="35"/>
        <v>0</v>
      </c>
      <c r="H110" s="184"/>
      <c r="I110" s="185">
        <f t="shared" si="36"/>
        <v>0</v>
      </c>
      <c r="J110" s="184"/>
      <c r="K110" s="185">
        <f t="shared" si="37"/>
        <v>0</v>
      </c>
      <c r="L110" s="185">
        <v>21</v>
      </c>
      <c r="M110" s="185">
        <f t="shared" si="38"/>
        <v>0</v>
      </c>
      <c r="N110" s="185">
        <v>0</v>
      </c>
      <c r="O110" s="185">
        <f t="shared" si="39"/>
        <v>0</v>
      </c>
      <c r="P110" s="185">
        <v>0</v>
      </c>
      <c r="Q110" s="185">
        <f t="shared" si="40"/>
        <v>0</v>
      </c>
      <c r="R110" s="185"/>
      <c r="S110" s="185" t="s">
        <v>1286</v>
      </c>
      <c r="T110" s="186" t="s">
        <v>281</v>
      </c>
      <c r="U110" s="161">
        <v>0</v>
      </c>
      <c r="V110" s="161">
        <f t="shared" si="41"/>
        <v>0</v>
      </c>
      <c r="W110" s="161"/>
      <c r="X110" s="152"/>
      <c r="Y110" s="152"/>
      <c r="Z110" s="152"/>
      <c r="AA110" s="152"/>
      <c r="AB110" s="152"/>
      <c r="AC110" s="152"/>
      <c r="AD110" s="152"/>
      <c r="AE110" s="152"/>
      <c r="AF110" s="152"/>
      <c r="AG110" s="152" t="s">
        <v>282</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80">
        <v>98</v>
      </c>
      <c r="B111" s="181" t="s">
        <v>2360</v>
      </c>
      <c r="C111" s="191" t="s">
        <v>2361</v>
      </c>
      <c r="D111" s="182" t="s">
        <v>486</v>
      </c>
      <c r="E111" s="183">
        <v>110</v>
      </c>
      <c r="F111" s="184"/>
      <c r="G111" s="185">
        <f t="shared" si="35"/>
        <v>0</v>
      </c>
      <c r="H111" s="184"/>
      <c r="I111" s="185">
        <f t="shared" si="36"/>
        <v>0</v>
      </c>
      <c r="J111" s="184"/>
      <c r="K111" s="185">
        <f t="shared" si="37"/>
        <v>0</v>
      </c>
      <c r="L111" s="185">
        <v>21</v>
      </c>
      <c r="M111" s="185">
        <f t="shared" si="38"/>
        <v>0</v>
      </c>
      <c r="N111" s="185">
        <v>0</v>
      </c>
      <c r="O111" s="185">
        <f t="shared" si="39"/>
        <v>0</v>
      </c>
      <c r="P111" s="185">
        <v>0</v>
      </c>
      <c r="Q111" s="185">
        <f t="shared" si="40"/>
        <v>0</v>
      </c>
      <c r="R111" s="185"/>
      <c r="S111" s="185" t="s">
        <v>1286</v>
      </c>
      <c r="T111" s="186" t="s">
        <v>281</v>
      </c>
      <c r="U111" s="161">
        <v>0</v>
      </c>
      <c r="V111" s="161">
        <f t="shared" si="41"/>
        <v>0</v>
      </c>
      <c r="W111" s="161"/>
      <c r="X111" s="152"/>
      <c r="Y111" s="152"/>
      <c r="Z111" s="152"/>
      <c r="AA111" s="152"/>
      <c r="AB111" s="152"/>
      <c r="AC111" s="152"/>
      <c r="AD111" s="152"/>
      <c r="AE111" s="152"/>
      <c r="AF111" s="152"/>
      <c r="AG111" s="152" t="s">
        <v>282</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0">
        <v>99</v>
      </c>
      <c r="B112" s="181" t="s">
        <v>2362</v>
      </c>
      <c r="C112" s="191" t="s">
        <v>2361</v>
      </c>
      <c r="D112" s="182" t="s">
        <v>486</v>
      </c>
      <c r="E112" s="183">
        <v>24</v>
      </c>
      <c r="F112" s="184"/>
      <c r="G112" s="185">
        <f t="shared" si="35"/>
        <v>0</v>
      </c>
      <c r="H112" s="184"/>
      <c r="I112" s="185">
        <f t="shared" si="36"/>
        <v>0</v>
      </c>
      <c r="J112" s="184"/>
      <c r="K112" s="185">
        <f t="shared" si="37"/>
        <v>0</v>
      </c>
      <c r="L112" s="185">
        <v>21</v>
      </c>
      <c r="M112" s="185">
        <f t="shared" si="38"/>
        <v>0</v>
      </c>
      <c r="N112" s="185">
        <v>0</v>
      </c>
      <c r="O112" s="185">
        <f t="shared" si="39"/>
        <v>0</v>
      </c>
      <c r="P112" s="185">
        <v>0</v>
      </c>
      <c r="Q112" s="185">
        <f t="shared" si="40"/>
        <v>0</v>
      </c>
      <c r="R112" s="185"/>
      <c r="S112" s="185" t="s">
        <v>1286</v>
      </c>
      <c r="T112" s="186" t="s">
        <v>281</v>
      </c>
      <c r="U112" s="161">
        <v>0</v>
      </c>
      <c r="V112" s="161">
        <f t="shared" si="41"/>
        <v>0</v>
      </c>
      <c r="W112" s="161"/>
      <c r="X112" s="152"/>
      <c r="Y112" s="152"/>
      <c r="Z112" s="152"/>
      <c r="AA112" s="152"/>
      <c r="AB112" s="152"/>
      <c r="AC112" s="152"/>
      <c r="AD112" s="152"/>
      <c r="AE112" s="152"/>
      <c r="AF112" s="152"/>
      <c r="AG112" s="152" t="s">
        <v>282</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73">
        <v>100</v>
      </c>
      <c r="B113" s="174" t="s">
        <v>2363</v>
      </c>
      <c r="C113" s="189" t="s">
        <v>2361</v>
      </c>
      <c r="D113" s="175" t="s">
        <v>486</v>
      </c>
      <c r="E113" s="176">
        <v>13</v>
      </c>
      <c r="F113" s="177"/>
      <c r="G113" s="178">
        <f t="shared" si="35"/>
        <v>0</v>
      </c>
      <c r="H113" s="177"/>
      <c r="I113" s="178">
        <f t="shared" si="36"/>
        <v>0</v>
      </c>
      <c r="J113" s="177"/>
      <c r="K113" s="178">
        <f t="shared" si="37"/>
        <v>0</v>
      </c>
      <c r="L113" s="178">
        <v>21</v>
      </c>
      <c r="M113" s="178">
        <f t="shared" si="38"/>
        <v>0</v>
      </c>
      <c r="N113" s="178">
        <v>0</v>
      </c>
      <c r="O113" s="178">
        <f t="shared" si="39"/>
        <v>0</v>
      </c>
      <c r="P113" s="178">
        <v>0</v>
      </c>
      <c r="Q113" s="178">
        <f t="shared" si="40"/>
        <v>0</v>
      </c>
      <c r="R113" s="178"/>
      <c r="S113" s="178" t="s">
        <v>1286</v>
      </c>
      <c r="T113" s="179" t="s">
        <v>281</v>
      </c>
      <c r="U113" s="161">
        <v>0</v>
      </c>
      <c r="V113" s="161">
        <f t="shared" si="41"/>
        <v>0</v>
      </c>
      <c r="W113" s="161"/>
      <c r="X113" s="152"/>
      <c r="Y113" s="152"/>
      <c r="Z113" s="152"/>
      <c r="AA113" s="152"/>
      <c r="AB113" s="152"/>
      <c r="AC113" s="152"/>
      <c r="AD113" s="152"/>
      <c r="AE113" s="152"/>
      <c r="AF113" s="152"/>
      <c r="AG113" s="152" t="s">
        <v>282</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x14ac:dyDescent="0.2">
      <c r="A114" s="5"/>
      <c r="B114" s="6"/>
      <c r="C114" s="193"/>
      <c r="D114" s="8"/>
      <c r="E114" s="5"/>
      <c r="F114" s="5"/>
      <c r="G114" s="5"/>
      <c r="H114" s="5"/>
      <c r="I114" s="5"/>
      <c r="J114" s="5"/>
      <c r="K114" s="5"/>
      <c r="L114" s="5"/>
      <c r="M114" s="5"/>
      <c r="N114" s="5"/>
      <c r="O114" s="5"/>
      <c r="P114" s="5"/>
      <c r="Q114" s="5"/>
      <c r="R114" s="5"/>
      <c r="S114" s="5"/>
      <c r="T114" s="5"/>
      <c r="U114" s="5"/>
      <c r="V114" s="5"/>
      <c r="W114" s="5"/>
      <c r="AE114">
        <v>15</v>
      </c>
      <c r="AF114">
        <v>21</v>
      </c>
    </row>
    <row r="115" spans="1:60" x14ac:dyDescent="0.2">
      <c r="A115" s="155"/>
      <c r="B115" s="156" t="s">
        <v>29</v>
      </c>
      <c r="C115" s="194"/>
      <c r="D115" s="157"/>
      <c r="E115" s="158"/>
      <c r="F115" s="158"/>
      <c r="G115" s="187">
        <f>G8+G15+G52+G66+G83+G105</f>
        <v>0</v>
      </c>
      <c r="H115" s="5"/>
      <c r="I115" s="5"/>
      <c r="J115" s="5"/>
      <c r="K115" s="5"/>
      <c r="L115" s="5"/>
      <c r="M115" s="5"/>
      <c r="N115" s="5"/>
      <c r="O115" s="5"/>
      <c r="P115" s="5"/>
      <c r="Q115" s="5"/>
      <c r="R115" s="5"/>
      <c r="S115" s="5"/>
      <c r="T115" s="5"/>
      <c r="U115" s="5"/>
      <c r="V115" s="5"/>
      <c r="W115" s="5"/>
      <c r="AE115">
        <f>SUMIF(L7:L113,AE114,G7:G113)</f>
        <v>0</v>
      </c>
      <c r="AF115">
        <f>SUMIF(L7:L113,AF114,G7:G113)</f>
        <v>0</v>
      </c>
      <c r="AG115" t="s">
        <v>1156</v>
      </c>
    </row>
    <row r="116" spans="1:60" x14ac:dyDescent="0.2">
      <c r="C116" s="195"/>
      <c r="D116" s="143"/>
      <c r="AG116" t="s">
        <v>1157</v>
      </c>
    </row>
    <row r="117" spans="1:60" x14ac:dyDescent="0.2">
      <c r="D117" s="143"/>
    </row>
    <row r="118" spans="1:60" x14ac:dyDescent="0.2">
      <c r="D118" s="143"/>
    </row>
    <row r="119" spans="1:60" x14ac:dyDescent="0.2">
      <c r="D119" s="143"/>
    </row>
    <row r="120" spans="1:60" x14ac:dyDescent="0.2">
      <c r="D120" s="143"/>
    </row>
    <row r="121" spans="1:60" x14ac:dyDescent="0.2">
      <c r="D121" s="143"/>
    </row>
    <row r="122" spans="1:60" x14ac:dyDescent="0.2">
      <c r="D122" s="143"/>
    </row>
    <row r="123" spans="1:60" x14ac:dyDescent="0.2">
      <c r="D123" s="143"/>
    </row>
    <row r="124" spans="1:60" x14ac:dyDescent="0.2">
      <c r="D124" s="143"/>
    </row>
    <row r="125" spans="1:60" x14ac:dyDescent="0.2">
      <c r="D125" s="143"/>
    </row>
    <row r="126" spans="1:60" x14ac:dyDescent="0.2">
      <c r="D126" s="143"/>
    </row>
    <row r="127" spans="1:60" x14ac:dyDescent="0.2">
      <c r="D127" s="143"/>
    </row>
    <row r="128" spans="1:60"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83</v>
      </c>
      <c r="C3" s="251" t="s">
        <v>84</v>
      </c>
      <c r="D3" s="252"/>
      <c r="E3" s="252"/>
      <c r="F3" s="252"/>
      <c r="G3" s="253"/>
      <c r="AC3" s="87" t="s">
        <v>252</v>
      </c>
      <c r="AG3" t="s">
        <v>253</v>
      </c>
    </row>
    <row r="4" spans="1:60" ht="24.95" customHeight="1" x14ac:dyDescent="0.2">
      <c r="A4" s="145" t="s">
        <v>9</v>
      </c>
      <c r="B4" s="146" t="s">
        <v>85</v>
      </c>
      <c r="C4" s="254" t="s">
        <v>86</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SUMIF(AG9:AG29,"&lt;&gt;NOR",G9:G29)</f>
        <v>0</v>
      </c>
      <c r="H8" s="171"/>
      <c r="I8" s="171">
        <f>SUM(I9:I29)</f>
        <v>0</v>
      </c>
      <c r="J8" s="171"/>
      <c r="K8" s="171">
        <f>SUM(K9:K29)</f>
        <v>0</v>
      </c>
      <c r="L8" s="171"/>
      <c r="M8" s="171">
        <f>SUM(M9:M29)</f>
        <v>0</v>
      </c>
      <c r="N8" s="171"/>
      <c r="O8" s="171">
        <f>SUM(O9:O29)</f>
        <v>0.16</v>
      </c>
      <c r="P8" s="171"/>
      <c r="Q8" s="171">
        <f>SUM(Q9:Q29)</f>
        <v>0</v>
      </c>
      <c r="R8" s="171"/>
      <c r="S8" s="171"/>
      <c r="T8" s="172"/>
      <c r="U8" s="166"/>
      <c r="V8" s="166">
        <f>SUM(V9:V29)</f>
        <v>0</v>
      </c>
      <c r="W8" s="166"/>
      <c r="AG8" t="s">
        <v>276</v>
      </c>
    </row>
    <row r="9" spans="1:60" outlineLevel="1" x14ac:dyDescent="0.2">
      <c r="A9" s="180">
        <v>1</v>
      </c>
      <c r="B9" s="181" t="s">
        <v>1966</v>
      </c>
      <c r="C9" s="191" t="s">
        <v>2364</v>
      </c>
      <c r="D9" s="182" t="s">
        <v>486</v>
      </c>
      <c r="E9" s="183">
        <v>450</v>
      </c>
      <c r="F9" s="184"/>
      <c r="G9" s="185">
        <f t="shared" ref="G9:G29" si="0">ROUND(E9*F9,2)</f>
        <v>0</v>
      </c>
      <c r="H9" s="184"/>
      <c r="I9" s="185">
        <f t="shared" ref="I9:I29" si="1">ROUND(E9*H9,2)</f>
        <v>0</v>
      </c>
      <c r="J9" s="184"/>
      <c r="K9" s="185">
        <f t="shared" ref="K9:K29" si="2">ROUND(E9*J9,2)</f>
        <v>0</v>
      </c>
      <c r="L9" s="185">
        <v>21</v>
      </c>
      <c r="M9" s="185">
        <f t="shared" ref="M9:M29" si="3">G9*(1+L9/100)</f>
        <v>0</v>
      </c>
      <c r="N9" s="185">
        <v>1E-4</v>
      </c>
      <c r="O9" s="185">
        <f t="shared" ref="O9:O29" si="4">ROUND(E9*N9,2)</f>
        <v>0.05</v>
      </c>
      <c r="P9" s="185">
        <v>0</v>
      </c>
      <c r="Q9" s="185">
        <f t="shared" ref="Q9:Q29" si="5">ROUND(E9*P9,2)</f>
        <v>0</v>
      </c>
      <c r="R9" s="185"/>
      <c r="S9" s="185" t="s">
        <v>280</v>
      </c>
      <c r="T9" s="186" t="s">
        <v>281</v>
      </c>
      <c r="U9" s="161">
        <v>0</v>
      </c>
      <c r="V9" s="161">
        <f t="shared" ref="V9:V29" si="6">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1968</v>
      </c>
      <c r="C10" s="191" t="s">
        <v>2365</v>
      </c>
      <c r="D10" s="182" t="s">
        <v>486</v>
      </c>
      <c r="E10" s="183">
        <v>750</v>
      </c>
      <c r="F10" s="184"/>
      <c r="G10" s="185">
        <f t="shared" si="0"/>
        <v>0</v>
      </c>
      <c r="H10" s="184"/>
      <c r="I10" s="185">
        <f t="shared" si="1"/>
        <v>0</v>
      </c>
      <c r="J10" s="184"/>
      <c r="K10" s="185">
        <f t="shared" si="2"/>
        <v>0</v>
      </c>
      <c r="L10" s="185">
        <v>21</v>
      </c>
      <c r="M10" s="185">
        <f t="shared" si="3"/>
        <v>0</v>
      </c>
      <c r="N10" s="185">
        <v>0</v>
      </c>
      <c r="O10" s="185">
        <f t="shared" si="4"/>
        <v>0</v>
      </c>
      <c r="P10" s="185">
        <v>0</v>
      </c>
      <c r="Q10" s="185">
        <f t="shared" si="5"/>
        <v>0</v>
      </c>
      <c r="R10" s="185"/>
      <c r="S10" s="185" t="s">
        <v>280</v>
      </c>
      <c r="T10" s="186" t="s">
        <v>281</v>
      </c>
      <c r="U10" s="161">
        <v>0</v>
      </c>
      <c r="V10" s="161">
        <f t="shared" si="6"/>
        <v>0</v>
      </c>
      <c r="W10" s="161"/>
      <c r="X10" s="152"/>
      <c r="Y10" s="152"/>
      <c r="Z10" s="152"/>
      <c r="AA10" s="152"/>
      <c r="AB10" s="152"/>
      <c r="AC10" s="152"/>
      <c r="AD10" s="152"/>
      <c r="AE10" s="152"/>
      <c r="AF10" s="152"/>
      <c r="AG10" s="152" t="s">
        <v>282</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1970</v>
      </c>
      <c r="C11" s="191" t="s">
        <v>2366</v>
      </c>
      <c r="D11" s="182" t="s">
        <v>486</v>
      </c>
      <c r="E11" s="183">
        <v>80</v>
      </c>
      <c r="F11" s="184"/>
      <c r="G11" s="185">
        <f t="shared" si="0"/>
        <v>0</v>
      </c>
      <c r="H11" s="184"/>
      <c r="I11" s="185">
        <f t="shared" si="1"/>
        <v>0</v>
      </c>
      <c r="J11" s="184"/>
      <c r="K11" s="185">
        <f t="shared" si="2"/>
        <v>0</v>
      </c>
      <c r="L11" s="185">
        <v>21</v>
      </c>
      <c r="M11" s="185">
        <f t="shared" si="3"/>
        <v>0</v>
      </c>
      <c r="N11" s="185">
        <v>0</v>
      </c>
      <c r="O11" s="185">
        <f t="shared" si="4"/>
        <v>0</v>
      </c>
      <c r="P11" s="185">
        <v>0</v>
      </c>
      <c r="Q11" s="185">
        <f t="shared" si="5"/>
        <v>0</v>
      </c>
      <c r="R11" s="185"/>
      <c r="S11" s="185" t="s">
        <v>280</v>
      </c>
      <c r="T11" s="186" t="s">
        <v>281</v>
      </c>
      <c r="U11" s="161">
        <v>0</v>
      </c>
      <c r="V11" s="161">
        <f t="shared" si="6"/>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1972</v>
      </c>
      <c r="C12" s="191" t="s">
        <v>2367</v>
      </c>
      <c r="D12" s="182" t="s">
        <v>451</v>
      </c>
      <c r="E12" s="183">
        <v>18</v>
      </c>
      <c r="F12" s="184"/>
      <c r="G12" s="185">
        <f t="shared" si="0"/>
        <v>0</v>
      </c>
      <c r="H12" s="184"/>
      <c r="I12" s="185">
        <f t="shared" si="1"/>
        <v>0</v>
      </c>
      <c r="J12" s="184"/>
      <c r="K12" s="185">
        <f t="shared" si="2"/>
        <v>0</v>
      </c>
      <c r="L12" s="185">
        <v>21</v>
      </c>
      <c r="M12" s="185">
        <f t="shared" si="3"/>
        <v>0</v>
      </c>
      <c r="N12" s="185">
        <v>0</v>
      </c>
      <c r="O12" s="185">
        <f t="shared" si="4"/>
        <v>0</v>
      </c>
      <c r="P12" s="185">
        <v>0</v>
      </c>
      <c r="Q12" s="185">
        <f t="shared" si="5"/>
        <v>0</v>
      </c>
      <c r="R12" s="185"/>
      <c r="S12" s="185" t="s">
        <v>280</v>
      </c>
      <c r="T12" s="186" t="s">
        <v>281</v>
      </c>
      <c r="U12" s="161">
        <v>0</v>
      </c>
      <c r="V12" s="161">
        <f t="shared" si="6"/>
        <v>0</v>
      </c>
      <c r="W12" s="161"/>
      <c r="X12" s="152"/>
      <c r="Y12" s="152"/>
      <c r="Z12" s="152"/>
      <c r="AA12" s="152"/>
      <c r="AB12" s="152"/>
      <c r="AC12" s="152"/>
      <c r="AD12" s="152"/>
      <c r="AE12" s="152"/>
      <c r="AF12" s="152"/>
      <c r="AG12" s="152" t="s">
        <v>282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1974</v>
      </c>
      <c r="C13" s="191" t="s">
        <v>2368</v>
      </c>
      <c r="D13" s="182" t="s">
        <v>439</v>
      </c>
      <c r="E13" s="183">
        <v>3</v>
      </c>
      <c r="F13" s="184"/>
      <c r="G13" s="185">
        <f t="shared" si="0"/>
        <v>0</v>
      </c>
      <c r="H13" s="184"/>
      <c r="I13" s="185">
        <f t="shared" si="1"/>
        <v>0</v>
      </c>
      <c r="J13" s="184"/>
      <c r="K13" s="185">
        <f t="shared" si="2"/>
        <v>0</v>
      </c>
      <c r="L13" s="185">
        <v>21</v>
      </c>
      <c r="M13" s="185">
        <f t="shared" si="3"/>
        <v>0</v>
      </c>
      <c r="N13" s="185">
        <v>0</v>
      </c>
      <c r="O13" s="185">
        <f t="shared" si="4"/>
        <v>0</v>
      </c>
      <c r="P13" s="185">
        <v>0</v>
      </c>
      <c r="Q13" s="185">
        <f t="shared" si="5"/>
        <v>0</v>
      </c>
      <c r="R13" s="185"/>
      <c r="S13" s="185" t="s">
        <v>280</v>
      </c>
      <c r="T13" s="186" t="s">
        <v>281</v>
      </c>
      <c r="U13" s="161">
        <v>0</v>
      </c>
      <c r="V13" s="161">
        <f t="shared" si="6"/>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ht="22.5" outlineLevel="1" x14ac:dyDescent="0.2">
      <c r="A14" s="180">
        <v>6</v>
      </c>
      <c r="B14" s="181" t="s">
        <v>1976</v>
      </c>
      <c r="C14" s="191" t="s">
        <v>2369</v>
      </c>
      <c r="D14" s="182" t="s">
        <v>439</v>
      </c>
      <c r="E14" s="183">
        <v>5</v>
      </c>
      <c r="F14" s="184"/>
      <c r="G14" s="185">
        <f t="shared" si="0"/>
        <v>0</v>
      </c>
      <c r="H14" s="184"/>
      <c r="I14" s="185">
        <f t="shared" si="1"/>
        <v>0</v>
      </c>
      <c r="J14" s="184"/>
      <c r="K14" s="185">
        <f t="shared" si="2"/>
        <v>0</v>
      </c>
      <c r="L14" s="185">
        <v>21</v>
      </c>
      <c r="M14" s="185">
        <f t="shared" si="3"/>
        <v>0</v>
      </c>
      <c r="N14" s="185">
        <v>0</v>
      </c>
      <c r="O14" s="185">
        <f t="shared" si="4"/>
        <v>0</v>
      </c>
      <c r="P14" s="185">
        <v>0</v>
      </c>
      <c r="Q14" s="185">
        <f t="shared" si="5"/>
        <v>0</v>
      </c>
      <c r="R14" s="185"/>
      <c r="S14" s="185" t="s">
        <v>280</v>
      </c>
      <c r="T14" s="186" t="s">
        <v>281</v>
      </c>
      <c r="U14" s="161">
        <v>0</v>
      </c>
      <c r="V14" s="161">
        <f t="shared" si="6"/>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22.5" outlineLevel="1" x14ac:dyDescent="0.2">
      <c r="A15" s="180">
        <v>7</v>
      </c>
      <c r="B15" s="181" t="s">
        <v>1978</v>
      </c>
      <c r="C15" s="191" t="s">
        <v>2370</v>
      </c>
      <c r="D15" s="182" t="s">
        <v>439</v>
      </c>
      <c r="E15" s="183">
        <v>4</v>
      </c>
      <c r="F15" s="184"/>
      <c r="G15" s="185">
        <f t="shared" si="0"/>
        <v>0</v>
      </c>
      <c r="H15" s="184"/>
      <c r="I15" s="185">
        <f t="shared" si="1"/>
        <v>0</v>
      </c>
      <c r="J15" s="184"/>
      <c r="K15" s="185">
        <f t="shared" si="2"/>
        <v>0</v>
      </c>
      <c r="L15" s="185">
        <v>21</v>
      </c>
      <c r="M15" s="185">
        <f t="shared" si="3"/>
        <v>0</v>
      </c>
      <c r="N15" s="185">
        <v>0</v>
      </c>
      <c r="O15" s="185">
        <f t="shared" si="4"/>
        <v>0</v>
      </c>
      <c r="P15" s="185">
        <v>0</v>
      </c>
      <c r="Q15" s="185">
        <f t="shared" si="5"/>
        <v>0</v>
      </c>
      <c r="R15" s="185"/>
      <c r="S15" s="185" t="s">
        <v>280</v>
      </c>
      <c r="T15" s="186" t="s">
        <v>281</v>
      </c>
      <c r="U15" s="161">
        <v>0</v>
      </c>
      <c r="V15" s="161">
        <f t="shared" si="6"/>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2.5" outlineLevel="1" x14ac:dyDescent="0.2">
      <c r="A16" s="180">
        <v>8</v>
      </c>
      <c r="B16" s="181" t="s">
        <v>2213</v>
      </c>
      <c r="C16" s="191" t="s">
        <v>2371</v>
      </c>
      <c r="D16" s="182" t="s">
        <v>439</v>
      </c>
      <c r="E16" s="183">
        <v>13</v>
      </c>
      <c r="F16" s="184"/>
      <c r="G16" s="185">
        <f t="shared" si="0"/>
        <v>0</v>
      </c>
      <c r="H16" s="184"/>
      <c r="I16" s="185">
        <f t="shared" si="1"/>
        <v>0</v>
      </c>
      <c r="J16" s="184"/>
      <c r="K16" s="185">
        <f t="shared" si="2"/>
        <v>0</v>
      </c>
      <c r="L16" s="185">
        <v>21</v>
      </c>
      <c r="M16" s="185">
        <f t="shared" si="3"/>
        <v>0</v>
      </c>
      <c r="N16" s="185">
        <v>0</v>
      </c>
      <c r="O16" s="185">
        <f t="shared" si="4"/>
        <v>0</v>
      </c>
      <c r="P16" s="185">
        <v>0</v>
      </c>
      <c r="Q16" s="185">
        <f t="shared" si="5"/>
        <v>0</v>
      </c>
      <c r="R16" s="185"/>
      <c r="S16" s="185" t="s">
        <v>280</v>
      </c>
      <c r="T16" s="186" t="s">
        <v>281</v>
      </c>
      <c r="U16" s="161">
        <v>0</v>
      </c>
      <c r="V16" s="161">
        <f t="shared" si="6"/>
        <v>0</v>
      </c>
      <c r="W16" s="161"/>
      <c r="X16" s="152"/>
      <c r="Y16" s="152"/>
      <c r="Z16" s="152"/>
      <c r="AA16" s="152"/>
      <c r="AB16" s="152"/>
      <c r="AC16" s="152"/>
      <c r="AD16" s="152"/>
      <c r="AE16" s="152"/>
      <c r="AF16" s="152"/>
      <c r="AG16" s="152" t="s">
        <v>726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0">
        <v>9</v>
      </c>
      <c r="B17" s="181" t="s">
        <v>1980</v>
      </c>
      <c r="C17" s="191" t="s">
        <v>2372</v>
      </c>
      <c r="D17" s="182" t="s">
        <v>439</v>
      </c>
      <c r="E17" s="183">
        <v>9</v>
      </c>
      <c r="F17" s="184"/>
      <c r="G17" s="185">
        <f t="shared" si="0"/>
        <v>0</v>
      </c>
      <c r="H17" s="184"/>
      <c r="I17" s="185">
        <f t="shared" si="1"/>
        <v>0</v>
      </c>
      <c r="J17" s="184"/>
      <c r="K17" s="185">
        <f t="shared" si="2"/>
        <v>0</v>
      </c>
      <c r="L17" s="185">
        <v>21</v>
      </c>
      <c r="M17" s="185">
        <f t="shared" si="3"/>
        <v>0</v>
      </c>
      <c r="N17" s="185">
        <v>0</v>
      </c>
      <c r="O17" s="185">
        <f t="shared" si="4"/>
        <v>0</v>
      </c>
      <c r="P17" s="185">
        <v>0</v>
      </c>
      <c r="Q17" s="185">
        <f t="shared" si="5"/>
        <v>0</v>
      </c>
      <c r="R17" s="185"/>
      <c r="S17" s="185" t="s">
        <v>280</v>
      </c>
      <c r="T17" s="186" t="s">
        <v>281</v>
      </c>
      <c r="U17" s="161">
        <v>0</v>
      </c>
      <c r="V17" s="161">
        <f t="shared" si="6"/>
        <v>0</v>
      </c>
      <c r="W17" s="161"/>
      <c r="X17" s="152"/>
      <c r="Y17" s="152"/>
      <c r="Z17" s="152"/>
      <c r="AA17" s="152"/>
      <c r="AB17" s="152"/>
      <c r="AC17" s="152"/>
      <c r="AD17" s="152"/>
      <c r="AE17" s="152"/>
      <c r="AF17" s="152"/>
      <c r="AG17" s="152" t="s">
        <v>726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0">
        <v>10</v>
      </c>
      <c r="B18" s="181" t="s">
        <v>1982</v>
      </c>
      <c r="C18" s="191" t="s">
        <v>2373</v>
      </c>
      <c r="D18" s="182" t="s">
        <v>486</v>
      </c>
      <c r="E18" s="183">
        <v>52</v>
      </c>
      <c r="F18" s="184"/>
      <c r="G18" s="185">
        <f t="shared" si="0"/>
        <v>0</v>
      </c>
      <c r="H18" s="184"/>
      <c r="I18" s="185">
        <f t="shared" si="1"/>
        <v>0</v>
      </c>
      <c r="J18" s="184"/>
      <c r="K18" s="185">
        <f t="shared" si="2"/>
        <v>0</v>
      </c>
      <c r="L18" s="185">
        <v>21</v>
      </c>
      <c r="M18" s="185">
        <f t="shared" si="3"/>
        <v>0</v>
      </c>
      <c r="N18" s="185">
        <v>8.0000000000000007E-5</v>
      </c>
      <c r="O18" s="185">
        <f t="shared" si="4"/>
        <v>0</v>
      </c>
      <c r="P18" s="185">
        <v>0</v>
      </c>
      <c r="Q18" s="185">
        <f t="shared" si="5"/>
        <v>0</v>
      </c>
      <c r="R18" s="185"/>
      <c r="S18" s="185" t="s">
        <v>280</v>
      </c>
      <c r="T18" s="186" t="s">
        <v>281</v>
      </c>
      <c r="U18" s="161">
        <v>0</v>
      </c>
      <c r="V18" s="161">
        <f t="shared" si="6"/>
        <v>0</v>
      </c>
      <c r="W18" s="161"/>
      <c r="X18" s="152"/>
      <c r="Y18" s="152"/>
      <c r="Z18" s="152"/>
      <c r="AA18" s="152"/>
      <c r="AB18" s="152"/>
      <c r="AC18" s="152"/>
      <c r="AD18" s="152"/>
      <c r="AE18" s="152"/>
      <c r="AF18" s="152"/>
      <c r="AG18" s="152" t="s">
        <v>726</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0">
        <v>11</v>
      </c>
      <c r="B19" s="181" t="s">
        <v>1983</v>
      </c>
      <c r="C19" s="191" t="s">
        <v>2374</v>
      </c>
      <c r="D19" s="182" t="s">
        <v>486</v>
      </c>
      <c r="E19" s="183">
        <v>40</v>
      </c>
      <c r="F19" s="184"/>
      <c r="G19" s="185">
        <f t="shared" si="0"/>
        <v>0</v>
      </c>
      <c r="H19" s="184"/>
      <c r="I19" s="185">
        <f t="shared" si="1"/>
        <v>0</v>
      </c>
      <c r="J19" s="184"/>
      <c r="K19" s="185">
        <f t="shared" si="2"/>
        <v>0</v>
      </c>
      <c r="L19" s="185">
        <v>21</v>
      </c>
      <c r="M19" s="185">
        <f t="shared" si="3"/>
        <v>0</v>
      </c>
      <c r="N19" s="185">
        <v>6.0000000000000002E-5</v>
      </c>
      <c r="O19" s="185">
        <f t="shared" si="4"/>
        <v>0</v>
      </c>
      <c r="P19" s="185">
        <v>0</v>
      </c>
      <c r="Q19" s="185">
        <f t="shared" si="5"/>
        <v>0</v>
      </c>
      <c r="R19" s="185"/>
      <c r="S19" s="185" t="s">
        <v>280</v>
      </c>
      <c r="T19" s="186" t="s">
        <v>281</v>
      </c>
      <c r="U19" s="161">
        <v>0</v>
      </c>
      <c r="V19" s="161">
        <f t="shared" si="6"/>
        <v>0</v>
      </c>
      <c r="W19" s="161"/>
      <c r="X19" s="152"/>
      <c r="Y19" s="152"/>
      <c r="Z19" s="152"/>
      <c r="AA19" s="152"/>
      <c r="AB19" s="152"/>
      <c r="AC19" s="152"/>
      <c r="AD19" s="152"/>
      <c r="AE19" s="152"/>
      <c r="AF19" s="152"/>
      <c r="AG19" s="152" t="s">
        <v>726</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12</v>
      </c>
      <c r="B20" s="181" t="s">
        <v>1985</v>
      </c>
      <c r="C20" s="191" t="s">
        <v>2375</v>
      </c>
      <c r="D20" s="182" t="s">
        <v>451</v>
      </c>
      <c r="E20" s="183">
        <v>30</v>
      </c>
      <c r="F20" s="184"/>
      <c r="G20" s="185">
        <f t="shared" si="0"/>
        <v>0</v>
      </c>
      <c r="H20" s="184"/>
      <c r="I20" s="185">
        <f t="shared" si="1"/>
        <v>0</v>
      </c>
      <c r="J20" s="184"/>
      <c r="K20" s="185">
        <f t="shared" si="2"/>
        <v>0</v>
      </c>
      <c r="L20" s="185">
        <v>21</v>
      </c>
      <c r="M20" s="185">
        <f t="shared" si="3"/>
        <v>0</v>
      </c>
      <c r="N20" s="185">
        <v>2.0000000000000002E-5</v>
      </c>
      <c r="O20" s="185">
        <f t="shared" si="4"/>
        <v>0</v>
      </c>
      <c r="P20" s="185">
        <v>0</v>
      </c>
      <c r="Q20" s="185">
        <f t="shared" si="5"/>
        <v>0</v>
      </c>
      <c r="R20" s="185"/>
      <c r="S20" s="185" t="s">
        <v>280</v>
      </c>
      <c r="T20" s="186" t="s">
        <v>281</v>
      </c>
      <c r="U20" s="161">
        <v>0</v>
      </c>
      <c r="V20" s="161">
        <f t="shared" si="6"/>
        <v>0</v>
      </c>
      <c r="W20" s="161"/>
      <c r="X20" s="152"/>
      <c r="Y20" s="152"/>
      <c r="Z20" s="152"/>
      <c r="AA20" s="152"/>
      <c r="AB20" s="152"/>
      <c r="AC20" s="152"/>
      <c r="AD20" s="152"/>
      <c r="AE20" s="152"/>
      <c r="AF20" s="152"/>
      <c r="AG20" s="152" t="s">
        <v>726</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13</v>
      </c>
      <c r="B21" s="181" t="s">
        <v>1987</v>
      </c>
      <c r="C21" s="191" t="s">
        <v>2376</v>
      </c>
      <c r="D21" s="182" t="s">
        <v>439</v>
      </c>
      <c r="E21" s="183">
        <v>700</v>
      </c>
      <c r="F21" s="184"/>
      <c r="G21" s="185">
        <f t="shared" si="0"/>
        <v>0</v>
      </c>
      <c r="H21" s="184"/>
      <c r="I21" s="185">
        <f t="shared" si="1"/>
        <v>0</v>
      </c>
      <c r="J21" s="184"/>
      <c r="K21" s="185">
        <f t="shared" si="2"/>
        <v>0</v>
      </c>
      <c r="L21" s="185">
        <v>21</v>
      </c>
      <c r="M21" s="185">
        <f t="shared" si="3"/>
        <v>0</v>
      </c>
      <c r="N21" s="185">
        <v>1.5000000000000001E-4</v>
      </c>
      <c r="O21" s="185">
        <f t="shared" si="4"/>
        <v>0.11</v>
      </c>
      <c r="P21" s="185">
        <v>0</v>
      </c>
      <c r="Q21" s="185">
        <f t="shared" si="5"/>
        <v>0</v>
      </c>
      <c r="R21" s="185"/>
      <c r="S21" s="185" t="s">
        <v>280</v>
      </c>
      <c r="T21" s="186" t="s">
        <v>281</v>
      </c>
      <c r="U21" s="161">
        <v>0</v>
      </c>
      <c r="V21" s="161">
        <f t="shared" si="6"/>
        <v>0</v>
      </c>
      <c r="W21" s="161"/>
      <c r="X21" s="152"/>
      <c r="Y21" s="152"/>
      <c r="Z21" s="152"/>
      <c r="AA21" s="152"/>
      <c r="AB21" s="152"/>
      <c r="AC21" s="152"/>
      <c r="AD21" s="152"/>
      <c r="AE21" s="152"/>
      <c r="AF21" s="152"/>
      <c r="AG21" s="152" t="s">
        <v>726</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0">
        <v>14</v>
      </c>
      <c r="B22" s="181" t="s">
        <v>1989</v>
      </c>
      <c r="C22" s="191" t="s">
        <v>2377</v>
      </c>
      <c r="D22" s="182" t="s">
        <v>439</v>
      </c>
      <c r="E22" s="183">
        <v>6</v>
      </c>
      <c r="F22" s="184"/>
      <c r="G22" s="185">
        <f t="shared" si="0"/>
        <v>0</v>
      </c>
      <c r="H22" s="184"/>
      <c r="I22" s="185">
        <f t="shared" si="1"/>
        <v>0</v>
      </c>
      <c r="J22" s="184"/>
      <c r="K22" s="185">
        <f t="shared" si="2"/>
        <v>0</v>
      </c>
      <c r="L22" s="185">
        <v>21</v>
      </c>
      <c r="M22" s="185">
        <f t="shared" si="3"/>
        <v>0</v>
      </c>
      <c r="N22" s="185">
        <v>0</v>
      </c>
      <c r="O22" s="185">
        <f t="shared" si="4"/>
        <v>0</v>
      </c>
      <c r="P22" s="185">
        <v>0</v>
      </c>
      <c r="Q22" s="185">
        <f t="shared" si="5"/>
        <v>0</v>
      </c>
      <c r="R22" s="185"/>
      <c r="S22" s="185" t="s">
        <v>280</v>
      </c>
      <c r="T22" s="186" t="s">
        <v>281</v>
      </c>
      <c r="U22" s="161">
        <v>0</v>
      </c>
      <c r="V22" s="161">
        <f t="shared" si="6"/>
        <v>0</v>
      </c>
      <c r="W22" s="161"/>
      <c r="X22" s="152"/>
      <c r="Y22" s="152"/>
      <c r="Z22" s="152"/>
      <c r="AA22" s="152"/>
      <c r="AB22" s="152"/>
      <c r="AC22" s="152"/>
      <c r="AD22" s="152"/>
      <c r="AE22" s="152"/>
      <c r="AF22" s="152"/>
      <c r="AG22" s="152" t="s">
        <v>726</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0">
        <v>15</v>
      </c>
      <c r="B23" s="181" t="s">
        <v>1991</v>
      </c>
      <c r="C23" s="191" t="s">
        <v>2378</v>
      </c>
      <c r="D23" s="182" t="s">
        <v>439</v>
      </c>
      <c r="E23" s="183">
        <v>14</v>
      </c>
      <c r="F23" s="184"/>
      <c r="G23" s="185">
        <f t="shared" si="0"/>
        <v>0</v>
      </c>
      <c r="H23" s="184"/>
      <c r="I23" s="185">
        <f t="shared" si="1"/>
        <v>0</v>
      </c>
      <c r="J23" s="184"/>
      <c r="K23" s="185">
        <f t="shared" si="2"/>
        <v>0</v>
      </c>
      <c r="L23" s="185">
        <v>21</v>
      </c>
      <c r="M23" s="185">
        <f t="shared" si="3"/>
        <v>0</v>
      </c>
      <c r="N23" s="185">
        <v>0</v>
      </c>
      <c r="O23" s="185">
        <f t="shared" si="4"/>
        <v>0</v>
      </c>
      <c r="P23" s="185">
        <v>0</v>
      </c>
      <c r="Q23" s="185">
        <f t="shared" si="5"/>
        <v>0</v>
      </c>
      <c r="R23" s="185"/>
      <c r="S23" s="185" t="s">
        <v>280</v>
      </c>
      <c r="T23" s="186" t="s">
        <v>281</v>
      </c>
      <c r="U23" s="161">
        <v>0</v>
      </c>
      <c r="V23" s="161">
        <f t="shared" si="6"/>
        <v>0</v>
      </c>
      <c r="W23" s="161"/>
      <c r="X23" s="152"/>
      <c r="Y23" s="152"/>
      <c r="Z23" s="152"/>
      <c r="AA23" s="152"/>
      <c r="AB23" s="152"/>
      <c r="AC23" s="152"/>
      <c r="AD23" s="152"/>
      <c r="AE23" s="152"/>
      <c r="AF23" s="152"/>
      <c r="AG23" s="152" t="s">
        <v>726</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16</v>
      </c>
      <c r="B24" s="181" t="s">
        <v>1993</v>
      </c>
      <c r="C24" s="191" t="s">
        <v>2379</v>
      </c>
      <c r="D24" s="182" t="s">
        <v>486</v>
      </c>
      <c r="E24" s="183">
        <v>3825</v>
      </c>
      <c r="F24" s="184"/>
      <c r="G24" s="185">
        <f t="shared" si="0"/>
        <v>0</v>
      </c>
      <c r="H24" s="184"/>
      <c r="I24" s="185">
        <f t="shared" si="1"/>
        <v>0</v>
      </c>
      <c r="J24" s="184"/>
      <c r="K24" s="185">
        <f t="shared" si="2"/>
        <v>0</v>
      </c>
      <c r="L24" s="185">
        <v>21</v>
      </c>
      <c r="M24" s="185">
        <f t="shared" si="3"/>
        <v>0</v>
      </c>
      <c r="N24" s="185">
        <v>0</v>
      </c>
      <c r="O24" s="185">
        <f t="shared" si="4"/>
        <v>0</v>
      </c>
      <c r="P24" s="185">
        <v>0</v>
      </c>
      <c r="Q24" s="185">
        <f t="shared" si="5"/>
        <v>0</v>
      </c>
      <c r="R24" s="185"/>
      <c r="S24" s="185" t="s">
        <v>280</v>
      </c>
      <c r="T24" s="186" t="s">
        <v>281</v>
      </c>
      <c r="U24" s="161">
        <v>0</v>
      </c>
      <c r="V24" s="161">
        <f t="shared" si="6"/>
        <v>0</v>
      </c>
      <c r="W24" s="161"/>
      <c r="X24" s="152"/>
      <c r="Y24" s="152"/>
      <c r="Z24" s="152"/>
      <c r="AA24" s="152"/>
      <c r="AB24" s="152"/>
      <c r="AC24" s="152"/>
      <c r="AD24" s="152"/>
      <c r="AE24" s="152"/>
      <c r="AF24" s="152"/>
      <c r="AG24" s="152" t="s">
        <v>726</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17</v>
      </c>
      <c r="B25" s="181" t="s">
        <v>2217</v>
      </c>
      <c r="C25" s="191" t="s">
        <v>2380</v>
      </c>
      <c r="D25" s="182" t="s">
        <v>486</v>
      </c>
      <c r="E25" s="183">
        <v>75</v>
      </c>
      <c r="F25" s="184"/>
      <c r="G25" s="185">
        <f t="shared" si="0"/>
        <v>0</v>
      </c>
      <c r="H25" s="184"/>
      <c r="I25" s="185">
        <f t="shared" si="1"/>
        <v>0</v>
      </c>
      <c r="J25" s="184"/>
      <c r="K25" s="185">
        <f t="shared" si="2"/>
        <v>0</v>
      </c>
      <c r="L25" s="185">
        <v>21</v>
      </c>
      <c r="M25" s="185">
        <f t="shared" si="3"/>
        <v>0</v>
      </c>
      <c r="N25" s="185">
        <v>0</v>
      </c>
      <c r="O25" s="185">
        <f t="shared" si="4"/>
        <v>0</v>
      </c>
      <c r="P25" s="185">
        <v>0</v>
      </c>
      <c r="Q25" s="185">
        <f t="shared" si="5"/>
        <v>0</v>
      </c>
      <c r="R25" s="185"/>
      <c r="S25" s="185" t="s">
        <v>280</v>
      </c>
      <c r="T25" s="186" t="s">
        <v>281</v>
      </c>
      <c r="U25" s="161">
        <v>0</v>
      </c>
      <c r="V25" s="161">
        <f t="shared" si="6"/>
        <v>0</v>
      </c>
      <c r="W25" s="161"/>
      <c r="X25" s="152"/>
      <c r="Y25" s="152"/>
      <c r="Z25" s="152"/>
      <c r="AA25" s="152"/>
      <c r="AB25" s="152"/>
      <c r="AC25" s="152"/>
      <c r="AD25" s="152"/>
      <c r="AE25" s="152"/>
      <c r="AF25" s="152"/>
      <c r="AG25" s="152" t="s">
        <v>726</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0">
        <v>18</v>
      </c>
      <c r="B26" s="181" t="s">
        <v>2218</v>
      </c>
      <c r="C26" s="191" t="s">
        <v>2381</v>
      </c>
      <c r="D26" s="182" t="s">
        <v>486</v>
      </c>
      <c r="E26" s="183">
        <v>75</v>
      </c>
      <c r="F26" s="184"/>
      <c r="G26" s="185">
        <f t="shared" si="0"/>
        <v>0</v>
      </c>
      <c r="H26" s="184"/>
      <c r="I26" s="185">
        <f t="shared" si="1"/>
        <v>0</v>
      </c>
      <c r="J26" s="184"/>
      <c r="K26" s="185">
        <f t="shared" si="2"/>
        <v>0</v>
      </c>
      <c r="L26" s="185">
        <v>21</v>
      </c>
      <c r="M26" s="185">
        <f t="shared" si="3"/>
        <v>0</v>
      </c>
      <c r="N26" s="185">
        <v>0</v>
      </c>
      <c r="O26" s="185">
        <f t="shared" si="4"/>
        <v>0</v>
      </c>
      <c r="P26" s="185">
        <v>0</v>
      </c>
      <c r="Q26" s="185">
        <f t="shared" si="5"/>
        <v>0</v>
      </c>
      <c r="R26" s="185"/>
      <c r="S26" s="185" t="s">
        <v>280</v>
      </c>
      <c r="T26" s="186" t="s">
        <v>281</v>
      </c>
      <c r="U26" s="161">
        <v>0</v>
      </c>
      <c r="V26" s="161">
        <f t="shared" si="6"/>
        <v>0</v>
      </c>
      <c r="W26" s="161"/>
      <c r="X26" s="152"/>
      <c r="Y26" s="152"/>
      <c r="Z26" s="152"/>
      <c r="AA26" s="152"/>
      <c r="AB26" s="152"/>
      <c r="AC26" s="152"/>
      <c r="AD26" s="152"/>
      <c r="AE26" s="152"/>
      <c r="AF26" s="152"/>
      <c r="AG26" s="152" t="s">
        <v>726</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19</v>
      </c>
      <c r="B27" s="181" t="s">
        <v>2220</v>
      </c>
      <c r="C27" s="191" t="s">
        <v>2382</v>
      </c>
      <c r="D27" s="182" t="s">
        <v>486</v>
      </c>
      <c r="E27" s="183">
        <v>80</v>
      </c>
      <c r="F27" s="184"/>
      <c r="G27" s="185">
        <f t="shared" si="0"/>
        <v>0</v>
      </c>
      <c r="H27" s="184"/>
      <c r="I27" s="185">
        <f t="shared" si="1"/>
        <v>0</v>
      </c>
      <c r="J27" s="184"/>
      <c r="K27" s="185">
        <f t="shared" si="2"/>
        <v>0</v>
      </c>
      <c r="L27" s="185">
        <v>21</v>
      </c>
      <c r="M27" s="185">
        <f t="shared" si="3"/>
        <v>0</v>
      </c>
      <c r="N27" s="185">
        <v>0</v>
      </c>
      <c r="O27" s="185">
        <f t="shared" si="4"/>
        <v>0</v>
      </c>
      <c r="P27" s="185">
        <v>0</v>
      </c>
      <c r="Q27" s="185">
        <f t="shared" si="5"/>
        <v>0</v>
      </c>
      <c r="R27" s="185"/>
      <c r="S27" s="185" t="s">
        <v>280</v>
      </c>
      <c r="T27" s="186" t="s">
        <v>281</v>
      </c>
      <c r="U27" s="161">
        <v>0</v>
      </c>
      <c r="V27" s="161">
        <f t="shared" si="6"/>
        <v>0</v>
      </c>
      <c r="W27" s="161"/>
      <c r="X27" s="152"/>
      <c r="Y27" s="152"/>
      <c r="Z27" s="152"/>
      <c r="AA27" s="152"/>
      <c r="AB27" s="152"/>
      <c r="AC27" s="152"/>
      <c r="AD27" s="152"/>
      <c r="AE27" s="152"/>
      <c r="AF27" s="152"/>
      <c r="AG27" s="152" t="s">
        <v>726</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0">
        <v>20</v>
      </c>
      <c r="B28" s="181" t="s">
        <v>2221</v>
      </c>
      <c r="C28" s="191" t="s">
        <v>2383</v>
      </c>
      <c r="D28" s="182" t="s">
        <v>439</v>
      </c>
      <c r="E28" s="183">
        <v>1</v>
      </c>
      <c r="F28" s="184"/>
      <c r="G28" s="185">
        <f t="shared" si="0"/>
        <v>0</v>
      </c>
      <c r="H28" s="184"/>
      <c r="I28" s="185">
        <f t="shared" si="1"/>
        <v>0</v>
      </c>
      <c r="J28" s="184"/>
      <c r="K28" s="185">
        <f t="shared" si="2"/>
        <v>0</v>
      </c>
      <c r="L28" s="185">
        <v>21</v>
      </c>
      <c r="M28" s="185">
        <f t="shared" si="3"/>
        <v>0</v>
      </c>
      <c r="N28" s="185">
        <v>0</v>
      </c>
      <c r="O28" s="185">
        <f t="shared" si="4"/>
        <v>0</v>
      </c>
      <c r="P28" s="185">
        <v>0</v>
      </c>
      <c r="Q28" s="185">
        <f t="shared" si="5"/>
        <v>0</v>
      </c>
      <c r="R28" s="185"/>
      <c r="S28" s="185" t="s">
        <v>280</v>
      </c>
      <c r="T28" s="186" t="s">
        <v>281</v>
      </c>
      <c r="U28" s="161">
        <v>0</v>
      </c>
      <c r="V28" s="161">
        <f t="shared" si="6"/>
        <v>0</v>
      </c>
      <c r="W28" s="161"/>
      <c r="X28" s="152"/>
      <c r="Y28" s="152"/>
      <c r="Z28" s="152"/>
      <c r="AA28" s="152"/>
      <c r="AB28" s="152"/>
      <c r="AC28" s="152"/>
      <c r="AD28" s="152"/>
      <c r="AE28" s="152"/>
      <c r="AF28" s="152"/>
      <c r="AG28" s="152" t="s">
        <v>726</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0">
        <v>21</v>
      </c>
      <c r="B29" s="181" t="s">
        <v>2223</v>
      </c>
      <c r="C29" s="191" t="s">
        <v>2384</v>
      </c>
      <c r="D29" s="182" t="s">
        <v>439</v>
      </c>
      <c r="E29" s="183">
        <v>1</v>
      </c>
      <c r="F29" s="184"/>
      <c r="G29" s="185">
        <f t="shared" si="0"/>
        <v>0</v>
      </c>
      <c r="H29" s="184"/>
      <c r="I29" s="185">
        <f t="shared" si="1"/>
        <v>0</v>
      </c>
      <c r="J29" s="184"/>
      <c r="K29" s="185">
        <f t="shared" si="2"/>
        <v>0</v>
      </c>
      <c r="L29" s="185">
        <v>21</v>
      </c>
      <c r="M29" s="185">
        <f t="shared" si="3"/>
        <v>0</v>
      </c>
      <c r="N29" s="185">
        <v>0</v>
      </c>
      <c r="O29" s="185">
        <f t="shared" si="4"/>
        <v>0</v>
      </c>
      <c r="P29" s="185">
        <v>0</v>
      </c>
      <c r="Q29" s="185">
        <f t="shared" si="5"/>
        <v>0</v>
      </c>
      <c r="R29" s="185"/>
      <c r="S29" s="185" t="s">
        <v>280</v>
      </c>
      <c r="T29" s="186" t="s">
        <v>281</v>
      </c>
      <c r="U29" s="161">
        <v>0</v>
      </c>
      <c r="V29" s="161">
        <f t="shared" si="6"/>
        <v>0</v>
      </c>
      <c r="W29" s="161"/>
      <c r="X29" s="152"/>
      <c r="Y29" s="152"/>
      <c r="Z29" s="152"/>
      <c r="AA29" s="152"/>
      <c r="AB29" s="152"/>
      <c r="AC29" s="152"/>
      <c r="AD29" s="152"/>
      <c r="AE29" s="152"/>
      <c r="AF29" s="152"/>
      <c r="AG29" s="152" t="s">
        <v>726</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x14ac:dyDescent="0.2">
      <c r="A30" s="167" t="s">
        <v>275</v>
      </c>
      <c r="B30" s="168" t="s">
        <v>142</v>
      </c>
      <c r="C30" s="188" t="s">
        <v>143</v>
      </c>
      <c r="D30" s="169"/>
      <c r="E30" s="170"/>
      <c r="F30" s="171"/>
      <c r="G30" s="171">
        <f>SUMIF(AG31:AG44,"&lt;&gt;NOR",G31:G44)</f>
        <v>0</v>
      </c>
      <c r="H30" s="171"/>
      <c r="I30" s="171">
        <f>SUM(I31:I44)</f>
        <v>0</v>
      </c>
      <c r="J30" s="171"/>
      <c r="K30" s="171">
        <f>SUM(K31:K44)</f>
        <v>0</v>
      </c>
      <c r="L30" s="171"/>
      <c r="M30" s="171">
        <f>SUM(M31:M44)</f>
        <v>0</v>
      </c>
      <c r="N30" s="171"/>
      <c r="O30" s="171">
        <f>SUM(O31:O44)</f>
        <v>0</v>
      </c>
      <c r="P30" s="171"/>
      <c r="Q30" s="171">
        <f>SUM(Q31:Q44)</f>
        <v>0</v>
      </c>
      <c r="R30" s="171"/>
      <c r="S30" s="171"/>
      <c r="T30" s="172"/>
      <c r="U30" s="166"/>
      <c r="V30" s="166">
        <f>SUM(V31:V44)</f>
        <v>0</v>
      </c>
      <c r="W30" s="166"/>
      <c r="AG30" t="s">
        <v>276</v>
      </c>
    </row>
    <row r="31" spans="1:60" outlineLevel="1" x14ac:dyDescent="0.2">
      <c r="A31" s="180">
        <v>22</v>
      </c>
      <c r="B31" s="181" t="s">
        <v>2225</v>
      </c>
      <c r="C31" s="191" t="s">
        <v>2385</v>
      </c>
      <c r="D31" s="182" t="s">
        <v>439</v>
      </c>
      <c r="E31" s="183">
        <v>12</v>
      </c>
      <c r="F31" s="184"/>
      <c r="G31" s="185">
        <f t="shared" ref="G31:G44" si="7">ROUND(E31*F31,2)</f>
        <v>0</v>
      </c>
      <c r="H31" s="184"/>
      <c r="I31" s="185">
        <f t="shared" ref="I31:I44" si="8">ROUND(E31*H31,2)</f>
        <v>0</v>
      </c>
      <c r="J31" s="184"/>
      <c r="K31" s="185">
        <f t="shared" ref="K31:K44" si="9">ROUND(E31*J31,2)</f>
        <v>0</v>
      </c>
      <c r="L31" s="185">
        <v>21</v>
      </c>
      <c r="M31" s="185">
        <f t="shared" ref="M31:M44" si="10">G31*(1+L31/100)</f>
        <v>0</v>
      </c>
      <c r="N31" s="185">
        <v>0</v>
      </c>
      <c r="O31" s="185">
        <f t="shared" ref="O31:O44" si="11">ROUND(E31*N31,2)</f>
        <v>0</v>
      </c>
      <c r="P31" s="185">
        <v>0</v>
      </c>
      <c r="Q31" s="185">
        <f t="shared" ref="Q31:Q44" si="12">ROUND(E31*P31,2)</f>
        <v>0</v>
      </c>
      <c r="R31" s="185"/>
      <c r="S31" s="185" t="s">
        <v>280</v>
      </c>
      <c r="T31" s="186" t="s">
        <v>281</v>
      </c>
      <c r="U31" s="161">
        <v>0</v>
      </c>
      <c r="V31" s="161">
        <f t="shared" ref="V31:V44" si="13">ROUND(E31*U31,2)</f>
        <v>0</v>
      </c>
      <c r="W31" s="161"/>
      <c r="X31" s="152"/>
      <c r="Y31" s="152"/>
      <c r="Z31" s="152"/>
      <c r="AA31" s="152"/>
      <c r="AB31" s="152"/>
      <c r="AC31" s="152"/>
      <c r="AD31" s="152"/>
      <c r="AE31" s="152"/>
      <c r="AF31" s="152"/>
      <c r="AG31" s="152" t="s">
        <v>282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80">
        <v>23</v>
      </c>
      <c r="B32" s="181" t="s">
        <v>2227</v>
      </c>
      <c r="C32" s="191" t="s">
        <v>2386</v>
      </c>
      <c r="D32" s="182" t="s">
        <v>439</v>
      </c>
      <c r="E32" s="183">
        <v>1</v>
      </c>
      <c r="F32" s="184"/>
      <c r="G32" s="185">
        <f t="shared" si="7"/>
        <v>0</v>
      </c>
      <c r="H32" s="184"/>
      <c r="I32" s="185">
        <f t="shared" si="8"/>
        <v>0</v>
      </c>
      <c r="J32" s="184"/>
      <c r="K32" s="185">
        <f t="shared" si="9"/>
        <v>0</v>
      </c>
      <c r="L32" s="185">
        <v>21</v>
      </c>
      <c r="M32" s="185">
        <f t="shared" si="10"/>
        <v>0</v>
      </c>
      <c r="N32" s="185">
        <v>0</v>
      </c>
      <c r="O32" s="185">
        <f t="shared" si="11"/>
        <v>0</v>
      </c>
      <c r="P32" s="185">
        <v>0</v>
      </c>
      <c r="Q32" s="185">
        <f t="shared" si="12"/>
        <v>0</v>
      </c>
      <c r="R32" s="185"/>
      <c r="S32" s="185" t="s">
        <v>280</v>
      </c>
      <c r="T32" s="186" t="s">
        <v>281</v>
      </c>
      <c r="U32" s="161">
        <v>0</v>
      </c>
      <c r="V32" s="161">
        <f t="shared" si="13"/>
        <v>0</v>
      </c>
      <c r="W32" s="161"/>
      <c r="X32" s="152"/>
      <c r="Y32" s="152"/>
      <c r="Z32" s="152"/>
      <c r="AA32" s="152"/>
      <c r="AB32" s="152"/>
      <c r="AC32" s="152"/>
      <c r="AD32" s="152"/>
      <c r="AE32" s="152"/>
      <c r="AF32" s="152"/>
      <c r="AG32" s="152" t="s">
        <v>282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0">
        <v>24</v>
      </c>
      <c r="B33" s="181" t="s">
        <v>2229</v>
      </c>
      <c r="C33" s="191" t="s">
        <v>2387</v>
      </c>
      <c r="D33" s="182" t="s">
        <v>486</v>
      </c>
      <c r="E33" s="183">
        <v>80</v>
      </c>
      <c r="F33" s="184"/>
      <c r="G33" s="185">
        <f t="shared" si="7"/>
        <v>0</v>
      </c>
      <c r="H33" s="184"/>
      <c r="I33" s="185">
        <f t="shared" si="8"/>
        <v>0</v>
      </c>
      <c r="J33" s="184"/>
      <c r="K33" s="185">
        <f t="shared" si="9"/>
        <v>0</v>
      </c>
      <c r="L33" s="185">
        <v>21</v>
      </c>
      <c r="M33" s="185">
        <f t="shared" si="10"/>
        <v>0</v>
      </c>
      <c r="N33" s="185">
        <v>0</v>
      </c>
      <c r="O33" s="185">
        <f t="shared" si="11"/>
        <v>0</v>
      </c>
      <c r="P33" s="185">
        <v>0</v>
      </c>
      <c r="Q33" s="185">
        <f t="shared" si="12"/>
        <v>0</v>
      </c>
      <c r="R33" s="185"/>
      <c r="S33" s="185" t="s">
        <v>280</v>
      </c>
      <c r="T33" s="186" t="s">
        <v>281</v>
      </c>
      <c r="U33" s="161">
        <v>0</v>
      </c>
      <c r="V33" s="161">
        <f t="shared" si="13"/>
        <v>0</v>
      </c>
      <c r="W33" s="161"/>
      <c r="X33" s="152"/>
      <c r="Y33" s="152"/>
      <c r="Z33" s="152"/>
      <c r="AA33" s="152"/>
      <c r="AB33" s="152"/>
      <c r="AC33" s="152"/>
      <c r="AD33" s="152"/>
      <c r="AE33" s="152"/>
      <c r="AF33" s="152"/>
      <c r="AG33" s="152" t="s">
        <v>282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0">
        <v>25</v>
      </c>
      <c r="B34" s="181" t="s">
        <v>2231</v>
      </c>
      <c r="C34" s="191" t="s">
        <v>2388</v>
      </c>
      <c r="D34" s="182" t="s">
        <v>486</v>
      </c>
      <c r="E34" s="183">
        <v>40</v>
      </c>
      <c r="F34" s="184"/>
      <c r="G34" s="185">
        <f t="shared" si="7"/>
        <v>0</v>
      </c>
      <c r="H34" s="184"/>
      <c r="I34" s="185">
        <f t="shared" si="8"/>
        <v>0</v>
      </c>
      <c r="J34" s="184"/>
      <c r="K34" s="185">
        <f t="shared" si="9"/>
        <v>0</v>
      </c>
      <c r="L34" s="185">
        <v>21</v>
      </c>
      <c r="M34" s="185">
        <f t="shared" si="10"/>
        <v>0</v>
      </c>
      <c r="N34" s="185">
        <v>0</v>
      </c>
      <c r="O34" s="185">
        <f t="shared" si="11"/>
        <v>0</v>
      </c>
      <c r="P34" s="185">
        <v>0</v>
      </c>
      <c r="Q34" s="185">
        <f t="shared" si="12"/>
        <v>0</v>
      </c>
      <c r="R34" s="185"/>
      <c r="S34" s="185" t="s">
        <v>280</v>
      </c>
      <c r="T34" s="186" t="s">
        <v>281</v>
      </c>
      <c r="U34" s="161">
        <v>0</v>
      </c>
      <c r="V34" s="161">
        <f t="shared" si="13"/>
        <v>0</v>
      </c>
      <c r="W34" s="161"/>
      <c r="X34" s="152"/>
      <c r="Y34" s="152"/>
      <c r="Z34" s="152"/>
      <c r="AA34" s="152"/>
      <c r="AB34" s="152"/>
      <c r="AC34" s="152"/>
      <c r="AD34" s="152"/>
      <c r="AE34" s="152"/>
      <c r="AF34" s="152"/>
      <c r="AG34" s="152" t="s">
        <v>282</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0">
        <v>26</v>
      </c>
      <c r="B35" s="181" t="s">
        <v>2233</v>
      </c>
      <c r="C35" s="191" t="s">
        <v>2389</v>
      </c>
      <c r="D35" s="182" t="s">
        <v>439</v>
      </c>
      <c r="E35" s="183">
        <v>30</v>
      </c>
      <c r="F35" s="184"/>
      <c r="G35" s="185">
        <f t="shared" si="7"/>
        <v>0</v>
      </c>
      <c r="H35" s="184"/>
      <c r="I35" s="185">
        <f t="shared" si="8"/>
        <v>0</v>
      </c>
      <c r="J35" s="184"/>
      <c r="K35" s="185">
        <f t="shared" si="9"/>
        <v>0</v>
      </c>
      <c r="L35" s="185">
        <v>21</v>
      </c>
      <c r="M35" s="185">
        <f t="shared" si="10"/>
        <v>0</v>
      </c>
      <c r="N35" s="185">
        <v>0</v>
      </c>
      <c r="O35" s="185">
        <f t="shared" si="11"/>
        <v>0</v>
      </c>
      <c r="P35" s="185">
        <v>0</v>
      </c>
      <c r="Q35" s="185">
        <f t="shared" si="12"/>
        <v>0</v>
      </c>
      <c r="R35" s="185"/>
      <c r="S35" s="185" t="s">
        <v>280</v>
      </c>
      <c r="T35" s="186" t="s">
        <v>281</v>
      </c>
      <c r="U35" s="161">
        <v>0</v>
      </c>
      <c r="V35" s="161">
        <f t="shared" si="13"/>
        <v>0</v>
      </c>
      <c r="W35" s="161"/>
      <c r="X35" s="152"/>
      <c r="Y35" s="152"/>
      <c r="Z35" s="152"/>
      <c r="AA35" s="152"/>
      <c r="AB35" s="152"/>
      <c r="AC35" s="152"/>
      <c r="AD35" s="152"/>
      <c r="AE35" s="152"/>
      <c r="AF35" s="152"/>
      <c r="AG35" s="152" t="s">
        <v>282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80">
        <v>27</v>
      </c>
      <c r="B36" s="181" t="s">
        <v>2235</v>
      </c>
      <c r="C36" s="191" t="s">
        <v>2390</v>
      </c>
      <c r="D36" s="182" t="s">
        <v>486</v>
      </c>
      <c r="E36" s="183">
        <v>3900</v>
      </c>
      <c r="F36" s="184"/>
      <c r="G36" s="185">
        <f t="shared" si="7"/>
        <v>0</v>
      </c>
      <c r="H36" s="184"/>
      <c r="I36" s="185">
        <f t="shared" si="8"/>
        <v>0</v>
      </c>
      <c r="J36" s="184"/>
      <c r="K36" s="185">
        <f t="shared" si="9"/>
        <v>0</v>
      </c>
      <c r="L36" s="185">
        <v>21</v>
      </c>
      <c r="M36" s="185">
        <f t="shared" si="10"/>
        <v>0</v>
      </c>
      <c r="N36" s="185">
        <v>0</v>
      </c>
      <c r="O36" s="185">
        <f t="shared" si="11"/>
        <v>0</v>
      </c>
      <c r="P36" s="185">
        <v>0</v>
      </c>
      <c r="Q36" s="185">
        <f t="shared" si="12"/>
        <v>0</v>
      </c>
      <c r="R36" s="185"/>
      <c r="S36" s="185" t="s">
        <v>280</v>
      </c>
      <c r="T36" s="186" t="s">
        <v>281</v>
      </c>
      <c r="U36" s="161">
        <v>0</v>
      </c>
      <c r="V36" s="161">
        <f t="shared" si="13"/>
        <v>0</v>
      </c>
      <c r="W36" s="161"/>
      <c r="X36" s="152"/>
      <c r="Y36" s="152"/>
      <c r="Z36" s="152"/>
      <c r="AA36" s="152"/>
      <c r="AB36" s="152"/>
      <c r="AC36" s="152"/>
      <c r="AD36" s="152"/>
      <c r="AE36" s="152"/>
      <c r="AF36" s="152"/>
      <c r="AG36" s="152" t="s">
        <v>282</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0">
        <v>28</v>
      </c>
      <c r="B37" s="181" t="s">
        <v>2237</v>
      </c>
      <c r="C37" s="191" t="s">
        <v>2391</v>
      </c>
      <c r="D37" s="182" t="s">
        <v>486</v>
      </c>
      <c r="E37" s="183">
        <v>75</v>
      </c>
      <c r="F37" s="184"/>
      <c r="G37" s="185">
        <f t="shared" si="7"/>
        <v>0</v>
      </c>
      <c r="H37" s="184"/>
      <c r="I37" s="185">
        <f t="shared" si="8"/>
        <v>0</v>
      </c>
      <c r="J37" s="184"/>
      <c r="K37" s="185">
        <f t="shared" si="9"/>
        <v>0</v>
      </c>
      <c r="L37" s="185">
        <v>21</v>
      </c>
      <c r="M37" s="185">
        <f t="shared" si="10"/>
        <v>0</v>
      </c>
      <c r="N37" s="185">
        <v>0</v>
      </c>
      <c r="O37" s="185">
        <f t="shared" si="11"/>
        <v>0</v>
      </c>
      <c r="P37" s="185">
        <v>0</v>
      </c>
      <c r="Q37" s="185">
        <f t="shared" si="12"/>
        <v>0</v>
      </c>
      <c r="R37" s="185"/>
      <c r="S37" s="185" t="s">
        <v>280</v>
      </c>
      <c r="T37" s="186" t="s">
        <v>281</v>
      </c>
      <c r="U37" s="161">
        <v>0</v>
      </c>
      <c r="V37" s="161">
        <f t="shared" si="13"/>
        <v>0</v>
      </c>
      <c r="W37" s="161"/>
      <c r="X37" s="152"/>
      <c r="Y37" s="152"/>
      <c r="Z37" s="152"/>
      <c r="AA37" s="152"/>
      <c r="AB37" s="152"/>
      <c r="AC37" s="152"/>
      <c r="AD37" s="152"/>
      <c r="AE37" s="152"/>
      <c r="AF37" s="152"/>
      <c r="AG37" s="152" t="s">
        <v>282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80">
        <v>29</v>
      </c>
      <c r="B38" s="181" t="s">
        <v>2239</v>
      </c>
      <c r="C38" s="191" t="s">
        <v>2392</v>
      </c>
      <c r="D38" s="182" t="s">
        <v>439</v>
      </c>
      <c r="E38" s="183">
        <v>25</v>
      </c>
      <c r="F38" s="184"/>
      <c r="G38" s="185">
        <f t="shared" si="7"/>
        <v>0</v>
      </c>
      <c r="H38" s="184"/>
      <c r="I38" s="185">
        <f t="shared" si="8"/>
        <v>0</v>
      </c>
      <c r="J38" s="184"/>
      <c r="K38" s="185">
        <f t="shared" si="9"/>
        <v>0</v>
      </c>
      <c r="L38" s="185">
        <v>21</v>
      </c>
      <c r="M38" s="185">
        <f t="shared" si="10"/>
        <v>0</v>
      </c>
      <c r="N38" s="185">
        <v>0</v>
      </c>
      <c r="O38" s="185">
        <f t="shared" si="11"/>
        <v>0</v>
      </c>
      <c r="P38" s="185">
        <v>0</v>
      </c>
      <c r="Q38" s="185">
        <f t="shared" si="12"/>
        <v>0</v>
      </c>
      <c r="R38" s="185"/>
      <c r="S38" s="185" t="s">
        <v>280</v>
      </c>
      <c r="T38" s="186" t="s">
        <v>281</v>
      </c>
      <c r="U38" s="161">
        <v>0</v>
      </c>
      <c r="V38" s="161">
        <f t="shared" si="13"/>
        <v>0</v>
      </c>
      <c r="W38" s="161"/>
      <c r="X38" s="152"/>
      <c r="Y38" s="152"/>
      <c r="Z38" s="152"/>
      <c r="AA38" s="152"/>
      <c r="AB38" s="152"/>
      <c r="AC38" s="152"/>
      <c r="AD38" s="152"/>
      <c r="AE38" s="152"/>
      <c r="AF38" s="152"/>
      <c r="AG38" s="152" t="s">
        <v>282</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80">
        <v>30</v>
      </c>
      <c r="B39" s="181" t="s">
        <v>2241</v>
      </c>
      <c r="C39" s="191" t="s">
        <v>2393</v>
      </c>
      <c r="D39" s="182" t="s">
        <v>439</v>
      </c>
      <c r="E39" s="183">
        <v>20</v>
      </c>
      <c r="F39" s="184"/>
      <c r="G39" s="185">
        <f t="shared" si="7"/>
        <v>0</v>
      </c>
      <c r="H39" s="184"/>
      <c r="I39" s="185">
        <f t="shared" si="8"/>
        <v>0</v>
      </c>
      <c r="J39" s="184"/>
      <c r="K39" s="185">
        <f t="shared" si="9"/>
        <v>0</v>
      </c>
      <c r="L39" s="185">
        <v>21</v>
      </c>
      <c r="M39" s="185">
        <f t="shared" si="10"/>
        <v>0</v>
      </c>
      <c r="N39" s="185">
        <v>0</v>
      </c>
      <c r="O39" s="185">
        <f t="shared" si="11"/>
        <v>0</v>
      </c>
      <c r="P39" s="185">
        <v>0</v>
      </c>
      <c r="Q39" s="185">
        <f t="shared" si="12"/>
        <v>0</v>
      </c>
      <c r="R39" s="185"/>
      <c r="S39" s="185" t="s">
        <v>280</v>
      </c>
      <c r="T39" s="186" t="s">
        <v>281</v>
      </c>
      <c r="U39" s="161">
        <v>0</v>
      </c>
      <c r="V39" s="161">
        <f t="shared" si="13"/>
        <v>0</v>
      </c>
      <c r="W39" s="161"/>
      <c r="X39" s="152"/>
      <c r="Y39" s="152"/>
      <c r="Z39" s="152"/>
      <c r="AA39" s="152"/>
      <c r="AB39" s="152"/>
      <c r="AC39" s="152"/>
      <c r="AD39" s="152"/>
      <c r="AE39" s="152"/>
      <c r="AF39" s="152"/>
      <c r="AG39" s="152" t="s">
        <v>282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80">
        <v>31</v>
      </c>
      <c r="B40" s="181" t="s">
        <v>2243</v>
      </c>
      <c r="C40" s="191" t="s">
        <v>2394</v>
      </c>
      <c r="D40" s="182" t="s">
        <v>486</v>
      </c>
      <c r="E40" s="183">
        <v>52</v>
      </c>
      <c r="F40" s="184"/>
      <c r="G40" s="185">
        <f t="shared" si="7"/>
        <v>0</v>
      </c>
      <c r="H40" s="184"/>
      <c r="I40" s="185">
        <f t="shared" si="8"/>
        <v>0</v>
      </c>
      <c r="J40" s="184"/>
      <c r="K40" s="185">
        <f t="shared" si="9"/>
        <v>0</v>
      </c>
      <c r="L40" s="185">
        <v>21</v>
      </c>
      <c r="M40" s="185">
        <f t="shared" si="10"/>
        <v>0</v>
      </c>
      <c r="N40" s="185">
        <v>0</v>
      </c>
      <c r="O40" s="185">
        <f t="shared" si="11"/>
        <v>0</v>
      </c>
      <c r="P40" s="185">
        <v>0</v>
      </c>
      <c r="Q40" s="185">
        <f t="shared" si="12"/>
        <v>0</v>
      </c>
      <c r="R40" s="185"/>
      <c r="S40" s="185" t="s">
        <v>280</v>
      </c>
      <c r="T40" s="186" t="s">
        <v>281</v>
      </c>
      <c r="U40" s="161">
        <v>0</v>
      </c>
      <c r="V40" s="161">
        <f t="shared" si="13"/>
        <v>0</v>
      </c>
      <c r="W40" s="161"/>
      <c r="X40" s="152"/>
      <c r="Y40" s="152"/>
      <c r="Z40" s="152"/>
      <c r="AA40" s="152"/>
      <c r="AB40" s="152"/>
      <c r="AC40" s="152"/>
      <c r="AD40" s="152"/>
      <c r="AE40" s="152"/>
      <c r="AF40" s="152"/>
      <c r="AG40" s="152" t="s">
        <v>282</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80">
        <v>32</v>
      </c>
      <c r="B41" s="181" t="s">
        <v>2245</v>
      </c>
      <c r="C41" s="191" t="s">
        <v>2395</v>
      </c>
      <c r="D41" s="182" t="s">
        <v>439</v>
      </c>
      <c r="E41" s="183">
        <v>9</v>
      </c>
      <c r="F41" s="184"/>
      <c r="G41" s="185">
        <f t="shared" si="7"/>
        <v>0</v>
      </c>
      <c r="H41" s="184"/>
      <c r="I41" s="185">
        <f t="shared" si="8"/>
        <v>0</v>
      </c>
      <c r="J41" s="184"/>
      <c r="K41" s="185">
        <f t="shared" si="9"/>
        <v>0</v>
      </c>
      <c r="L41" s="185">
        <v>21</v>
      </c>
      <c r="M41" s="185">
        <f t="shared" si="10"/>
        <v>0</v>
      </c>
      <c r="N41" s="185">
        <v>0</v>
      </c>
      <c r="O41" s="185">
        <f t="shared" si="11"/>
        <v>0</v>
      </c>
      <c r="P41" s="185">
        <v>0</v>
      </c>
      <c r="Q41" s="185">
        <f t="shared" si="12"/>
        <v>0</v>
      </c>
      <c r="R41" s="185"/>
      <c r="S41" s="185" t="s">
        <v>280</v>
      </c>
      <c r="T41" s="186" t="s">
        <v>281</v>
      </c>
      <c r="U41" s="161">
        <v>0</v>
      </c>
      <c r="V41" s="161">
        <f t="shared" si="13"/>
        <v>0</v>
      </c>
      <c r="W41" s="161"/>
      <c r="X41" s="152"/>
      <c r="Y41" s="152"/>
      <c r="Z41" s="152"/>
      <c r="AA41" s="152"/>
      <c r="AB41" s="152"/>
      <c r="AC41" s="152"/>
      <c r="AD41" s="152"/>
      <c r="AE41" s="152"/>
      <c r="AF41" s="152"/>
      <c r="AG41" s="152" t="s">
        <v>282</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0">
        <v>33</v>
      </c>
      <c r="B42" s="181" t="s">
        <v>2247</v>
      </c>
      <c r="C42" s="191" t="s">
        <v>2396</v>
      </c>
      <c r="D42" s="182" t="s">
        <v>439</v>
      </c>
      <c r="E42" s="183">
        <v>52</v>
      </c>
      <c r="F42" s="184"/>
      <c r="G42" s="185">
        <f t="shared" si="7"/>
        <v>0</v>
      </c>
      <c r="H42" s="184"/>
      <c r="I42" s="185">
        <f t="shared" si="8"/>
        <v>0</v>
      </c>
      <c r="J42" s="184"/>
      <c r="K42" s="185">
        <f t="shared" si="9"/>
        <v>0</v>
      </c>
      <c r="L42" s="185">
        <v>21</v>
      </c>
      <c r="M42" s="185">
        <f t="shared" si="10"/>
        <v>0</v>
      </c>
      <c r="N42" s="185">
        <v>0</v>
      </c>
      <c r="O42" s="185">
        <f t="shared" si="11"/>
        <v>0</v>
      </c>
      <c r="P42" s="185">
        <v>0</v>
      </c>
      <c r="Q42" s="185">
        <f t="shared" si="12"/>
        <v>0</v>
      </c>
      <c r="R42" s="185"/>
      <c r="S42" s="185" t="s">
        <v>280</v>
      </c>
      <c r="T42" s="186" t="s">
        <v>281</v>
      </c>
      <c r="U42" s="161">
        <v>0</v>
      </c>
      <c r="V42" s="161">
        <f t="shared" si="13"/>
        <v>0</v>
      </c>
      <c r="W42" s="161"/>
      <c r="X42" s="152"/>
      <c r="Y42" s="152"/>
      <c r="Z42" s="152"/>
      <c r="AA42" s="152"/>
      <c r="AB42" s="152"/>
      <c r="AC42" s="152"/>
      <c r="AD42" s="152"/>
      <c r="AE42" s="152"/>
      <c r="AF42" s="152"/>
      <c r="AG42" s="152" t="s">
        <v>282</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80">
        <v>34</v>
      </c>
      <c r="B43" s="181" t="s">
        <v>2249</v>
      </c>
      <c r="C43" s="191" t="s">
        <v>2397</v>
      </c>
      <c r="D43" s="182" t="s">
        <v>486</v>
      </c>
      <c r="E43" s="183">
        <v>70</v>
      </c>
      <c r="F43" s="184"/>
      <c r="G43" s="185">
        <f t="shared" si="7"/>
        <v>0</v>
      </c>
      <c r="H43" s="184"/>
      <c r="I43" s="185">
        <f t="shared" si="8"/>
        <v>0</v>
      </c>
      <c r="J43" s="184"/>
      <c r="K43" s="185">
        <f t="shared" si="9"/>
        <v>0</v>
      </c>
      <c r="L43" s="185">
        <v>21</v>
      </c>
      <c r="M43" s="185">
        <f t="shared" si="10"/>
        <v>0</v>
      </c>
      <c r="N43" s="185">
        <v>0</v>
      </c>
      <c r="O43" s="185">
        <f t="shared" si="11"/>
        <v>0</v>
      </c>
      <c r="P43" s="185">
        <v>0</v>
      </c>
      <c r="Q43" s="185">
        <f t="shared" si="12"/>
        <v>0</v>
      </c>
      <c r="R43" s="185"/>
      <c r="S43" s="185" t="s">
        <v>280</v>
      </c>
      <c r="T43" s="186" t="s">
        <v>281</v>
      </c>
      <c r="U43" s="161">
        <v>0</v>
      </c>
      <c r="V43" s="161">
        <f t="shared" si="13"/>
        <v>0</v>
      </c>
      <c r="W43" s="161"/>
      <c r="X43" s="152"/>
      <c r="Y43" s="152"/>
      <c r="Z43" s="152"/>
      <c r="AA43" s="152"/>
      <c r="AB43" s="152"/>
      <c r="AC43" s="152"/>
      <c r="AD43" s="152"/>
      <c r="AE43" s="152"/>
      <c r="AF43" s="152"/>
      <c r="AG43" s="152" t="s">
        <v>726</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80">
        <v>35</v>
      </c>
      <c r="B44" s="181" t="s">
        <v>2251</v>
      </c>
      <c r="C44" s="191" t="s">
        <v>2398</v>
      </c>
      <c r="D44" s="182" t="s">
        <v>1188</v>
      </c>
      <c r="E44" s="183">
        <v>25</v>
      </c>
      <c r="F44" s="184"/>
      <c r="G44" s="185">
        <f t="shared" si="7"/>
        <v>0</v>
      </c>
      <c r="H44" s="184"/>
      <c r="I44" s="185">
        <f t="shared" si="8"/>
        <v>0</v>
      </c>
      <c r="J44" s="184"/>
      <c r="K44" s="185">
        <f t="shared" si="9"/>
        <v>0</v>
      </c>
      <c r="L44" s="185">
        <v>21</v>
      </c>
      <c r="M44" s="185">
        <f t="shared" si="10"/>
        <v>0</v>
      </c>
      <c r="N44" s="185">
        <v>0</v>
      </c>
      <c r="O44" s="185">
        <f t="shared" si="11"/>
        <v>0</v>
      </c>
      <c r="P44" s="185">
        <v>0</v>
      </c>
      <c r="Q44" s="185">
        <f t="shared" si="12"/>
        <v>0</v>
      </c>
      <c r="R44" s="185"/>
      <c r="S44" s="185" t="s">
        <v>280</v>
      </c>
      <c r="T44" s="186" t="s">
        <v>281</v>
      </c>
      <c r="U44" s="161">
        <v>0</v>
      </c>
      <c r="V44" s="161">
        <f t="shared" si="13"/>
        <v>0</v>
      </c>
      <c r="W44" s="161"/>
      <c r="X44" s="152"/>
      <c r="Y44" s="152"/>
      <c r="Z44" s="152"/>
      <c r="AA44" s="152"/>
      <c r="AB44" s="152"/>
      <c r="AC44" s="152"/>
      <c r="AD44" s="152"/>
      <c r="AE44" s="152"/>
      <c r="AF44" s="152"/>
      <c r="AG44" s="152" t="s">
        <v>282</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x14ac:dyDescent="0.2">
      <c r="A45" s="167" t="s">
        <v>275</v>
      </c>
      <c r="B45" s="168" t="s">
        <v>150</v>
      </c>
      <c r="C45" s="188" t="s">
        <v>151</v>
      </c>
      <c r="D45" s="169"/>
      <c r="E45" s="170"/>
      <c r="F45" s="171"/>
      <c r="G45" s="171">
        <f>SUMIF(AG46:AG46,"&lt;&gt;NOR",G46:G46)</f>
        <v>0</v>
      </c>
      <c r="H45" s="171"/>
      <c r="I45" s="171">
        <f>SUM(I46:I46)</f>
        <v>0</v>
      </c>
      <c r="J45" s="171"/>
      <c r="K45" s="171">
        <f>SUM(K46:K46)</f>
        <v>0</v>
      </c>
      <c r="L45" s="171"/>
      <c r="M45" s="171">
        <f>SUM(M46:M46)</f>
        <v>0</v>
      </c>
      <c r="N45" s="171"/>
      <c r="O45" s="171">
        <f>SUM(O46:O46)</f>
        <v>0</v>
      </c>
      <c r="P45" s="171"/>
      <c r="Q45" s="171">
        <f>SUM(Q46:Q46)</f>
        <v>0</v>
      </c>
      <c r="R45" s="171"/>
      <c r="S45" s="171"/>
      <c r="T45" s="172"/>
      <c r="U45" s="166"/>
      <c r="V45" s="166">
        <f>SUM(V46:V46)</f>
        <v>0</v>
      </c>
      <c r="W45" s="166"/>
      <c r="AG45" t="s">
        <v>276</v>
      </c>
    </row>
    <row r="46" spans="1:60" outlineLevel="1" x14ac:dyDescent="0.2">
      <c r="A46" s="180">
        <v>36</v>
      </c>
      <c r="B46" s="181" t="s">
        <v>1963</v>
      </c>
      <c r="C46" s="191" t="s">
        <v>1964</v>
      </c>
      <c r="D46" s="182" t="s">
        <v>439</v>
      </c>
      <c r="E46" s="183">
        <v>1</v>
      </c>
      <c r="F46" s="184"/>
      <c r="G46" s="185">
        <f>ROUND(E46*F46,2)</f>
        <v>0</v>
      </c>
      <c r="H46" s="184"/>
      <c r="I46" s="185">
        <f>ROUND(E46*H46,2)</f>
        <v>0</v>
      </c>
      <c r="J46" s="184"/>
      <c r="K46" s="185">
        <f>ROUND(E46*J46,2)</f>
        <v>0</v>
      </c>
      <c r="L46" s="185">
        <v>21</v>
      </c>
      <c r="M46" s="185">
        <f>G46*(1+L46/100)</f>
        <v>0</v>
      </c>
      <c r="N46" s="185">
        <v>0</v>
      </c>
      <c r="O46" s="185">
        <f>ROUND(E46*N46,2)</f>
        <v>0</v>
      </c>
      <c r="P46" s="185">
        <v>0</v>
      </c>
      <c r="Q46" s="185">
        <f>ROUND(E46*P46,2)</f>
        <v>0</v>
      </c>
      <c r="R46" s="185"/>
      <c r="S46" s="185" t="s">
        <v>280</v>
      </c>
      <c r="T46" s="186" t="s">
        <v>281</v>
      </c>
      <c r="U46" s="161">
        <v>0</v>
      </c>
      <c r="V46" s="161">
        <f>ROUND(E46*U46,2)</f>
        <v>0</v>
      </c>
      <c r="W46" s="161"/>
      <c r="X46" s="152"/>
      <c r="Y46" s="152"/>
      <c r="Z46" s="152"/>
      <c r="AA46" s="152"/>
      <c r="AB46" s="152"/>
      <c r="AC46" s="152"/>
      <c r="AD46" s="152"/>
      <c r="AE46" s="152"/>
      <c r="AF46" s="152"/>
      <c r="AG46" s="152" t="s">
        <v>726</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x14ac:dyDescent="0.2">
      <c r="A47" s="167" t="s">
        <v>275</v>
      </c>
      <c r="B47" s="168" t="s">
        <v>140</v>
      </c>
      <c r="C47" s="188" t="s">
        <v>141</v>
      </c>
      <c r="D47" s="169"/>
      <c r="E47" s="170"/>
      <c r="F47" s="171"/>
      <c r="G47" s="171">
        <f>SUMIF(AG48:AG48,"&lt;&gt;NOR",G48:G48)</f>
        <v>0</v>
      </c>
      <c r="H47" s="171"/>
      <c r="I47" s="171">
        <f>SUM(I48:I48)</f>
        <v>0</v>
      </c>
      <c r="J47" s="171"/>
      <c r="K47" s="171">
        <f>SUM(K48:K48)</f>
        <v>0</v>
      </c>
      <c r="L47" s="171"/>
      <c r="M47" s="171">
        <f>SUM(M48:M48)</f>
        <v>0</v>
      </c>
      <c r="N47" s="171"/>
      <c r="O47" s="171">
        <f>SUM(O48:O48)</f>
        <v>0</v>
      </c>
      <c r="P47" s="171"/>
      <c r="Q47" s="171">
        <f>SUM(Q48:Q48)</f>
        <v>0</v>
      </c>
      <c r="R47" s="171"/>
      <c r="S47" s="171"/>
      <c r="T47" s="172"/>
      <c r="U47" s="166"/>
      <c r="V47" s="166">
        <f>SUM(V48:V48)</f>
        <v>0</v>
      </c>
      <c r="W47" s="166"/>
      <c r="AG47" t="s">
        <v>276</v>
      </c>
    </row>
    <row r="48" spans="1:60" outlineLevel="1" x14ac:dyDescent="0.2">
      <c r="A48" s="180">
        <v>37</v>
      </c>
      <c r="B48" s="181" t="s">
        <v>1249</v>
      </c>
      <c r="C48" s="191" t="s">
        <v>1250</v>
      </c>
      <c r="D48" s="182" t="s">
        <v>439</v>
      </c>
      <c r="E48" s="183">
        <v>1</v>
      </c>
      <c r="F48" s="184"/>
      <c r="G48" s="185">
        <f>ROUND(E48*F48,2)</f>
        <v>0</v>
      </c>
      <c r="H48" s="184"/>
      <c r="I48" s="185">
        <f>ROUND(E48*H48,2)</f>
        <v>0</v>
      </c>
      <c r="J48" s="184"/>
      <c r="K48" s="185">
        <f>ROUND(E48*J48,2)</f>
        <v>0</v>
      </c>
      <c r="L48" s="185">
        <v>21</v>
      </c>
      <c r="M48" s="185">
        <f>G48*(1+L48/100)</f>
        <v>0</v>
      </c>
      <c r="N48" s="185">
        <v>0</v>
      </c>
      <c r="O48" s="185">
        <f>ROUND(E48*N48,2)</f>
        <v>0</v>
      </c>
      <c r="P48" s="185">
        <v>0</v>
      </c>
      <c r="Q48" s="185">
        <f>ROUND(E48*P48,2)</f>
        <v>0</v>
      </c>
      <c r="R48" s="185"/>
      <c r="S48" s="185" t="s">
        <v>280</v>
      </c>
      <c r="T48" s="186" t="s">
        <v>281</v>
      </c>
      <c r="U48" s="161">
        <v>0</v>
      </c>
      <c r="V48" s="161">
        <f>ROUND(E48*U48,2)</f>
        <v>0</v>
      </c>
      <c r="W48" s="161"/>
      <c r="X48" s="152"/>
      <c r="Y48" s="152"/>
      <c r="Z48" s="152"/>
      <c r="AA48" s="152"/>
      <c r="AB48" s="152"/>
      <c r="AC48" s="152"/>
      <c r="AD48" s="152"/>
      <c r="AE48" s="152"/>
      <c r="AF48" s="152"/>
      <c r="AG48" s="152" t="s">
        <v>726</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x14ac:dyDescent="0.2">
      <c r="A49" s="167" t="s">
        <v>275</v>
      </c>
      <c r="B49" s="168" t="s">
        <v>144</v>
      </c>
      <c r="C49" s="188" t="s">
        <v>145</v>
      </c>
      <c r="D49" s="169"/>
      <c r="E49" s="170"/>
      <c r="F49" s="171"/>
      <c r="G49" s="171">
        <f>SUMIF(AG50:AG50,"&lt;&gt;NOR",G50:G50)</f>
        <v>0</v>
      </c>
      <c r="H49" s="171"/>
      <c r="I49" s="171">
        <f>SUM(I50:I50)</f>
        <v>0</v>
      </c>
      <c r="J49" s="171"/>
      <c r="K49" s="171">
        <f>SUM(K50:K50)</f>
        <v>0</v>
      </c>
      <c r="L49" s="171"/>
      <c r="M49" s="171">
        <f>SUM(M50:M50)</f>
        <v>0</v>
      </c>
      <c r="N49" s="171"/>
      <c r="O49" s="171">
        <f>SUM(O50:O50)</f>
        <v>0</v>
      </c>
      <c r="P49" s="171"/>
      <c r="Q49" s="171">
        <f>SUM(Q50:Q50)</f>
        <v>0</v>
      </c>
      <c r="R49" s="171"/>
      <c r="S49" s="171"/>
      <c r="T49" s="172"/>
      <c r="U49" s="166"/>
      <c r="V49" s="166">
        <f>SUM(V50:V50)</f>
        <v>0</v>
      </c>
      <c r="W49" s="166"/>
      <c r="AG49" t="s">
        <v>276</v>
      </c>
    </row>
    <row r="50" spans="1:60" outlineLevel="1" x14ac:dyDescent="0.2">
      <c r="A50" s="180">
        <v>38</v>
      </c>
      <c r="B50" s="181" t="s">
        <v>1418</v>
      </c>
      <c r="C50" s="191" t="s">
        <v>1419</v>
      </c>
      <c r="D50" s="182" t="s">
        <v>1188</v>
      </c>
      <c r="E50" s="183">
        <v>4</v>
      </c>
      <c r="F50" s="184"/>
      <c r="G50" s="185">
        <f>ROUND(E50*F50,2)</f>
        <v>0</v>
      </c>
      <c r="H50" s="184"/>
      <c r="I50" s="185">
        <f>ROUND(E50*H50,2)</f>
        <v>0</v>
      </c>
      <c r="J50" s="184"/>
      <c r="K50" s="185">
        <f>ROUND(E50*J50,2)</f>
        <v>0</v>
      </c>
      <c r="L50" s="185">
        <v>21</v>
      </c>
      <c r="M50" s="185">
        <f>G50*(1+L50/100)</f>
        <v>0</v>
      </c>
      <c r="N50" s="185">
        <v>0</v>
      </c>
      <c r="O50" s="185">
        <f>ROUND(E50*N50,2)</f>
        <v>0</v>
      </c>
      <c r="P50" s="185">
        <v>0</v>
      </c>
      <c r="Q50" s="185">
        <f>ROUND(E50*P50,2)</f>
        <v>0</v>
      </c>
      <c r="R50" s="185"/>
      <c r="S50" s="185" t="s">
        <v>280</v>
      </c>
      <c r="T50" s="186" t="s">
        <v>281</v>
      </c>
      <c r="U50" s="161">
        <v>0</v>
      </c>
      <c r="V50" s="161">
        <f>ROUND(E50*U50,2)</f>
        <v>0</v>
      </c>
      <c r="W50" s="161"/>
      <c r="X50" s="152"/>
      <c r="Y50" s="152"/>
      <c r="Z50" s="152"/>
      <c r="AA50" s="152"/>
      <c r="AB50" s="152"/>
      <c r="AC50" s="152"/>
      <c r="AD50" s="152"/>
      <c r="AE50" s="152"/>
      <c r="AF50" s="152"/>
      <c r="AG50" s="152" t="s">
        <v>282</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x14ac:dyDescent="0.2">
      <c r="A51" s="167" t="s">
        <v>275</v>
      </c>
      <c r="B51" s="168" t="s">
        <v>146</v>
      </c>
      <c r="C51" s="188" t="s">
        <v>147</v>
      </c>
      <c r="D51" s="169"/>
      <c r="E51" s="170"/>
      <c r="F51" s="171"/>
      <c r="G51" s="171">
        <f>SUMIF(AG52:AG54,"&lt;&gt;NOR",G52:G54)</f>
        <v>0</v>
      </c>
      <c r="H51" s="171"/>
      <c r="I51" s="171">
        <f>SUM(I52:I54)</f>
        <v>0</v>
      </c>
      <c r="J51" s="171"/>
      <c r="K51" s="171">
        <f>SUM(K52:K54)</f>
        <v>0</v>
      </c>
      <c r="L51" s="171"/>
      <c r="M51" s="171">
        <f>SUM(M52:M54)</f>
        <v>0</v>
      </c>
      <c r="N51" s="171"/>
      <c r="O51" s="171">
        <f>SUM(O52:O54)</f>
        <v>0</v>
      </c>
      <c r="P51" s="171"/>
      <c r="Q51" s="171">
        <f>SUM(Q52:Q54)</f>
        <v>0</v>
      </c>
      <c r="R51" s="171"/>
      <c r="S51" s="171"/>
      <c r="T51" s="172"/>
      <c r="U51" s="166"/>
      <c r="V51" s="166">
        <f>SUM(V52:V54)</f>
        <v>0</v>
      </c>
      <c r="W51" s="166"/>
      <c r="AG51" t="s">
        <v>276</v>
      </c>
    </row>
    <row r="52" spans="1:60" outlineLevel="1" x14ac:dyDescent="0.2">
      <c r="A52" s="180">
        <v>39</v>
      </c>
      <c r="B52" s="181" t="s">
        <v>1955</v>
      </c>
      <c r="C52" s="191" t="s">
        <v>2399</v>
      </c>
      <c r="D52" s="182" t="s">
        <v>2400</v>
      </c>
      <c r="E52" s="183">
        <v>5</v>
      </c>
      <c r="F52" s="184"/>
      <c r="G52" s="185">
        <f>ROUND(E52*F52,2)</f>
        <v>0</v>
      </c>
      <c r="H52" s="184"/>
      <c r="I52" s="185">
        <f>ROUND(E52*H52,2)</f>
        <v>0</v>
      </c>
      <c r="J52" s="184"/>
      <c r="K52" s="185">
        <f>ROUND(E52*J52,2)</f>
        <v>0</v>
      </c>
      <c r="L52" s="185">
        <v>21</v>
      </c>
      <c r="M52" s="185">
        <f>G52*(1+L52/100)</f>
        <v>0</v>
      </c>
      <c r="N52" s="185">
        <v>0</v>
      </c>
      <c r="O52" s="185">
        <f>ROUND(E52*N52,2)</f>
        <v>0</v>
      </c>
      <c r="P52" s="185">
        <v>0</v>
      </c>
      <c r="Q52" s="185">
        <f>ROUND(E52*P52,2)</f>
        <v>0</v>
      </c>
      <c r="R52" s="185"/>
      <c r="S52" s="185" t="s">
        <v>280</v>
      </c>
      <c r="T52" s="186" t="s">
        <v>281</v>
      </c>
      <c r="U52" s="161">
        <v>0</v>
      </c>
      <c r="V52" s="161">
        <f>ROUND(E52*U52,2)</f>
        <v>0</v>
      </c>
      <c r="W52" s="161"/>
      <c r="X52" s="152"/>
      <c r="Y52" s="152"/>
      <c r="Z52" s="152"/>
      <c r="AA52" s="152"/>
      <c r="AB52" s="152"/>
      <c r="AC52" s="152"/>
      <c r="AD52" s="152"/>
      <c r="AE52" s="152"/>
      <c r="AF52" s="152"/>
      <c r="AG52" s="152" t="s">
        <v>726</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80">
        <v>40</v>
      </c>
      <c r="B53" s="181" t="s">
        <v>2401</v>
      </c>
      <c r="C53" s="191" t="s">
        <v>2402</v>
      </c>
      <c r="D53" s="182" t="s">
        <v>439</v>
      </c>
      <c r="E53" s="183">
        <v>1</v>
      </c>
      <c r="F53" s="184"/>
      <c r="G53" s="185">
        <f>ROUND(E53*F53,2)</f>
        <v>0</v>
      </c>
      <c r="H53" s="184"/>
      <c r="I53" s="185">
        <f>ROUND(E53*H53,2)</f>
        <v>0</v>
      </c>
      <c r="J53" s="184"/>
      <c r="K53" s="185">
        <f>ROUND(E53*J53,2)</f>
        <v>0</v>
      </c>
      <c r="L53" s="185">
        <v>21</v>
      </c>
      <c r="M53" s="185">
        <f>G53*(1+L53/100)</f>
        <v>0</v>
      </c>
      <c r="N53" s="185">
        <v>0</v>
      </c>
      <c r="O53" s="185">
        <f>ROUND(E53*N53,2)</f>
        <v>0</v>
      </c>
      <c r="P53" s="185">
        <v>0</v>
      </c>
      <c r="Q53" s="185">
        <f>ROUND(E53*P53,2)</f>
        <v>0</v>
      </c>
      <c r="R53" s="185"/>
      <c r="S53" s="185" t="s">
        <v>280</v>
      </c>
      <c r="T53" s="186" t="s">
        <v>281</v>
      </c>
      <c r="U53" s="161">
        <v>0</v>
      </c>
      <c r="V53" s="161">
        <f>ROUND(E53*U53,2)</f>
        <v>0</v>
      </c>
      <c r="W53" s="161"/>
      <c r="X53" s="152"/>
      <c r="Y53" s="152"/>
      <c r="Z53" s="152"/>
      <c r="AA53" s="152"/>
      <c r="AB53" s="152"/>
      <c r="AC53" s="152"/>
      <c r="AD53" s="152"/>
      <c r="AE53" s="152"/>
      <c r="AF53" s="152"/>
      <c r="AG53" s="152" t="s">
        <v>726</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0">
        <v>41</v>
      </c>
      <c r="B54" s="181" t="s">
        <v>1957</v>
      </c>
      <c r="C54" s="191" t="s">
        <v>2403</v>
      </c>
      <c r="D54" s="182" t="s">
        <v>1188</v>
      </c>
      <c r="E54" s="183">
        <v>6</v>
      </c>
      <c r="F54" s="184"/>
      <c r="G54" s="185">
        <f>ROUND(E54*F54,2)</f>
        <v>0</v>
      </c>
      <c r="H54" s="184"/>
      <c r="I54" s="185">
        <f>ROUND(E54*H54,2)</f>
        <v>0</v>
      </c>
      <c r="J54" s="184"/>
      <c r="K54" s="185">
        <f>ROUND(E54*J54,2)</f>
        <v>0</v>
      </c>
      <c r="L54" s="185">
        <v>21</v>
      </c>
      <c r="M54" s="185">
        <f>G54*(1+L54/100)</f>
        <v>0</v>
      </c>
      <c r="N54" s="185">
        <v>0</v>
      </c>
      <c r="O54" s="185">
        <f>ROUND(E54*N54,2)</f>
        <v>0</v>
      </c>
      <c r="P54" s="185">
        <v>0</v>
      </c>
      <c r="Q54" s="185">
        <f>ROUND(E54*P54,2)</f>
        <v>0</v>
      </c>
      <c r="R54" s="185"/>
      <c r="S54" s="185" t="s">
        <v>280</v>
      </c>
      <c r="T54" s="186" t="s">
        <v>281</v>
      </c>
      <c r="U54" s="161">
        <v>0</v>
      </c>
      <c r="V54" s="161">
        <f>ROUND(E54*U54,2)</f>
        <v>0</v>
      </c>
      <c r="W54" s="161"/>
      <c r="X54" s="152"/>
      <c r="Y54" s="152"/>
      <c r="Z54" s="152"/>
      <c r="AA54" s="152"/>
      <c r="AB54" s="152"/>
      <c r="AC54" s="152"/>
      <c r="AD54" s="152"/>
      <c r="AE54" s="152"/>
      <c r="AF54" s="152"/>
      <c r="AG54" s="152" t="s">
        <v>282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x14ac:dyDescent="0.2">
      <c r="A55" s="167" t="s">
        <v>275</v>
      </c>
      <c r="B55" s="168" t="s">
        <v>148</v>
      </c>
      <c r="C55" s="188" t="s">
        <v>149</v>
      </c>
      <c r="D55" s="169"/>
      <c r="E55" s="170"/>
      <c r="F55" s="171"/>
      <c r="G55" s="171">
        <f>SUMIF(AG56:AG56,"&lt;&gt;NOR",G56:G56)</f>
        <v>0</v>
      </c>
      <c r="H55" s="171"/>
      <c r="I55" s="171">
        <f>SUM(I56:I56)</f>
        <v>0</v>
      </c>
      <c r="J55" s="171"/>
      <c r="K55" s="171">
        <f>SUM(K56:K56)</f>
        <v>0</v>
      </c>
      <c r="L55" s="171"/>
      <c r="M55" s="171">
        <f>SUM(M56:M56)</f>
        <v>0</v>
      </c>
      <c r="N55" s="171"/>
      <c r="O55" s="171">
        <f>SUM(O56:O56)</f>
        <v>0</v>
      </c>
      <c r="P55" s="171"/>
      <c r="Q55" s="171">
        <f>SUM(Q56:Q56)</f>
        <v>0</v>
      </c>
      <c r="R55" s="171"/>
      <c r="S55" s="171"/>
      <c r="T55" s="172"/>
      <c r="U55" s="166"/>
      <c r="V55" s="166">
        <f>SUM(V56:V56)</f>
        <v>0</v>
      </c>
      <c r="W55" s="166"/>
      <c r="AG55" t="s">
        <v>276</v>
      </c>
    </row>
    <row r="56" spans="1:60" outlineLevel="1" x14ac:dyDescent="0.2">
      <c r="A56" s="173">
        <v>42</v>
      </c>
      <c r="B56" s="174" t="s">
        <v>1951</v>
      </c>
      <c r="C56" s="189" t="s">
        <v>2404</v>
      </c>
      <c r="D56" s="175" t="s">
        <v>1188</v>
      </c>
      <c r="E56" s="176">
        <v>8</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c r="S56" s="178" t="s">
        <v>280</v>
      </c>
      <c r="T56" s="179" t="s">
        <v>281</v>
      </c>
      <c r="U56" s="161">
        <v>0</v>
      </c>
      <c r="V56" s="161">
        <f>ROUND(E56*U56,2)</f>
        <v>0</v>
      </c>
      <c r="W56" s="161"/>
      <c r="X56" s="152"/>
      <c r="Y56" s="152"/>
      <c r="Z56" s="152"/>
      <c r="AA56" s="152"/>
      <c r="AB56" s="152"/>
      <c r="AC56" s="152"/>
      <c r="AD56" s="152"/>
      <c r="AE56" s="152"/>
      <c r="AF56" s="152"/>
      <c r="AG56" s="152" t="s">
        <v>282</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x14ac:dyDescent="0.2">
      <c r="A57" s="5"/>
      <c r="B57" s="6"/>
      <c r="C57" s="193"/>
      <c r="D57" s="8"/>
      <c r="E57" s="5"/>
      <c r="F57" s="5"/>
      <c r="G57" s="5"/>
      <c r="H57" s="5"/>
      <c r="I57" s="5"/>
      <c r="J57" s="5"/>
      <c r="K57" s="5"/>
      <c r="L57" s="5"/>
      <c r="M57" s="5"/>
      <c r="N57" s="5"/>
      <c r="O57" s="5"/>
      <c r="P57" s="5"/>
      <c r="Q57" s="5"/>
      <c r="R57" s="5"/>
      <c r="S57" s="5"/>
      <c r="T57" s="5"/>
      <c r="U57" s="5"/>
      <c r="V57" s="5"/>
      <c r="W57" s="5"/>
      <c r="AE57">
        <v>15</v>
      </c>
      <c r="AF57">
        <v>21</v>
      </c>
    </row>
    <row r="58" spans="1:60" x14ac:dyDescent="0.2">
      <c r="A58" s="155"/>
      <c r="B58" s="156" t="s">
        <v>29</v>
      </c>
      <c r="C58" s="194"/>
      <c r="D58" s="157"/>
      <c r="E58" s="158"/>
      <c r="F58" s="158"/>
      <c r="G58" s="187">
        <f>G8+G30+G45+G47+G49+G51+G55</f>
        <v>0</v>
      </c>
      <c r="H58" s="5"/>
      <c r="I58" s="5"/>
      <c r="J58" s="5"/>
      <c r="K58" s="5"/>
      <c r="L58" s="5"/>
      <c r="M58" s="5"/>
      <c r="N58" s="5"/>
      <c r="O58" s="5"/>
      <c r="P58" s="5"/>
      <c r="Q58" s="5"/>
      <c r="R58" s="5"/>
      <c r="S58" s="5"/>
      <c r="T58" s="5"/>
      <c r="U58" s="5"/>
      <c r="V58" s="5"/>
      <c r="W58" s="5"/>
      <c r="AE58">
        <f>SUMIF(L7:L56,AE57,G7:G56)</f>
        <v>0</v>
      </c>
      <c r="AF58">
        <f>SUMIF(L7:L56,AF57,G7:G56)</f>
        <v>0</v>
      </c>
      <c r="AG58" t="s">
        <v>1156</v>
      </c>
    </row>
    <row r="59" spans="1:60" x14ac:dyDescent="0.2">
      <c r="C59" s="195"/>
      <c r="D59" s="143"/>
      <c r="AG59" t="s">
        <v>1157</v>
      </c>
    </row>
    <row r="60" spans="1:60" x14ac:dyDescent="0.2">
      <c r="D60" s="143"/>
    </row>
    <row r="61" spans="1:60" x14ac:dyDescent="0.2">
      <c r="D61" s="143"/>
    </row>
    <row r="62" spans="1:60" x14ac:dyDescent="0.2">
      <c r="D62" s="143"/>
    </row>
    <row r="63" spans="1:60" x14ac:dyDescent="0.2">
      <c r="D63" s="143"/>
    </row>
    <row r="64" spans="1:60"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59"/>
  <sheetViews>
    <sheetView showGridLines="0" topLeftCell="B16" zoomScaleNormal="100" zoomScaleSheetLayoutView="75" workbookViewId="0">
      <selection activeCell="A29" sqref="A29"/>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3" style="1" customWidth="1"/>
    <col min="10" max="10" width="6.7109375" style="1" customWidth="1"/>
    <col min="11" max="11" width="4.28515625" customWidth="1"/>
    <col min="12" max="15" width="10.7109375" customWidth="1"/>
  </cols>
  <sheetData>
    <row r="1" spans="1:15" ht="33.75" customHeight="1" x14ac:dyDescent="0.2">
      <c r="A1" s="71" t="s">
        <v>36</v>
      </c>
      <c r="B1" s="210" t="s">
        <v>41</v>
      </c>
      <c r="C1" s="211"/>
      <c r="D1" s="211"/>
      <c r="E1" s="211"/>
      <c r="F1" s="211"/>
      <c r="G1" s="211"/>
      <c r="H1" s="211"/>
      <c r="I1" s="211"/>
      <c r="J1" s="212"/>
    </row>
    <row r="2" spans="1:15" ht="36" customHeight="1" x14ac:dyDescent="0.2">
      <c r="A2" s="3"/>
      <c r="B2" s="77" t="s">
        <v>22</v>
      </c>
      <c r="C2" s="78"/>
      <c r="D2" s="79" t="s">
        <v>44</v>
      </c>
      <c r="E2" s="219" t="s">
        <v>45</v>
      </c>
      <c r="F2" s="220"/>
      <c r="G2" s="220"/>
      <c r="H2" s="220"/>
      <c r="I2" s="220"/>
      <c r="J2" s="221"/>
      <c r="O2" s="2"/>
    </row>
    <row r="3" spans="1:15" ht="27" hidden="1" customHeight="1" x14ac:dyDescent="0.2">
      <c r="A3" s="3"/>
      <c r="B3" s="80"/>
      <c r="C3" s="78"/>
      <c r="D3" s="81"/>
      <c r="E3" s="222"/>
      <c r="F3" s="223"/>
      <c r="G3" s="223"/>
      <c r="H3" s="223"/>
      <c r="I3" s="223"/>
      <c r="J3" s="224"/>
    </row>
    <row r="4" spans="1:15" ht="23.25" customHeight="1" x14ac:dyDescent="0.2">
      <c r="A4" s="3"/>
      <c r="B4" s="82"/>
      <c r="C4" s="83"/>
      <c r="D4" s="84"/>
      <c r="E4" s="232"/>
      <c r="F4" s="232"/>
      <c r="G4" s="232"/>
      <c r="H4" s="232"/>
      <c r="I4" s="232"/>
      <c r="J4" s="233"/>
    </row>
    <row r="5" spans="1:15" ht="24" customHeight="1" x14ac:dyDescent="0.2">
      <c r="A5" s="3"/>
      <c r="B5" s="45" t="s">
        <v>42</v>
      </c>
      <c r="C5" s="4"/>
      <c r="D5" s="30"/>
      <c r="E5" s="24"/>
      <c r="F5" s="24"/>
      <c r="G5" s="24"/>
      <c r="H5" s="26" t="s">
        <v>40</v>
      </c>
      <c r="I5" s="30"/>
      <c r="J5" s="10"/>
    </row>
    <row r="6" spans="1:15" ht="15.75" customHeight="1" x14ac:dyDescent="0.2">
      <c r="A6" s="3"/>
      <c r="B6" s="39"/>
      <c r="C6" s="24"/>
      <c r="D6" s="30"/>
      <c r="E6" s="24"/>
      <c r="F6" s="24"/>
      <c r="G6" s="24"/>
      <c r="H6" s="26" t="s">
        <v>34</v>
      </c>
      <c r="I6" s="30"/>
      <c r="J6" s="10"/>
    </row>
    <row r="7" spans="1:15" ht="15.75" customHeight="1" x14ac:dyDescent="0.2">
      <c r="A7" s="3"/>
      <c r="B7" s="40"/>
      <c r="C7" s="25"/>
      <c r="D7" s="31"/>
      <c r="E7" s="32"/>
      <c r="F7" s="32"/>
      <c r="G7" s="32"/>
      <c r="H7" s="34"/>
      <c r="I7" s="32"/>
      <c r="J7" s="49"/>
    </row>
    <row r="8" spans="1:15" ht="24" hidden="1" customHeight="1" x14ac:dyDescent="0.2">
      <c r="A8" s="3"/>
      <c r="B8" s="45" t="s">
        <v>20</v>
      </c>
      <c r="C8" s="4"/>
      <c r="D8" s="33"/>
      <c r="E8" s="4"/>
      <c r="F8" s="4"/>
      <c r="G8" s="43"/>
      <c r="H8" s="26" t="s">
        <v>40</v>
      </c>
      <c r="I8" s="30"/>
      <c r="J8" s="10"/>
    </row>
    <row r="9" spans="1:15" ht="15.75" hidden="1" customHeight="1" x14ac:dyDescent="0.2">
      <c r="A9" s="3"/>
      <c r="B9" s="3"/>
      <c r="C9" s="4"/>
      <c r="D9" s="33"/>
      <c r="E9" s="4"/>
      <c r="F9" s="4"/>
      <c r="G9" s="43"/>
      <c r="H9" s="26" t="s">
        <v>34</v>
      </c>
      <c r="I9" s="30"/>
      <c r="J9" s="10"/>
    </row>
    <row r="10" spans="1:15" ht="15.75" hidden="1" customHeight="1" x14ac:dyDescent="0.2">
      <c r="A10" s="3"/>
      <c r="B10" s="50"/>
      <c r="C10" s="25"/>
      <c r="D10" s="44"/>
      <c r="E10" s="53"/>
      <c r="F10" s="53"/>
      <c r="G10" s="51"/>
      <c r="H10" s="51"/>
      <c r="I10" s="52"/>
      <c r="J10" s="49"/>
    </row>
    <row r="11" spans="1:15" ht="24" customHeight="1" x14ac:dyDescent="0.2">
      <c r="A11" s="3"/>
      <c r="B11" s="45" t="s">
        <v>19</v>
      </c>
      <c r="C11" s="4"/>
      <c r="D11" s="226"/>
      <c r="E11" s="226"/>
      <c r="F11" s="226"/>
      <c r="G11" s="226"/>
      <c r="H11" s="26" t="s">
        <v>40</v>
      </c>
      <c r="I11" s="86"/>
      <c r="J11" s="10"/>
    </row>
    <row r="12" spans="1:15" ht="15.75" customHeight="1" x14ac:dyDescent="0.2">
      <c r="A12" s="3"/>
      <c r="B12" s="39"/>
      <c r="C12" s="24"/>
      <c r="D12" s="231"/>
      <c r="E12" s="231"/>
      <c r="F12" s="231"/>
      <c r="G12" s="231"/>
      <c r="H12" s="26" t="s">
        <v>34</v>
      </c>
      <c r="I12" s="86"/>
      <c r="J12" s="10"/>
    </row>
    <row r="13" spans="1:15" ht="15.75" customHeight="1" x14ac:dyDescent="0.2">
      <c r="A13" s="3"/>
      <c r="B13" s="40"/>
      <c r="C13" s="25"/>
      <c r="D13" s="85"/>
      <c r="E13" s="234"/>
      <c r="F13" s="235"/>
      <c r="G13" s="235"/>
      <c r="H13" s="27"/>
      <c r="I13" s="32"/>
      <c r="J13" s="49"/>
    </row>
    <row r="14" spans="1:15" ht="24" hidden="1" customHeight="1" x14ac:dyDescent="0.2">
      <c r="A14" s="3"/>
      <c r="B14" s="64" t="s">
        <v>21</v>
      </c>
      <c r="C14" s="65"/>
      <c r="D14" s="66"/>
      <c r="E14" s="67"/>
      <c r="F14" s="67"/>
      <c r="G14" s="67"/>
      <c r="H14" s="68"/>
      <c r="I14" s="67"/>
      <c r="J14" s="69"/>
    </row>
    <row r="15" spans="1:15" ht="32.25" customHeight="1" x14ac:dyDescent="0.2">
      <c r="A15" s="3"/>
      <c r="B15" s="50" t="s">
        <v>32</v>
      </c>
      <c r="C15" s="70"/>
      <c r="D15" s="51"/>
      <c r="E15" s="225"/>
      <c r="F15" s="225"/>
      <c r="G15" s="227"/>
      <c r="H15" s="227"/>
      <c r="I15" s="227" t="s">
        <v>29</v>
      </c>
      <c r="J15" s="228"/>
    </row>
    <row r="16" spans="1:15" ht="23.25" customHeight="1" x14ac:dyDescent="0.2">
      <c r="A16" s="142" t="s">
        <v>24</v>
      </c>
      <c r="B16" s="55" t="s">
        <v>24</v>
      </c>
      <c r="C16" s="56"/>
      <c r="D16" s="57"/>
      <c r="E16" s="216"/>
      <c r="F16" s="217"/>
      <c r="G16" s="216"/>
      <c r="H16" s="217"/>
      <c r="I16" s="216">
        <f>SUMIF(F75:F155,A16,I75:I155)+SUMIF(F75:F155,"PSU",I75:I155)</f>
        <v>0</v>
      </c>
      <c r="J16" s="218"/>
    </row>
    <row r="17" spans="1:10" ht="23.25" customHeight="1" x14ac:dyDescent="0.2">
      <c r="A17" s="142" t="s">
        <v>25</v>
      </c>
      <c r="B17" s="55" t="s">
        <v>25</v>
      </c>
      <c r="C17" s="56"/>
      <c r="D17" s="57"/>
      <c r="E17" s="216"/>
      <c r="F17" s="217"/>
      <c r="G17" s="216"/>
      <c r="H17" s="217"/>
      <c r="I17" s="216">
        <f>SUMIF(F75:F155,A17,I75:I155)</f>
        <v>0</v>
      </c>
      <c r="J17" s="218"/>
    </row>
    <row r="18" spans="1:10" ht="23.25" customHeight="1" x14ac:dyDescent="0.2">
      <c r="A18" s="142" t="s">
        <v>26</v>
      </c>
      <c r="B18" s="55" t="s">
        <v>26</v>
      </c>
      <c r="C18" s="56"/>
      <c r="D18" s="57"/>
      <c r="E18" s="216"/>
      <c r="F18" s="217"/>
      <c r="G18" s="216"/>
      <c r="H18" s="217"/>
      <c r="I18" s="216">
        <f>SUMIF(F75:F155,A18,I75:I155)</f>
        <v>0</v>
      </c>
      <c r="J18" s="218"/>
    </row>
    <row r="19" spans="1:10" ht="23.25" customHeight="1" x14ac:dyDescent="0.2">
      <c r="A19" s="142" t="s">
        <v>248</v>
      </c>
      <c r="B19" s="55" t="s">
        <v>27</v>
      </c>
      <c r="C19" s="56"/>
      <c r="D19" s="57"/>
      <c r="E19" s="216"/>
      <c r="F19" s="217"/>
      <c r="G19" s="216"/>
      <c r="H19" s="217"/>
      <c r="I19" s="216">
        <f>SUMIF(F75:F155,A19,I75:I155)</f>
        <v>0</v>
      </c>
      <c r="J19" s="218"/>
    </row>
    <row r="20" spans="1:10" ht="23.25" customHeight="1" x14ac:dyDescent="0.2">
      <c r="A20" s="142" t="s">
        <v>249</v>
      </c>
      <c r="B20" s="55" t="s">
        <v>28</v>
      </c>
      <c r="C20" s="56"/>
      <c r="D20" s="57"/>
      <c r="E20" s="216"/>
      <c r="F20" s="217"/>
      <c r="G20" s="216"/>
      <c r="H20" s="217"/>
      <c r="I20" s="216">
        <f>SUMIF(F75:F155,A20,I75:I155)</f>
        <v>0</v>
      </c>
      <c r="J20" s="218"/>
    </row>
    <row r="21" spans="1:10" ht="23.25" customHeight="1" x14ac:dyDescent="0.2">
      <c r="A21" s="3"/>
      <c r="B21" s="72" t="s">
        <v>29</v>
      </c>
      <c r="C21" s="73"/>
      <c r="D21" s="74"/>
      <c r="E21" s="229"/>
      <c r="F21" s="230"/>
      <c r="G21" s="229"/>
      <c r="H21" s="230"/>
      <c r="I21" s="229">
        <f>SUM(I16:J20)</f>
        <v>0</v>
      </c>
      <c r="J21" s="241"/>
    </row>
    <row r="22" spans="1:10" ht="33" customHeight="1" x14ac:dyDescent="0.2">
      <c r="A22" s="3"/>
      <c r="B22" s="63" t="s">
        <v>33</v>
      </c>
      <c r="C22" s="56"/>
      <c r="D22" s="57"/>
      <c r="E22" s="62"/>
      <c r="F22" s="59"/>
      <c r="G22" s="48"/>
      <c r="H22" s="48"/>
      <c r="I22" s="48"/>
      <c r="J22" s="60"/>
    </row>
    <row r="23" spans="1:10" ht="23.25" customHeight="1" x14ac:dyDescent="0.2">
      <c r="A23" s="3"/>
      <c r="B23" s="55" t="s">
        <v>12</v>
      </c>
      <c r="C23" s="56"/>
      <c r="D23" s="57"/>
      <c r="E23" s="58">
        <v>15</v>
      </c>
      <c r="F23" s="59" t="s">
        <v>0</v>
      </c>
      <c r="G23" s="239">
        <f>ZakladDPHSniVypocet</f>
        <v>0</v>
      </c>
      <c r="H23" s="240"/>
      <c r="I23" s="240"/>
      <c r="J23" s="60" t="str">
        <f t="shared" ref="J23:J28" si="0">Mena</f>
        <v>CZK</v>
      </c>
    </row>
    <row r="24" spans="1:10" ht="23.25" hidden="1" customHeight="1" x14ac:dyDescent="0.2">
      <c r="A24" s="3"/>
      <c r="B24" s="55" t="s">
        <v>13</v>
      </c>
      <c r="C24" s="56"/>
      <c r="D24" s="57"/>
      <c r="E24" s="58">
        <f>SazbaDPH1</f>
        <v>15</v>
      </c>
      <c r="F24" s="59" t="s">
        <v>0</v>
      </c>
      <c r="G24" s="237">
        <f>I23*E23/100</f>
        <v>0</v>
      </c>
      <c r="H24" s="238"/>
      <c r="I24" s="238"/>
      <c r="J24" s="60" t="str">
        <f t="shared" si="0"/>
        <v>CZK</v>
      </c>
    </row>
    <row r="25" spans="1:10" ht="23.25" customHeight="1" x14ac:dyDescent="0.2">
      <c r="A25" s="3"/>
      <c r="B25" s="55" t="s">
        <v>14</v>
      </c>
      <c r="C25" s="56"/>
      <c r="D25" s="57"/>
      <c r="E25" s="58">
        <v>21</v>
      </c>
      <c r="F25" s="59" t="s">
        <v>0</v>
      </c>
      <c r="G25" s="239">
        <f>ZakladDPHZaklVypocet</f>
        <v>0</v>
      </c>
      <c r="H25" s="240"/>
      <c r="I25" s="240"/>
      <c r="J25" s="60" t="str">
        <f t="shared" si="0"/>
        <v>CZK</v>
      </c>
    </row>
    <row r="26" spans="1:10" ht="23.25" hidden="1" customHeight="1" x14ac:dyDescent="0.2">
      <c r="A26" s="3"/>
      <c r="B26" s="47" t="s">
        <v>15</v>
      </c>
      <c r="C26" s="21"/>
      <c r="D26" s="17"/>
      <c r="E26" s="41">
        <f>SazbaDPH2</f>
        <v>21</v>
      </c>
      <c r="F26" s="42" t="s">
        <v>0</v>
      </c>
      <c r="G26" s="213">
        <f>I25*E25/100</f>
        <v>0</v>
      </c>
      <c r="H26" s="214"/>
      <c r="I26" s="214"/>
      <c r="J26" s="54" t="str">
        <f t="shared" si="0"/>
        <v>CZK</v>
      </c>
    </row>
    <row r="27" spans="1:10" ht="23.25" customHeight="1" thickBot="1" x14ac:dyDescent="0.25">
      <c r="A27" s="3">
        <f>ZakladDPHSni+ZakladDPHZakl</f>
        <v>0</v>
      </c>
      <c r="B27" s="46" t="s">
        <v>4</v>
      </c>
      <c r="C27" s="19"/>
      <c r="D27" s="22"/>
      <c r="E27" s="19"/>
      <c r="F27" s="20"/>
      <c r="G27" s="215">
        <f>CenaCelkemBezDPH-(ZakladDPHSni+ZakladDPHZakl)</f>
        <v>0</v>
      </c>
      <c r="H27" s="215"/>
      <c r="I27" s="215"/>
      <c r="J27" s="61" t="str">
        <f t="shared" si="0"/>
        <v>CZK</v>
      </c>
    </row>
    <row r="28" spans="1:10" ht="27.75" customHeight="1" thickBot="1" x14ac:dyDescent="0.25">
      <c r="A28" s="3">
        <f>(A27-INT(A27))*100</f>
        <v>0</v>
      </c>
      <c r="B28" s="119" t="s">
        <v>23</v>
      </c>
      <c r="C28" s="120"/>
      <c r="D28" s="120"/>
      <c r="E28" s="121"/>
      <c r="F28" s="122"/>
      <c r="G28" s="243">
        <f>IF(A28&gt;50, ROUNDUP(A27, 0), ROUNDDOWN(A27, 0))</f>
        <v>0</v>
      </c>
      <c r="H28" s="243"/>
      <c r="I28" s="243"/>
      <c r="J28" s="123" t="str">
        <f t="shared" si="0"/>
        <v>CZK</v>
      </c>
    </row>
    <row r="29" spans="1:10" ht="27.75" hidden="1" customHeight="1" thickBot="1" x14ac:dyDescent="0.25">
      <c r="A29" s="3"/>
      <c r="B29" s="119" t="s">
        <v>35</v>
      </c>
      <c r="C29" s="124"/>
      <c r="D29" s="124"/>
      <c r="E29" s="124"/>
      <c r="F29" s="124"/>
      <c r="G29" s="242">
        <f>ZakladDPHSni+DPHSni+ZakladDPHZakl+DPHZakl+Zaokrouhleni</f>
        <v>0</v>
      </c>
      <c r="H29" s="242"/>
      <c r="I29" s="242"/>
      <c r="J29" s="125" t="s">
        <v>94</v>
      </c>
    </row>
    <row r="30" spans="1:10" ht="12.75" customHeight="1" x14ac:dyDescent="0.2">
      <c r="A30" s="3"/>
      <c r="B30" s="3"/>
      <c r="C30" s="4"/>
      <c r="D30" s="4"/>
      <c r="E30" s="4"/>
      <c r="F30" s="4"/>
      <c r="G30" s="43"/>
      <c r="H30" s="4"/>
      <c r="I30" s="43"/>
      <c r="J30" s="11"/>
    </row>
    <row r="31" spans="1:10" ht="30" customHeight="1" x14ac:dyDescent="0.2">
      <c r="A31" s="3"/>
      <c r="B31" s="3"/>
      <c r="C31" s="4"/>
      <c r="D31" s="4"/>
      <c r="E31" s="4"/>
      <c r="F31" s="4"/>
      <c r="G31" s="43"/>
      <c r="H31" s="4"/>
      <c r="I31" s="43"/>
      <c r="J31" s="11"/>
    </row>
    <row r="32" spans="1:10" ht="18.75" customHeight="1" x14ac:dyDescent="0.2">
      <c r="A32" s="3"/>
      <c r="B32" s="23"/>
      <c r="C32" s="18" t="s">
        <v>11</v>
      </c>
      <c r="D32" s="37"/>
      <c r="E32" s="37"/>
      <c r="F32" s="18" t="s">
        <v>10</v>
      </c>
      <c r="G32" s="37"/>
      <c r="H32" s="38">
        <f ca="1">TODAY()</f>
        <v>44391</v>
      </c>
      <c r="I32" s="37"/>
      <c r="J32" s="11"/>
    </row>
    <row r="33" spans="1:10" ht="47.25" customHeight="1" x14ac:dyDescent="0.2">
      <c r="A33" s="3"/>
      <c r="B33" s="3"/>
      <c r="C33" s="4"/>
      <c r="D33" s="4"/>
      <c r="E33" s="4"/>
      <c r="F33" s="4"/>
      <c r="G33" s="43"/>
      <c r="H33" s="4"/>
      <c r="I33" s="43"/>
      <c r="J33" s="11"/>
    </row>
    <row r="34" spans="1:10" s="35" customFormat="1" ht="18.75" customHeight="1" x14ac:dyDescent="0.2">
      <c r="A34" s="28"/>
      <c r="B34" s="28"/>
      <c r="C34" s="29"/>
      <c r="D34" s="244" t="s">
        <v>43</v>
      </c>
      <c r="E34" s="245"/>
      <c r="F34" s="29"/>
      <c r="G34" s="244"/>
      <c r="H34" s="245"/>
      <c r="I34" s="245"/>
      <c r="J34" s="36"/>
    </row>
    <row r="35" spans="1:10" ht="12.75" customHeight="1" x14ac:dyDescent="0.2">
      <c r="A35" s="3"/>
      <c r="B35" s="3"/>
      <c r="C35" s="4"/>
      <c r="D35" s="236" t="s">
        <v>2</v>
      </c>
      <c r="E35" s="236"/>
      <c r="F35" s="4"/>
      <c r="G35" s="43"/>
      <c r="H35" s="12" t="s">
        <v>3</v>
      </c>
      <c r="I35" s="43"/>
      <c r="J35" s="11"/>
    </row>
    <row r="36" spans="1:10" ht="13.5" customHeight="1" thickBot="1" x14ac:dyDescent="0.25">
      <c r="A36" s="13"/>
      <c r="B36" s="13"/>
      <c r="C36" s="14"/>
      <c r="D36" s="14"/>
      <c r="E36" s="14"/>
      <c r="F36" s="14"/>
      <c r="G36" s="15"/>
      <c r="H36" s="14"/>
      <c r="I36" s="15"/>
      <c r="J36" s="16"/>
    </row>
    <row r="37" spans="1:10" ht="27" customHeight="1" x14ac:dyDescent="0.2">
      <c r="B37" s="92" t="s">
        <v>16</v>
      </c>
      <c r="C37" s="93"/>
      <c r="D37" s="93"/>
      <c r="E37" s="93"/>
      <c r="F37" s="94"/>
      <c r="G37" s="94"/>
      <c r="H37" s="94"/>
      <c r="I37" s="94"/>
      <c r="J37" s="93"/>
    </row>
    <row r="38" spans="1:10" ht="25.5" customHeight="1" x14ac:dyDescent="0.2">
      <c r="A38" s="91" t="s">
        <v>37</v>
      </c>
      <c r="B38" s="95" t="s">
        <v>17</v>
      </c>
      <c r="C38" s="96" t="s">
        <v>5</v>
      </c>
      <c r="D38" s="97"/>
      <c r="E38" s="97"/>
      <c r="F38" s="98" t="str">
        <f>B23</f>
        <v>Základ pro sníženou DPH</v>
      </c>
      <c r="G38" s="98" t="str">
        <f>B25</f>
        <v>Základ pro základní DPH</v>
      </c>
      <c r="H38" s="99" t="s">
        <v>18</v>
      </c>
      <c r="I38" s="100" t="s">
        <v>1</v>
      </c>
      <c r="J38" s="101" t="s">
        <v>0</v>
      </c>
    </row>
    <row r="39" spans="1:10" ht="25.5" hidden="1" customHeight="1" x14ac:dyDescent="0.2">
      <c r="A39" s="91">
        <v>1</v>
      </c>
      <c r="B39" s="102" t="s">
        <v>45</v>
      </c>
      <c r="C39" s="204"/>
      <c r="D39" s="205"/>
      <c r="E39" s="205"/>
      <c r="F39" s="103">
        <f>'D.1.1.1 D.1.1.1.01 Pol'!AE723+'D.1.1.1 D.1.1.1.02 Pol'!AE59+'D.1.4.1 D.1.4.1.01 Pol'!AE19+'D.1.4.1 D.1.4.1.02 Pol'!AE106+'D.1.4.1 D.1.4.1.03 Pol'!AE126+'D.1.4.1 D.1.4.1.04 Pol'!AE58+'D.1.4.3 D.1.4.3.01 Pol'!AE228+'D.1.4.4.1 D.1.4.4.1.01 Pol'!AE69+'D.1.4.4.1 D.1.4.4.1.02 Pol'!AE25+'D.1.4.4.2 D.1.4.4.2.01 Pol'!AE26+'D.1.4.4.2 D.1.4.4.2.02 Pol'!AE14+'D.1.4.4.2 D.1.4.4.2.03 Pol'!AE14+'D.1.4.4.2 D.1.4.4.2.04 Pol'!AE15+'D.1.4.5 D.1.4.5.01 Pol'!AE204+'D.1.4.7 D.1.4.7 Pol'!AE115+'D.1.4.8 D.1.4.8.01 Pol'!AE58+'D.1.4.8 D.1.4.8.02 Pol'!AE35+'D.1.4.8 D.1.4.8.03 Pol'!AE39+'PS01 PS01 Pol'!AE16</f>
        <v>0</v>
      </c>
      <c r="G39" s="104">
        <f>'D.1.1.1 D.1.1.1.01 Pol'!AF723+'D.1.1.1 D.1.1.1.02 Pol'!AF59+'D.1.4.1 D.1.4.1.01 Pol'!AF19+'D.1.4.1 D.1.4.1.02 Pol'!AF106+'D.1.4.1 D.1.4.1.03 Pol'!AF126+'D.1.4.1 D.1.4.1.04 Pol'!AF58+'D.1.4.3 D.1.4.3.01 Pol'!AF228+'D.1.4.4.1 D.1.4.4.1.01 Pol'!AF69+'D.1.4.4.1 D.1.4.4.1.02 Pol'!AF25+'D.1.4.4.2 D.1.4.4.2.01 Pol'!AF26+'D.1.4.4.2 D.1.4.4.2.02 Pol'!AF14+'D.1.4.4.2 D.1.4.4.2.03 Pol'!AF14+'D.1.4.4.2 D.1.4.4.2.04 Pol'!AF15+'D.1.4.5 D.1.4.5.01 Pol'!AF204+'D.1.4.7 D.1.4.7 Pol'!AF115+'D.1.4.8 D.1.4.8.01 Pol'!AF58+'D.1.4.8 D.1.4.8.02 Pol'!AF35+'D.1.4.8 D.1.4.8.03 Pol'!AF39+'PS01 PS01 Pol'!AF16</f>
        <v>0</v>
      </c>
      <c r="H39" s="105"/>
      <c r="I39" s="106">
        <f t="shared" ref="I39:I67" si="1">F39+G39+H39</f>
        <v>0</v>
      </c>
      <c r="J39" s="107" t="str">
        <f t="shared" ref="J39:J67" si="2">IF(CenaCelkemVypocet=0,"",I39/CenaCelkemVypocet*100)</f>
        <v/>
      </c>
    </row>
    <row r="40" spans="1:10" ht="25.5" customHeight="1" x14ac:dyDescent="0.2">
      <c r="A40" s="91">
        <v>2</v>
      </c>
      <c r="B40" s="108" t="s">
        <v>46</v>
      </c>
      <c r="C40" s="206" t="s">
        <v>45</v>
      </c>
      <c r="D40" s="207"/>
      <c r="E40" s="207"/>
      <c r="F40" s="109">
        <f>'D.1.1.1 D.1.1.1.01 Pol'!AE723+'D.1.1.1 D.1.1.1.02 Pol'!AE59</f>
        <v>0</v>
      </c>
      <c r="G40" s="110">
        <f>'D.1.1.1 D.1.1.1.01 Pol'!AF723+'D.1.1.1 D.1.1.1.02 Pol'!AF59</f>
        <v>0</v>
      </c>
      <c r="H40" s="110"/>
      <c r="I40" s="111">
        <f t="shared" si="1"/>
        <v>0</v>
      </c>
      <c r="J40" s="112" t="str">
        <f t="shared" si="2"/>
        <v/>
      </c>
    </row>
    <row r="41" spans="1:10" ht="25.5" customHeight="1" x14ac:dyDescent="0.2">
      <c r="A41" s="91">
        <v>3</v>
      </c>
      <c r="B41" s="113" t="s">
        <v>47</v>
      </c>
      <c r="C41" s="204" t="s">
        <v>48</v>
      </c>
      <c r="D41" s="205"/>
      <c r="E41" s="205"/>
      <c r="F41" s="114">
        <f>'D.1.1.1 D.1.1.1.01 Pol'!AE723</f>
        <v>0</v>
      </c>
      <c r="G41" s="105">
        <f>'D.1.1.1 D.1.1.1.01 Pol'!AF723</f>
        <v>0</v>
      </c>
      <c r="H41" s="105"/>
      <c r="I41" s="106">
        <f t="shared" si="1"/>
        <v>0</v>
      </c>
      <c r="J41" s="107" t="str">
        <f t="shared" si="2"/>
        <v/>
      </c>
    </row>
    <row r="42" spans="1:10" ht="25.5" customHeight="1" x14ac:dyDescent="0.2">
      <c r="A42" s="91">
        <v>3</v>
      </c>
      <c r="B42" s="113" t="s">
        <v>49</v>
      </c>
      <c r="C42" s="204" t="s">
        <v>50</v>
      </c>
      <c r="D42" s="205"/>
      <c r="E42" s="205"/>
      <c r="F42" s="114">
        <f>'D.1.1.1 D.1.1.1.02 Pol'!AE59</f>
        <v>0</v>
      </c>
      <c r="G42" s="105">
        <f>'D.1.1.1 D.1.1.1.02 Pol'!AF59</f>
        <v>0</v>
      </c>
      <c r="H42" s="105"/>
      <c r="I42" s="106">
        <f t="shared" si="1"/>
        <v>0</v>
      </c>
      <c r="J42" s="107" t="str">
        <f t="shared" si="2"/>
        <v/>
      </c>
    </row>
    <row r="43" spans="1:10" ht="25.5" customHeight="1" x14ac:dyDescent="0.2">
      <c r="A43" s="91">
        <v>2</v>
      </c>
      <c r="B43" s="108" t="s">
        <v>51</v>
      </c>
      <c r="C43" s="206" t="s">
        <v>52</v>
      </c>
      <c r="D43" s="207"/>
      <c r="E43" s="207"/>
      <c r="F43" s="109">
        <f>'D.1.4.1 D.1.4.1.01 Pol'!AE19+'D.1.4.1 D.1.4.1.02 Pol'!AE106+'D.1.4.1 D.1.4.1.03 Pol'!AE126+'D.1.4.1 D.1.4.1.04 Pol'!AE58</f>
        <v>0</v>
      </c>
      <c r="G43" s="110">
        <f>'D.1.4.1 D.1.4.1.01 Pol'!AF19+'D.1.4.1 D.1.4.1.02 Pol'!AF106+'D.1.4.1 D.1.4.1.03 Pol'!AF126+'D.1.4.1 D.1.4.1.04 Pol'!AF58</f>
        <v>0</v>
      </c>
      <c r="H43" s="110"/>
      <c r="I43" s="111">
        <f t="shared" si="1"/>
        <v>0</v>
      </c>
      <c r="J43" s="112" t="str">
        <f t="shared" si="2"/>
        <v/>
      </c>
    </row>
    <row r="44" spans="1:10" ht="25.5" customHeight="1" x14ac:dyDescent="0.2">
      <c r="A44" s="91">
        <v>3</v>
      </c>
      <c r="B44" s="113" t="s">
        <v>53</v>
      </c>
      <c r="C44" s="204" t="s">
        <v>54</v>
      </c>
      <c r="D44" s="205"/>
      <c r="E44" s="205"/>
      <c r="F44" s="114">
        <f>'D.1.4.1 D.1.4.1.01 Pol'!AE19</f>
        <v>0</v>
      </c>
      <c r="G44" s="105">
        <f>'D.1.4.1 D.1.4.1.01 Pol'!AF19</f>
        <v>0</v>
      </c>
      <c r="H44" s="105"/>
      <c r="I44" s="106">
        <f t="shared" si="1"/>
        <v>0</v>
      </c>
      <c r="J44" s="107" t="str">
        <f t="shared" si="2"/>
        <v/>
      </c>
    </row>
    <row r="45" spans="1:10" ht="25.5" customHeight="1" x14ac:dyDescent="0.2">
      <c r="A45" s="91">
        <v>3</v>
      </c>
      <c r="B45" s="113" t="s">
        <v>55</v>
      </c>
      <c r="C45" s="204" t="s">
        <v>56</v>
      </c>
      <c r="D45" s="205"/>
      <c r="E45" s="205"/>
      <c r="F45" s="114">
        <f>'D.1.4.1 D.1.4.1.02 Pol'!AE106</f>
        <v>0</v>
      </c>
      <c r="G45" s="105">
        <f>'D.1.4.1 D.1.4.1.02 Pol'!AF106</f>
        <v>0</v>
      </c>
      <c r="H45" s="105"/>
      <c r="I45" s="106">
        <f t="shared" si="1"/>
        <v>0</v>
      </c>
      <c r="J45" s="107" t="str">
        <f t="shared" si="2"/>
        <v/>
      </c>
    </row>
    <row r="46" spans="1:10" ht="25.5" customHeight="1" x14ac:dyDescent="0.2">
      <c r="A46" s="91">
        <v>3</v>
      </c>
      <c r="B46" s="113" t="s">
        <v>57</v>
      </c>
      <c r="C46" s="204" t="s">
        <v>58</v>
      </c>
      <c r="D46" s="205"/>
      <c r="E46" s="205"/>
      <c r="F46" s="114">
        <f>'D.1.4.1 D.1.4.1.03 Pol'!AE126</f>
        <v>0</v>
      </c>
      <c r="G46" s="105">
        <f>'D.1.4.1 D.1.4.1.03 Pol'!AF126</f>
        <v>0</v>
      </c>
      <c r="H46" s="105"/>
      <c r="I46" s="106">
        <f t="shared" si="1"/>
        <v>0</v>
      </c>
      <c r="J46" s="107" t="str">
        <f t="shared" si="2"/>
        <v/>
      </c>
    </row>
    <row r="47" spans="1:10" ht="25.5" customHeight="1" x14ac:dyDescent="0.2">
      <c r="A47" s="91">
        <v>3</v>
      </c>
      <c r="B47" s="113" t="s">
        <v>59</v>
      </c>
      <c r="C47" s="204" t="s">
        <v>60</v>
      </c>
      <c r="D47" s="205"/>
      <c r="E47" s="205"/>
      <c r="F47" s="114">
        <f>'D.1.4.1 D.1.4.1.04 Pol'!AE58</f>
        <v>0</v>
      </c>
      <c r="G47" s="105">
        <f>'D.1.4.1 D.1.4.1.04 Pol'!AF58</f>
        <v>0</v>
      </c>
      <c r="H47" s="105"/>
      <c r="I47" s="106">
        <f t="shared" si="1"/>
        <v>0</v>
      </c>
      <c r="J47" s="107" t="str">
        <f t="shared" si="2"/>
        <v/>
      </c>
    </row>
    <row r="48" spans="1:10" ht="25.5" customHeight="1" x14ac:dyDescent="0.2">
      <c r="A48" s="91">
        <v>2</v>
      </c>
      <c r="B48" s="108" t="s">
        <v>61</v>
      </c>
      <c r="C48" s="206" t="s">
        <v>62</v>
      </c>
      <c r="D48" s="207"/>
      <c r="E48" s="207"/>
      <c r="F48" s="109">
        <f>'D.1.4.3 D.1.4.3.01 Pol'!AE228</f>
        <v>0</v>
      </c>
      <c r="G48" s="110">
        <f>'D.1.4.3 D.1.4.3.01 Pol'!AF228</f>
        <v>0</v>
      </c>
      <c r="H48" s="110"/>
      <c r="I48" s="111">
        <f t="shared" si="1"/>
        <v>0</v>
      </c>
      <c r="J48" s="112" t="str">
        <f t="shared" si="2"/>
        <v/>
      </c>
    </row>
    <row r="49" spans="1:10" ht="25.5" customHeight="1" x14ac:dyDescent="0.2">
      <c r="A49" s="91">
        <v>3</v>
      </c>
      <c r="B49" s="113" t="s">
        <v>63</v>
      </c>
      <c r="C49" s="204" t="s">
        <v>62</v>
      </c>
      <c r="D49" s="205"/>
      <c r="E49" s="205"/>
      <c r="F49" s="114">
        <f>'D.1.4.3 D.1.4.3.01 Pol'!AE228</f>
        <v>0</v>
      </c>
      <c r="G49" s="105">
        <f>'D.1.4.3 D.1.4.3.01 Pol'!AF228</f>
        <v>0</v>
      </c>
      <c r="H49" s="105"/>
      <c r="I49" s="106">
        <f t="shared" si="1"/>
        <v>0</v>
      </c>
      <c r="J49" s="107" t="str">
        <f t="shared" si="2"/>
        <v/>
      </c>
    </row>
    <row r="50" spans="1:10" ht="25.5" customHeight="1" x14ac:dyDescent="0.2">
      <c r="A50" s="91">
        <v>2</v>
      </c>
      <c r="B50" s="108" t="s">
        <v>64</v>
      </c>
      <c r="C50" s="206" t="s">
        <v>65</v>
      </c>
      <c r="D50" s="207"/>
      <c r="E50" s="207"/>
      <c r="F50" s="109">
        <f>'D.1.4.4.1 D.1.4.4.1.01 Pol'!AE69+'D.1.4.4.1 D.1.4.4.1.02 Pol'!AE25</f>
        <v>0</v>
      </c>
      <c r="G50" s="110">
        <f>'D.1.4.4.1 D.1.4.4.1.01 Pol'!AF69+'D.1.4.4.1 D.1.4.4.1.02 Pol'!AF25</f>
        <v>0</v>
      </c>
      <c r="H50" s="110"/>
      <c r="I50" s="111">
        <f t="shared" si="1"/>
        <v>0</v>
      </c>
      <c r="J50" s="112" t="str">
        <f t="shared" si="2"/>
        <v/>
      </c>
    </row>
    <row r="51" spans="1:10" ht="25.5" customHeight="1" x14ac:dyDescent="0.2">
      <c r="A51" s="91">
        <v>3</v>
      </c>
      <c r="B51" s="113" t="s">
        <v>66</v>
      </c>
      <c r="C51" s="204" t="s">
        <v>65</v>
      </c>
      <c r="D51" s="205"/>
      <c r="E51" s="205"/>
      <c r="F51" s="114">
        <f>'D.1.4.4.1 D.1.4.4.1.01 Pol'!AE69</f>
        <v>0</v>
      </c>
      <c r="G51" s="105">
        <f>'D.1.4.4.1 D.1.4.4.1.01 Pol'!AF69</f>
        <v>0</v>
      </c>
      <c r="H51" s="105"/>
      <c r="I51" s="106">
        <f t="shared" si="1"/>
        <v>0</v>
      </c>
      <c r="J51" s="107" t="str">
        <f t="shared" si="2"/>
        <v/>
      </c>
    </row>
    <row r="52" spans="1:10" ht="25.5" customHeight="1" x14ac:dyDescent="0.2">
      <c r="A52" s="91">
        <v>3</v>
      </c>
      <c r="B52" s="113" t="s">
        <v>67</v>
      </c>
      <c r="C52" s="204" t="s">
        <v>65</v>
      </c>
      <c r="D52" s="205"/>
      <c r="E52" s="205"/>
      <c r="F52" s="114">
        <f>'D.1.4.4.1 D.1.4.4.1.02 Pol'!AE25</f>
        <v>0</v>
      </c>
      <c r="G52" s="105">
        <f>'D.1.4.4.1 D.1.4.4.1.02 Pol'!AF25</f>
        <v>0</v>
      </c>
      <c r="H52" s="105"/>
      <c r="I52" s="106">
        <f t="shared" si="1"/>
        <v>0</v>
      </c>
      <c r="J52" s="107" t="str">
        <f t="shared" si="2"/>
        <v/>
      </c>
    </row>
    <row r="53" spans="1:10" ht="25.5" customHeight="1" x14ac:dyDescent="0.2">
      <c r="A53" s="91">
        <v>2</v>
      </c>
      <c r="B53" s="108" t="s">
        <v>68</v>
      </c>
      <c r="C53" s="206" t="s">
        <v>69</v>
      </c>
      <c r="D53" s="207"/>
      <c r="E53" s="207"/>
      <c r="F53" s="109">
        <f>'D.1.4.4.2 D.1.4.4.2.01 Pol'!AE26+'D.1.4.4.2 D.1.4.4.2.02 Pol'!AE14+'D.1.4.4.2 D.1.4.4.2.03 Pol'!AE14+'D.1.4.4.2 D.1.4.4.2.04 Pol'!AE15</f>
        <v>0</v>
      </c>
      <c r="G53" s="110">
        <f>'D.1.4.4.2 D.1.4.4.2.01 Pol'!AF26+'D.1.4.4.2 D.1.4.4.2.02 Pol'!AF14+'D.1.4.4.2 D.1.4.4.2.03 Pol'!AF14+'D.1.4.4.2 D.1.4.4.2.04 Pol'!AF15</f>
        <v>0</v>
      </c>
      <c r="H53" s="110"/>
      <c r="I53" s="111">
        <f t="shared" si="1"/>
        <v>0</v>
      </c>
      <c r="J53" s="112" t="str">
        <f t="shared" si="2"/>
        <v/>
      </c>
    </row>
    <row r="54" spans="1:10" ht="25.5" customHeight="1" x14ac:dyDescent="0.2">
      <c r="A54" s="91">
        <v>3</v>
      </c>
      <c r="B54" s="113" t="s">
        <v>70</v>
      </c>
      <c r="C54" s="204" t="s">
        <v>71</v>
      </c>
      <c r="D54" s="205"/>
      <c r="E54" s="205"/>
      <c r="F54" s="114">
        <f>'D.1.4.4.2 D.1.4.4.2.01 Pol'!AE26</f>
        <v>0</v>
      </c>
      <c r="G54" s="105">
        <f>'D.1.4.4.2 D.1.4.4.2.01 Pol'!AF26</f>
        <v>0</v>
      </c>
      <c r="H54" s="105"/>
      <c r="I54" s="106">
        <f t="shared" si="1"/>
        <v>0</v>
      </c>
      <c r="J54" s="107" t="str">
        <f t="shared" si="2"/>
        <v/>
      </c>
    </row>
    <row r="55" spans="1:10" ht="25.5" customHeight="1" x14ac:dyDescent="0.2">
      <c r="A55" s="91">
        <v>3</v>
      </c>
      <c r="B55" s="113" t="s">
        <v>72</v>
      </c>
      <c r="C55" s="204" t="s">
        <v>73</v>
      </c>
      <c r="D55" s="205"/>
      <c r="E55" s="205"/>
      <c r="F55" s="114">
        <f>'D.1.4.4.2 D.1.4.4.2.02 Pol'!AE14</f>
        <v>0</v>
      </c>
      <c r="G55" s="105">
        <f>'D.1.4.4.2 D.1.4.4.2.02 Pol'!AF14</f>
        <v>0</v>
      </c>
      <c r="H55" s="105"/>
      <c r="I55" s="106">
        <f t="shared" si="1"/>
        <v>0</v>
      </c>
      <c r="J55" s="107" t="str">
        <f t="shared" si="2"/>
        <v/>
      </c>
    </row>
    <row r="56" spans="1:10" ht="25.5" customHeight="1" x14ac:dyDescent="0.2">
      <c r="A56" s="91">
        <v>3</v>
      </c>
      <c r="B56" s="113" t="s">
        <v>74</v>
      </c>
      <c r="C56" s="204" t="s">
        <v>75</v>
      </c>
      <c r="D56" s="205"/>
      <c r="E56" s="205"/>
      <c r="F56" s="114">
        <f>'D.1.4.4.2 D.1.4.4.2.03 Pol'!AE14</f>
        <v>0</v>
      </c>
      <c r="G56" s="105">
        <f>'D.1.4.4.2 D.1.4.4.2.03 Pol'!AF14</f>
        <v>0</v>
      </c>
      <c r="H56" s="105"/>
      <c r="I56" s="106">
        <f t="shared" si="1"/>
        <v>0</v>
      </c>
      <c r="J56" s="107" t="str">
        <f t="shared" si="2"/>
        <v/>
      </c>
    </row>
    <row r="57" spans="1:10" ht="25.5" customHeight="1" x14ac:dyDescent="0.2">
      <c r="A57" s="91">
        <v>3</v>
      </c>
      <c r="B57" s="113" t="s">
        <v>76</v>
      </c>
      <c r="C57" s="204" t="s">
        <v>77</v>
      </c>
      <c r="D57" s="205"/>
      <c r="E57" s="205"/>
      <c r="F57" s="114">
        <f>'D.1.4.4.2 D.1.4.4.2.04 Pol'!AE15</f>
        <v>0</v>
      </c>
      <c r="G57" s="105">
        <f>'D.1.4.4.2 D.1.4.4.2.04 Pol'!AF15</f>
        <v>0</v>
      </c>
      <c r="H57" s="105"/>
      <c r="I57" s="106">
        <f t="shared" si="1"/>
        <v>0</v>
      </c>
      <c r="J57" s="107" t="str">
        <f t="shared" si="2"/>
        <v/>
      </c>
    </row>
    <row r="58" spans="1:10" ht="25.5" customHeight="1" x14ac:dyDescent="0.2">
      <c r="A58" s="91">
        <v>2</v>
      </c>
      <c r="B58" s="108" t="s">
        <v>78</v>
      </c>
      <c r="C58" s="206" t="s">
        <v>79</v>
      </c>
      <c r="D58" s="207"/>
      <c r="E58" s="207"/>
      <c r="F58" s="109">
        <f>'D.1.4.5 D.1.4.5.01 Pol'!AE204</f>
        <v>0</v>
      </c>
      <c r="G58" s="110">
        <f>'D.1.4.5 D.1.4.5.01 Pol'!AF204</f>
        <v>0</v>
      </c>
      <c r="H58" s="110"/>
      <c r="I58" s="111">
        <f t="shared" si="1"/>
        <v>0</v>
      </c>
      <c r="J58" s="112" t="str">
        <f t="shared" si="2"/>
        <v/>
      </c>
    </row>
    <row r="59" spans="1:10" ht="25.5" customHeight="1" x14ac:dyDescent="0.2">
      <c r="A59" s="91">
        <v>3</v>
      </c>
      <c r="B59" s="113" t="s">
        <v>80</v>
      </c>
      <c r="C59" s="204" t="s">
        <v>79</v>
      </c>
      <c r="D59" s="205"/>
      <c r="E59" s="205"/>
      <c r="F59" s="114">
        <f>'D.1.4.5 D.1.4.5.01 Pol'!AE204</f>
        <v>0</v>
      </c>
      <c r="G59" s="105">
        <f>'D.1.4.5 D.1.4.5.01 Pol'!AF204</f>
        <v>0</v>
      </c>
      <c r="H59" s="105"/>
      <c r="I59" s="106">
        <f t="shared" si="1"/>
        <v>0</v>
      </c>
      <c r="J59" s="107" t="str">
        <f t="shared" si="2"/>
        <v/>
      </c>
    </row>
    <row r="60" spans="1:10" ht="25.5" customHeight="1" x14ac:dyDescent="0.2">
      <c r="A60" s="91">
        <v>2</v>
      </c>
      <c r="B60" s="108" t="s">
        <v>81</v>
      </c>
      <c r="C60" s="206" t="s">
        <v>82</v>
      </c>
      <c r="D60" s="207"/>
      <c r="E60" s="207"/>
      <c r="F60" s="109">
        <f>'D.1.4.7 D.1.4.7 Pol'!AE115</f>
        <v>0</v>
      </c>
      <c r="G60" s="110">
        <f>'D.1.4.7 D.1.4.7 Pol'!AF115</f>
        <v>0</v>
      </c>
      <c r="H60" s="110"/>
      <c r="I60" s="111">
        <f t="shared" si="1"/>
        <v>0</v>
      </c>
      <c r="J60" s="112" t="str">
        <f t="shared" si="2"/>
        <v/>
      </c>
    </row>
    <row r="61" spans="1:10" ht="25.5" customHeight="1" x14ac:dyDescent="0.2">
      <c r="A61" s="91">
        <v>3</v>
      </c>
      <c r="B61" s="113" t="s">
        <v>81</v>
      </c>
      <c r="C61" s="204" t="s">
        <v>82</v>
      </c>
      <c r="D61" s="205"/>
      <c r="E61" s="205"/>
      <c r="F61" s="114">
        <f>'D.1.4.7 D.1.4.7 Pol'!AE115</f>
        <v>0</v>
      </c>
      <c r="G61" s="105">
        <f>'D.1.4.7 D.1.4.7 Pol'!AF115</f>
        <v>0</v>
      </c>
      <c r="H61" s="105"/>
      <c r="I61" s="106">
        <f t="shared" si="1"/>
        <v>0</v>
      </c>
      <c r="J61" s="107" t="str">
        <f t="shared" si="2"/>
        <v/>
      </c>
    </row>
    <row r="62" spans="1:10" ht="25.5" customHeight="1" x14ac:dyDescent="0.2">
      <c r="A62" s="91">
        <v>2</v>
      </c>
      <c r="B62" s="108" t="s">
        <v>83</v>
      </c>
      <c r="C62" s="206" t="s">
        <v>84</v>
      </c>
      <c r="D62" s="207"/>
      <c r="E62" s="207"/>
      <c r="F62" s="109">
        <f>'D.1.4.8 D.1.4.8.01 Pol'!AE58+'D.1.4.8 D.1.4.8.02 Pol'!AE35+'D.1.4.8 D.1.4.8.03 Pol'!AE39</f>
        <v>0</v>
      </c>
      <c r="G62" s="110">
        <f>'D.1.4.8 D.1.4.8.01 Pol'!AF58+'D.1.4.8 D.1.4.8.02 Pol'!AF35+'D.1.4.8 D.1.4.8.03 Pol'!AF39</f>
        <v>0</v>
      </c>
      <c r="H62" s="110"/>
      <c r="I62" s="111">
        <f t="shared" si="1"/>
        <v>0</v>
      </c>
      <c r="J62" s="112" t="str">
        <f t="shared" si="2"/>
        <v/>
      </c>
    </row>
    <row r="63" spans="1:10" ht="25.5" customHeight="1" x14ac:dyDescent="0.2">
      <c r="A63" s="91">
        <v>3</v>
      </c>
      <c r="B63" s="113" t="s">
        <v>85</v>
      </c>
      <c r="C63" s="204" t="s">
        <v>86</v>
      </c>
      <c r="D63" s="205"/>
      <c r="E63" s="205"/>
      <c r="F63" s="114">
        <f>'D.1.4.8 D.1.4.8.01 Pol'!AE58</f>
        <v>0</v>
      </c>
      <c r="G63" s="105">
        <f>'D.1.4.8 D.1.4.8.01 Pol'!AF58</f>
        <v>0</v>
      </c>
      <c r="H63" s="105"/>
      <c r="I63" s="106">
        <f t="shared" si="1"/>
        <v>0</v>
      </c>
      <c r="J63" s="107" t="str">
        <f t="shared" si="2"/>
        <v/>
      </c>
    </row>
    <row r="64" spans="1:10" ht="25.5" customHeight="1" x14ac:dyDescent="0.2">
      <c r="A64" s="91">
        <v>3</v>
      </c>
      <c r="B64" s="113" t="s">
        <v>87</v>
      </c>
      <c r="C64" s="204" t="s">
        <v>88</v>
      </c>
      <c r="D64" s="205"/>
      <c r="E64" s="205"/>
      <c r="F64" s="114">
        <f>'D.1.4.8 D.1.4.8.02 Pol'!AE35</f>
        <v>0</v>
      </c>
      <c r="G64" s="105">
        <f>'D.1.4.8 D.1.4.8.02 Pol'!AF35</f>
        <v>0</v>
      </c>
      <c r="H64" s="105"/>
      <c r="I64" s="106">
        <f t="shared" si="1"/>
        <v>0</v>
      </c>
      <c r="J64" s="107" t="str">
        <f t="shared" si="2"/>
        <v/>
      </c>
    </row>
    <row r="65" spans="1:10" ht="25.5" customHeight="1" x14ac:dyDescent="0.2">
      <c r="A65" s="91">
        <v>3</v>
      </c>
      <c r="B65" s="113" t="s">
        <v>89</v>
      </c>
      <c r="C65" s="204" t="s">
        <v>90</v>
      </c>
      <c r="D65" s="205"/>
      <c r="E65" s="205"/>
      <c r="F65" s="114">
        <f>'D.1.4.8 D.1.4.8.03 Pol'!AE39</f>
        <v>0</v>
      </c>
      <c r="G65" s="105">
        <f>'D.1.4.8 D.1.4.8.03 Pol'!AF39</f>
        <v>0</v>
      </c>
      <c r="H65" s="105"/>
      <c r="I65" s="106">
        <f t="shared" si="1"/>
        <v>0</v>
      </c>
      <c r="J65" s="107" t="str">
        <f t="shared" si="2"/>
        <v/>
      </c>
    </row>
    <row r="66" spans="1:10" ht="25.5" customHeight="1" x14ac:dyDescent="0.2">
      <c r="A66" s="91">
        <v>2</v>
      </c>
      <c r="B66" s="108" t="s">
        <v>91</v>
      </c>
      <c r="C66" s="206" t="s">
        <v>92</v>
      </c>
      <c r="D66" s="207"/>
      <c r="E66" s="207"/>
      <c r="F66" s="109">
        <f>'PS01 PS01 Pol'!AE16</f>
        <v>0</v>
      </c>
      <c r="G66" s="110">
        <f>'PS01 PS01 Pol'!AF16</f>
        <v>0</v>
      </c>
      <c r="H66" s="110"/>
      <c r="I66" s="111">
        <f t="shared" si="1"/>
        <v>0</v>
      </c>
      <c r="J66" s="112" t="str">
        <f t="shared" si="2"/>
        <v/>
      </c>
    </row>
    <row r="67" spans="1:10" ht="25.5" customHeight="1" x14ac:dyDescent="0.2">
      <c r="A67" s="91">
        <v>3</v>
      </c>
      <c r="B67" s="113" t="s">
        <v>91</v>
      </c>
      <c r="C67" s="204" t="s">
        <v>92</v>
      </c>
      <c r="D67" s="205"/>
      <c r="E67" s="205"/>
      <c r="F67" s="114">
        <f>'PS01 PS01 Pol'!AE16</f>
        <v>0</v>
      </c>
      <c r="G67" s="105">
        <f>'PS01 PS01 Pol'!AF16</f>
        <v>0</v>
      </c>
      <c r="H67" s="105"/>
      <c r="I67" s="106">
        <f t="shared" si="1"/>
        <v>0</v>
      </c>
      <c r="J67" s="107" t="str">
        <f t="shared" si="2"/>
        <v/>
      </c>
    </row>
    <row r="68" spans="1:10" ht="25.5" customHeight="1" x14ac:dyDescent="0.2">
      <c r="A68" s="91"/>
      <c r="B68" s="208" t="s">
        <v>93</v>
      </c>
      <c r="C68" s="209"/>
      <c r="D68" s="209"/>
      <c r="E68" s="209"/>
      <c r="F68" s="115">
        <f>SUMIF(A39:A67,"=1",F39:F67)</f>
        <v>0</v>
      </c>
      <c r="G68" s="116">
        <f>SUMIF(A39:A67,"=1",G39:G67)</f>
        <v>0</v>
      </c>
      <c r="H68" s="116">
        <f>SUMIF(A39:A67,"=1",H39:H67)</f>
        <v>0</v>
      </c>
      <c r="I68" s="117">
        <f>SUMIF(A39:A67,"=1",I39:I67)</f>
        <v>0</v>
      </c>
      <c r="J68" s="118">
        <f>SUMIF(A39:A67,"=1",J39:J67)</f>
        <v>0</v>
      </c>
    </row>
    <row r="72" spans="1:10" ht="15.75" x14ac:dyDescent="0.25">
      <c r="B72" s="126" t="s">
        <v>95</v>
      </c>
    </row>
    <row r="74" spans="1:10" ht="25.5" customHeight="1" x14ac:dyDescent="0.2">
      <c r="A74" s="127"/>
      <c r="B74" s="130" t="s">
        <v>17</v>
      </c>
      <c r="C74" s="130" t="s">
        <v>5</v>
      </c>
      <c r="D74" s="131"/>
      <c r="E74" s="131"/>
      <c r="F74" s="132" t="s">
        <v>96</v>
      </c>
      <c r="G74" s="132"/>
      <c r="H74" s="132"/>
      <c r="I74" s="132" t="s">
        <v>29</v>
      </c>
      <c r="J74" s="132" t="s">
        <v>0</v>
      </c>
    </row>
    <row r="75" spans="1:10" ht="25.5" customHeight="1" x14ac:dyDescent="0.2">
      <c r="A75" s="128"/>
      <c r="B75" s="133" t="s">
        <v>97</v>
      </c>
      <c r="C75" s="202" t="s">
        <v>98</v>
      </c>
      <c r="D75" s="203"/>
      <c r="E75" s="203"/>
      <c r="F75" s="138" t="s">
        <v>24</v>
      </c>
      <c r="G75" s="139"/>
      <c r="H75" s="139"/>
      <c r="I75" s="139">
        <f>'D.1.4.3 D.1.4.3.01 Pol'!G8</f>
        <v>0</v>
      </c>
      <c r="J75" s="136" t="str">
        <f>IF(I156=0,"",I75/I156*100)</f>
        <v/>
      </c>
    </row>
    <row r="76" spans="1:10" ht="25.5" customHeight="1" x14ac:dyDescent="0.2">
      <c r="A76" s="128"/>
      <c r="B76" s="133" t="s">
        <v>99</v>
      </c>
      <c r="C76" s="202" t="s">
        <v>100</v>
      </c>
      <c r="D76" s="203"/>
      <c r="E76" s="203"/>
      <c r="F76" s="138" t="s">
        <v>24</v>
      </c>
      <c r="G76" s="139"/>
      <c r="H76" s="139"/>
      <c r="I76" s="139">
        <f>'D.1.4.3 D.1.4.3.01 Pol'!G164</f>
        <v>0</v>
      </c>
      <c r="J76" s="136" t="str">
        <f>IF(I156=0,"",I76/I156*100)</f>
        <v/>
      </c>
    </row>
    <row r="77" spans="1:10" ht="25.5" customHeight="1" x14ac:dyDescent="0.2">
      <c r="A77" s="128"/>
      <c r="B77" s="133" t="s">
        <v>101</v>
      </c>
      <c r="C77" s="202" t="s">
        <v>102</v>
      </c>
      <c r="D77" s="203"/>
      <c r="E77" s="203"/>
      <c r="F77" s="138" t="s">
        <v>24</v>
      </c>
      <c r="G77" s="139"/>
      <c r="H77" s="139"/>
      <c r="I77" s="139">
        <f>'D.1.4.3 D.1.4.3.01 Pol'!G180+'D.1.4.3 D.1.4.3.01 Pol'!G189</f>
        <v>0</v>
      </c>
      <c r="J77" s="136" t="str">
        <f>IF(I156=0,"",I77/I156*100)</f>
        <v/>
      </c>
    </row>
    <row r="78" spans="1:10" ht="25.5" customHeight="1" x14ac:dyDescent="0.2">
      <c r="A78" s="128"/>
      <c r="B78" s="133" t="s">
        <v>103</v>
      </c>
      <c r="C78" s="202" t="s">
        <v>104</v>
      </c>
      <c r="D78" s="203"/>
      <c r="E78" s="203"/>
      <c r="F78" s="138" t="s">
        <v>24</v>
      </c>
      <c r="G78" s="139"/>
      <c r="H78" s="139"/>
      <c r="I78" s="139">
        <f>'D.1.4.3 D.1.4.3.01 Pol'!G201</f>
        <v>0</v>
      </c>
      <c r="J78" s="136" t="str">
        <f>IF(I156=0,"",I78/I156*100)</f>
        <v/>
      </c>
    </row>
    <row r="79" spans="1:10" ht="25.5" customHeight="1" x14ac:dyDescent="0.2">
      <c r="A79" s="128"/>
      <c r="B79" s="133" t="s">
        <v>105</v>
      </c>
      <c r="C79" s="202" t="s">
        <v>106</v>
      </c>
      <c r="D79" s="203"/>
      <c r="E79" s="203"/>
      <c r="F79" s="138" t="s">
        <v>24</v>
      </c>
      <c r="G79" s="139"/>
      <c r="H79" s="139"/>
      <c r="I79" s="139">
        <f>'D.1.4.7 D.1.4.7 Pol'!G15</f>
        <v>0</v>
      </c>
      <c r="J79" s="136" t="str">
        <f>IF(I156=0,"",I79/I156*100)</f>
        <v/>
      </c>
    </row>
    <row r="80" spans="1:10" ht="25.5" customHeight="1" x14ac:dyDescent="0.2">
      <c r="A80" s="128"/>
      <c r="B80" s="133" t="s">
        <v>105</v>
      </c>
      <c r="C80" s="202" t="s">
        <v>107</v>
      </c>
      <c r="D80" s="203"/>
      <c r="E80" s="203"/>
      <c r="F80" s="138" t="s">
        <v>24</v>
      </c>
      <c r="G80" s="139"/>
      <c r="H80" s="139"/>
      <c r="I80" s="139">
        <f>'D.1.4.3 D.1.4.3.01 Pol'!G28</f>
        <v>0</v>
      </c>
      <c r="J80" s="136" t="str">
        <f>IF(I156=0,"",I80/I156*100)</f>
        <v/>
      </c>
    </row>
    <row r="81" spans="1:10" ht="25.5" customHeight="1" x14ac:dyDescent="0.2">
      <c r="A81" s="128"/>
      <c r="B81" s="133" t="s">
        <v>108</v>
      </c>
      <c r="C81" s="202" t="s">
        <v>109</v>
      </c>
      <c r="D81" s="203"/>
      <c r="E81" s="203"/>
      <c r="F81" s="138" t="s">
        <v>24</v>
      </c>
      <c r="G81" s="139"/>
      <c r="H81" s="139"/>
      <c r="I81" s="139">
        <f>'D.1.4.7 D.1.4.7 Pol'!G52</f>
        <v>0</v>
      </c>
      <c r="J81" s="136" t="str">
        <f>IF(I156=0,"",I81/I156*100)</f>
        <v/>
      </c>
    </row>
    <row r="82" spans="1:10" ht="25.5" customHeight="1" x14ac:dyDescent="0.2">
      <c r="A82" s="128"/>
      <c r="B82" s="133" t="s">
        <v>108</v>
      </c>
      <c r="C82" s="202" t="s">
        <v>110</v>
      </c>
      <c r="D82" s="203"/>
      <c r="E82" s="203"/>
      <c r="F82" s="138" t="s">
        <v>24</v>
      </c>
      <c r="G82" s="139"/>
      <c r="H82" s="139"/>
      <c r="I82" s="139">
        <f>'D.1.4.3 D.1.4.3.01 Pol'!G52</f>
        <v>0</v>
      </c>
      <c r="J82" s="136" t="str">
        <f>IF(I156=0,"",I82/I156*100)</f>
        <v/>
      </c>
    </row>
    <row r="83" spans="1:10" ht="25.5" customHeight="1" x14ac:dyDescent="0.2">
      <c r="A83" s="128"/>
      <c r="B83" s="133" t="s">
        <v>111</v>
      </c>
      <c r="C83" s="202" t="s">
        <v>112</v>
      </c>
      <c r="D83" s="203"/>
      <c r="E83" s="203"/>
      <c r="F83" s="138" t="s">
        <v>24</v>
      </c>
      <c r="G83" s="139"/>
      <c r="H83" s="139"/>
      <c r="I83" s="139">
        <f>'D.1.4.7 D.1.4.7 Pol'!G66</f>
        <v>0</v>
      </c>
      <c r="J83" s="136" t="str">
        <f>IF(I156=0,"",I83/I156*100)</f>
        <v/>
      </c>
    </row>
    <row r="84" spans="1:10" ht="25.5" customHeight="1" x14ac:dyDescent="0.2">
      <c r="A84" s="128"/>
      <c r="B84" s="133" t="s">
        <v>111</v>
      </c>
      <c r="C84" s="202" t="s">
        <v>113</v>
      </c>
      <c r="D84" s="203"/>
      <c r="E84" s="203"/>
      <c r="F84" s="138" t="s">
        <v>24</v>
      </c>
      <c r="G84" s="139"/>
      <c r="H84" s="139"/>
      <c r="I84" s="139">
        <f>'D.1.4.3 D.1.4.3.01 Pol'!G66</f>
        <v>0</v>
      </c>
      <c r="J84" s="136" t="str">
        <f>IF(I156=0,"",I84/I156*100)</f>
        <v/>
      </c>
    </row>
    <row r="85" spans="1:10" ht="25.5" customHeight="1" x14ac:dyDescent="0.2">
      <c r="A85" s="128"/>
      <c r="B85" s="133" t="s">
        <v>114</v>
      </c>
      <c r="C85" s="202" t="s">
        <v>115</v>
      </c>
      <c r="D85" s="203"/>
      <c r="E85" s="203"/>
      <c r="F85" s="138" t="s">
        <v>24</v>
      </c>
      <c r="G85" s="139"/>
      <c r="H85" s="139"/>
      <c r="I85" s="139">
        <f>'D.1.4.7 D.1.4.7 Pol'!G83</f>
        <v>0</v>
      </c>
      <c r="J85" s="136" t="str">
        <f>IF(I156=0,"",I85/I156*100)</f>
        <v/>
      </c>
    </row>
    <row r="86" spans="1:10" ht="25.5" customHeight="1" x14ac:dyDescent="0.2">
      <c r="A86" s="128"/>
      <c r="B86" s="133" t="s">
        <v>114</v>
      </c>
      <c r="C86" s="202" t="s">
        <v>116</v>
      </c>
      <c r="D86" s="203"/>
      <c r="E86" s="203"/>
      <c r="F86" s="138" t="s">
        <v>24</v>
      </c>
      <c r="G86" s="139"/>
      <c r="H86" s="139"/>
      <c r="I86" s="139">
        <f>'D.1.4.3 D.1.4.3.01 Pol'!G82</f>
        <v>0</v>
      </c>
      <c r="J86" s="136" t="str">
        <f>IF(I156=0,"",I86/I156*100)</f>
        <v/>
      </c>
    </row>
    <row r="87" spans="1:10" ht="25.5" customHeight="1" x14ac:dyDescent="0.2">
      <c r="A87" s="128"/>
      <c r="B87" s="133" t="s">
        <v>117</v>
      </c>
      <c r="C87" s="202" t="s">
        <v>118</v>
      </c>
      <c r="D87" s="203"/>
      <c r="E87" s="203"/>
      <c r="F87" s="138" t="s">
        <v>24</v>
      </c>
      <c r="G87" s="139"/>
      <c r="H87" s="139"/>
      <c r="I87" s="139">
        <f>'D.1.4.7 D.1.4.7 Pol'!G105</f>
        <v>0</v>
      </c>
      <c r="J87" s="136" t="str">
        <f>IF(I156=0,"",I87/I156*100)</f>
        <v/>
      </c>
    </row>
    <row r="88" spans="1:10" ht="25.5" customHeight="1" x14ac:dyDescent="0.2">
      <c r="A88" s="128"/>
      <c r="B88" s="133" t="s">
        <v>117</v>
      </c>
      <c r="C88" s="202" t="s">
        <v>119</v>
      </c>
      <c r="D88" s="203"/>
      <c r="E88" s="203"/>
      <c r="F88" s="138" t="s">
        <v>24</v>
      </c>
      <c r="G88" s="139"/>
      <c r="H88" s="139"/>
      <c r="I88" s="139">
        <f>'D.1.4.3 D.1.4.3.01 Pol'!G91</f>
        <v>0</v>
      </c>
      <c r="J88" s="136" t="str">
        <f>IF(I156=0,"",I88/I156*100)</f>
        <v/>
      </c>
    </row>
    <row r="89" spans="1:10" ht="25.5" customHeight="1" x14ac:dyDescent="0.2">
      <c r="A89" s="128"/>
      <c r="B89" s="133" t="s">
        <v>120</v>
      </c>
      <c r="C89" s="202" t="s">
        <v>121</v>
      </c>
      <c r="D89" s="203"/>
      <c r="E89" s="203"/>
      <c r="F89" s="138" t="s">
        <v>24</v>
      </c>
      <c r="G89" s="139"/>
      <c r="H89" s="139"/>
      <c r="I89" s="139">
        <f>'D.1.4.3 D.1.4.3.01 Pol'!G114</f>
        <v>0</v>
      </c>
      <c r="J89" s="136" t="str">
        <f>IF(I156=0,"",I89/I156*100)</f>
        <v/>
      </c>
    </row>
    <row r="90" spans="1:10" ht="25.5" customHeight="1" x14ac:dyDescent="0.2">
      <c r="A90" s="128"/>
      <c r="B90" s="133" t="s">
        <v>122</v>
      </c>
      <c r="C90" s="202" t="s">
        <v>123</v>
      </c>
      <c r="D90" s="203"/>
      <c r="E90" s="203"/>
      <c r="F90" s="138" t="s">
        <v>24</v>
      </c>
      <c r="G90" s="139"/>
      <c r="H90" s="139"/>
      <c r="I90" s="139">
        <f>'D.1.4.3 D.1.4.3.01 Pol'!G131</f>
        <v>0</v>
      </c>
      <c r="J90" s="136" t="str">
        <f>IF(I156=0,"",I90/I156*100)</f>
        <v/>
      </c>
    </row>
    <row r="91" spans="1:10" ht="25.5" customHeight="1" x14ac:dyDescent="0.2">
      <c r="A91" s="128"/>
      <c r="B91" s="133" t="s">
        <v>124</v>
      </c>
      <c r="C91" s="202" t="s">
        <v>125</v>
      </c>
      <c r="D91" s="203"/>
      <c r="E91" s="203"/>
      <c r="F91" s="138" t="s">
        <v>24</v>
      </c>
      <c r="G91" s="139"/>
      <c r="H91" s="139"/>
      <c r="I91" s="139">
        <f>'D.1.4.3 D.1.4.3.01 Pol'!G154</f>
        <v>0</v>
      </c>
      <c r="J91" s="136" t="str">
        <f>IF(I156=0,"",I91/I156*100)</f>
        <v/>
      </c>
    </row>
    <row r="92" spans="1:10" ht="25.5" customHeight="1" x14ac:dyDescent="0.2">
      <c r="A92" s="128"/>
      <c r="B92" s="133" t="s">
        <v>126</v>
      </c>
      <c r="C92" s="202" t="s">
        <v>27</v>
      </c>
      <c r="D92" s="203"/>
      <c r="E92" s="203"/>
      <c r="F92" s="138" t="s">
        <v>24</v>
      </c>
      <c r="G92" s="139"/>
      <c r="H92" s="139"/>
      <c r="I92" s="139">
        <f>'D.1.1.1 D.1.1.1.02 Pol'!G8</f>
        <v>0</v>
      </c>
      <c r="J92" s="136" t="str">
        <f>IF(I156=0,"",I92/I156*100)</f>
        <v/>
      </c>
    </row>
    <row r="93" spans="1:10" ht="25.5" customHeight="1" x14ac:dyDescent="0.2">
      <c r="A93" s="128"/>
      <c r="B93" s="133" t="s">
        <v>127</v>
      </c>
      <c r="C93" s="202" t="s">
        <v>28</v>
      </c>
      <c r="D93" s="203"/>
      <c r="E93" s="203"/>
      <c r="F93" s="138" t="s">
        <v>24</v>
      </c>
      <c r="G93" s="139"/>
      <c r="H93" s="139"/>
      <c r="I93" s="139">
        <f>'D.1.1.1 D.1.1.1.02 Pol'!G20</f>
        <v>0</v>
      </c>
      <c r="J93" s="136" t="str">
        <f>IF(I156=0,"",I93/I156*100)</f>
        <v/>
      </c>
    </row>
    <row r="94" spans="1:10" ht="25.5" customHeight="1" x14ac:dyDescent="0.2">
      <c r="A94" s="128"/>
      <c r="B94" s="133" t="s">
        <v>128</v>
      </c>
      <c r="C94" s="202" t="s">
        <v>129</v>
      </c>
      <c r="D94" s="203"/>
      <c r="E94" s="203"/>
      <c r="F94" s="138" t="s">
        <v>24</v>
      </c>
      <c r="G94" s="139"/>
      <c r="H94" s="139"/>
      <c r="I94" s="139">
        <f>'D.1.4.4.1 D.1.4.4.1.01 Pol'!G8+'D.1.4.4.2 D.1.4.4.2.01 Pol'!G8+'D.1.4.4.2 D.1.4.4.2.02 Pol'!G8+'D.1.4.4.2 D.1.4.4.2.03 Pol'!G8+'D.1.4.4.2 D.1.4.4.2.04 Pol'!G8+'D.1.4.8 D.1.4.8.01 Pol'!G8+'D.1.4.8 D.1.4.8.02 Pol'!G8+'D.1.4.8 D.1.4.8.03 Pol'!G8</f>
        <v>0</v>
      </c>
      <c r="J94" s="136" t="str">
        <f>IF(I156=0,"",I94/I156*100)</f>
        <v/>
      </c>
    </row>
    <row r="95" spans="1:10" ht="25.5" customHeight="1" x14ac:dyDescent="0.2">
      <c r="A95" s="128"/>
      <c r="B95" s="133" t="s">
        <v>130</v>
      </c>
      <c r="C95" s="202" t="s">
        <v>131</v>
      </c>
      <c r="D95" s="203"/>
      <c r="E95" s="203"/>
      <c r="F95" s="138" t="s">
        <v>24</v>
      </c>
      <c r="G95" s="139"/>
      <c r="H95" s="139"/>
      <c r="I95" s="139">
        <f>'D.1.1.1 D.1.1.1.01 Pol'!G8+'D.1.4.1 D.1.4.1.04 Pol'!G8</f>
        <v>0</v>
      </c>
      <c r="J95" s="136" t="str">
        <f>IF(I156=0,"",I95/I156*100)</f>
        <v/>
      </c>
    </row>
    <row r="96" spans="1:10" ht="25.5" customHeight="1" x14ac:dyDescent="0.2">
      <c r="A96" s="128"/>
      <c r="B96" s="133" t="s">
        <v>132</v>
      </c>
      <c r="C96" s="202" t="s">
        <v>133</v>
      </c>
      <c r="D96" s="203"/>
      <c r="E96" s="203"/>
      <c r="F96" s="138" t="s">
        <v>24</v>
      </c>
      <c r="G96" s="139"/>
      <c r="H96" s="139"/>
      <c r="I96" s="139">
        <f>'D.1.4.5 D.1.4.5.01 Pol'!G14</f>
        <v>0</v>
      </c>
      <c r="J96" s="136" t="str">
        <f>IF(I156=0,"",I96/I156*100)</f>
        <v/>
      </c>
    </row>
    <row r="97" spans="1:10" ht="25.5" customHeight="1" x14ac:dyDescent="0.2">
      <c r="A97" s="128"/>
      <c r="B97" s="133" t="s">
        <v>134</v>
      </c>
      <c r="C97" s="202" t="s">
        <v>135</v>
      </c>
      <c r="D97" s="203"/>
      <c r="E97" s="203"/>
      <c r="F97" s="138" t="s">
        <v>24</v>
      </c>
      <c r="G97" s="139"/>
      <c r="H97" s="139"/>
      <c r="I97" s="139">
        <f>'D.1.4.5 D.1.4.5.01 Pol'!G17</f>
        <v>0</v>
      </c>
      <c r="J97" s="136" t="str">
        <f>IF(I156=0,"",I97/I156*100)</f>
        <v/>
      </c>
    </row>
    <row r="98" spans="1:10" ht="25.5" customHeight="1" x14ac:dyDescent="0.2">
      <c r="A98" s="128"/>
      <c r="B98" s="133" t="s">
        <v>136</v>
      </c>
      <c r="C98" s="202" t="s">
        <v>137</v>
      </c>
      <c r="D98" s="203"/>
      <c r="E98" s="203"/>
      <c r="F98" s="138" t="s">
        <v>24</v>
      </c>
      <c r="G98" s="139"/>
      <c r="H98" s="139"/>
      <c r="I98" s="139">
        <f>'D.1.4.5 D.1.4.5.01 Pol'!G22</f>
        <v>0</v>
      </c>
      <c r="J98" s="136" t="str">
        <f>IF(I156=0,"",I98/I156*100)</f>
        <v/>
      </c>
    </row>
    <row r="99" spans="1:10" ht="25.5" customHeight="1" x14ac:dyDescent="0.2">
      <c r="A99" s="128"/>
      <c r="B99" s="133" t="s">
        <v>138</v>
      </c>
      <c r="C99" s="202" t="s">
        <v>139</v>
      </c>
      <c r="D99" s="203"/>
      <c r="E99" s="203"/>
      <c r="F99" s="138" t="s">
        <v>24</v>
      </c>
      <c r="G99" s="139"/>
      <c r="H99" s="139"/>
      <c r="I99" s="139">
        <f>'D.1.4.5 D.1.4.5.01 Pol'!G26</f>
        <v>0</v>
      </c>
      <c r="J99" s="136" t="str">
        <f>IF(I156=0,"",I99/I156*100)</f>
        <v/>
      </c>
    </row>
    <row r="100" spans="1:10" ht="25.5" customHeight="1" x14ac:dyDescent="0.2">
      <c r="A100" s="128"/>
      <c r="B100" s="133" t="s">
        <v>140</v>
      </c>
      <c r="C100" s="202" t="s">
        <v>141</v>
      </c>
      <c r="D100" s="203"/>
      <c r="E100" s="203"/>
      <c r="F100" s="138" t="s">
        <v>24</v>
      </c>
      <c r="G100" s="139"/>
      <c r="H100" s="139"/>
      <c r="I100" s="139">
        <f>'D.1.4.4.1 D.1.4.4.1.02 Pol'!G8+'D.1.4.4.1 D.1.4.4.1.02 Pol'!G22+'D.1.4.8 D.1.4.8.01 Pol'!G47+'D.1.4.8 D.1.4.8.02 Pol'!G30+'D.1.4.8 D.1.4.8.03 Pol'!G34</f>
        <v>0</v>
      </c>
      <c r="J100" s="136" t="str">
        <f>IF(I156=0,"",I100/I156*100)</f>
        <v/>
      </c>
    </row>
    <row r="101" spans="1:10" ht="25.5" customHeight="1" x14ac:dyDescent="0.2">
      <c r="A101" s="128"/>
      <c r="B101" s="133" t="s">
        <v>142</v>
      </c>
      <c r="C101" s="202" t="s">
        <v>143</v>
      </c>
      <c r="D101" s="203"/>
      <c r="E101" s="203"/>
      <c r="F101" s="138" t="s">
        <v>24</v>
      </c>
      <c r="G101" s="139"/>
      <c r="H101" s="139"/>
      <c r="I101" s="139">
        <f>'D.1.4.4.1 D.1.4.4.1.01 Pol'!G40+'D.1.4.4.2 D.1.4.4.2.01 Pol'!G16+'D.1.4.4.2 D.1.4.4.2.02 Pol'!G10+'D.1.4.4.2 D.1.4.4.2.03 Pol'!G10+'D.1.4.4.2 D.1.4.4.2.04 Pol'!G11+'D.1.4.8 D.1.4.8.01 Pol'!G30+'D.1.4.8 D.1.4.8.02 Pol'!G18+'D.1.4.8 D.1.4.8.03 Pol'!G22</f>
        <v>0</v>
      </c>
      <c r="J101" s="136" t="str">
        <f>IF(I156=0,"",I101/I156*100)</f>
        <v/>
      </c>
    </row>
    <row r="102" spans="1:10" ht="25.5" customHeight="1" x14ac:dyDescent="0.2">
      <c r="A102" s="128"/>
      <c r="B102" s="133" t="s">
        <v>144</v>
      </c>
      <c r="C102" s="202" t="s">
        <v>145</v>
      </c>
      <c r="D102" s="203"/>
      <c r="E102" s="203"/>
      <c r="F102" s="138" t="s">
        <v>24</v>
      </c>
      <c r="G102" s="139"/>
      <c r="H102" s="139"/>
      <c r="I102" s="139">
        <f>'D.1.4.4.1 D.1.4.4.1.02 Pol'!G10+'D.1.4.8 D.1.4.8.01 Pol'!G49</f>
        <v>0</v>
      </c>
      <c r="J102" s="136" t="str">
        <f>IF(I156=0,"",I102/I156*100)</f>
        <v/>
      </c>
    </row>
    <row r="103" spans="1:10" ht="25.5" customHeight="1" x14ac:dyDescent="0.2">
      <c r="A103" s="128"/>
      <c r="B103" s="133" t="s">
        <v>146</v>
      </c>
      <c r="C103" s="202" t="s">
        <v>147</v>
      </c>
      <c r="D103" s="203"/>
      <c r="E103" s="203"/>
      <c r="F103" s="138" t="s">
        <v>24</v>
      </c>
      <c r="G103" s="139"/>
      <c r="H103" s="139"/>
      <c r="I103" s="139">
        <f>'D.1.4.4.1 D.1.4.4.1.02 Pol'!G14+'D.1.4.8 D.1.4.8.01 Pol'!G51</f>
        <v>0</v>
      </c>
      <c r="J103" s="136" t="str">
        <f>IF(I156=0,"",I103/I156*100)</f>
        <v/>
      </c>
    </row>
    <row r="104" spans="1:10" ht="25.5" customHeight="1" x14ac:dyDescent="0.2">
      <c r="A104" s="128"/>
      <c r="B104" s="133" t="s">
        <v>148</v>
      </c>
      <c r="C104" s="202" t="s">
        <v>149</v>
      </c>
      <c r="D104" s="203"/>
      <c r="E104" s="203"/>
      <c r="F104" s="138" t="s">
        <v>24</v>
      </c>
      <c r="G104" s="139"/>
      <c r="H104" s="139"/>
      <c r="I104" s="139">
        <f>'D.1.4.8 D.1.4.8.01 Pol'!G55+'D.1.4.8 D.1.4.8.02 Pol'!G32+'D.1.4.8 D.1.4.8.03 Pol'!G36</f>
        <v>0</v>
      </c>
      <c r="J104" s="136" t="str">
        <f>IF(I156=0,"",I104/I156*100)</f>
        <v/>
      </c>
    </row>
    <row r="105" spans="1:10" ht="25.5" customHeight="1" x14ac:dyDescent="0.2">
      <c r="A105" s="128"/>
      <c r="B105" s="133" t="s">
        <v>150</v>
      </c>
      <c r="C105" s="202" t="s">
        <v>151</v>
      </c>
      <c r="D105" s="203"/>
      <c r="E105" s="203"/>
      <c r="F105" s="138" t="s">
        <v>24</v>
      </c>
      <c r="G105" s="139"/>
      <c r="H105" s="139"/>
      <c r="I105" s="139">
        <f>'D.1.4.4.1 D.1.4.4.1.02 Pol'!G19+'D.1.4.8 D.1.4.8.01 Pol'!G45+'D.1.4.8 D.1.4.8.02 Pol'!G28+'D.1.4.8 D.1.4.8.03 Pol'!G32</f>
        <v>0</v>
      </c>
      <c r="J105" s="136" t="str">
        <f>IF(I156=0,"",I105/I156*100)</f>
        <v/>
      </c>
    </row>
    <row r="106" spans="1:10" ht="25.5" customHeight="1" x14ac:dyDescent="0.2">
      <c r="A106" s="128"/>
      <c r="B106" s="133" t="s">
        <v>152</v>
      </c>
      <c r="C106" s="202" t="s">
        <v>153</v>
      </c>
      <c r="D106" s="203"/>
      <c r="E106" s="203"/>
      <c r="F106" s="138" t="s">
        <v>24</v>
      </c>
      <c r="G106" s="139"/>
      <c r="H106" s="139"/>
      <c r="I106" s="139">
        <f>'D.1.1.1 D.1.1.1.01 Pol'!G51</f>
        <v>0</v>
      </c>
      <c r="J106" s="136" t="str">
        <f>IF(I156=0,"",I106/I156*100)</f>
        <v/>
      </c>
    </row>
    <row r="107" spans="1:10" ht="25.5" customHeight="1" x14ac:dyDescent="0.2">
      <c r="A107" s="128"/>
      <c r="B107" s="133" t="s">
        <v>154</v>
      </c>
      <c r="C107" s="202" t="s">
        <v>155</v>
      </c>
      <c r="D107" s="203"/>
      <c r="E107" s="203"/>
      <c r="F107" s="138" t="s">
        <v>24</v>
      </c>
      <c r="G107" s="139"/>
      <c r="H107" s="139"/>
      <c r="I107" s="139">
        <f>'D.1.1.1 D.1.1.1.01 Pol'!G138</f>
        <v>0</v>
      </c>
      <c r="J107" s="136" t="str">
        <f>IF(I156=0,"",I107/I156*100)</f>
        <v/>
      </c>
    </row>
    <row r="108" spans="1:10" ht="25.5" customHeight="1" x14ac:dyDescent="0.2">
      <c r="A108" s="128"/>
      <c r="B108" s="133" t="s">
        <v>156</v>
      </c>
      <c r="C108" s="202" t="s">
        <v>157</v>
      </c>
      <c r="D108" s="203"/>
      <c r="E108" s="203"/>
      <c r="F108" s="138" t="s">
        <v>24</v>
      </c>
      <c r="G108" s="139"/>
      <c r="H108" s="139"/>
      <c r="I108" s="139">
        <f>'D.1.1.1 D.1.1.1.01 Pol'!G190</f>
        <v>0</v>
      </c>
      <c r="J108" s="136" t="str">
        <f>IF(I156=0,"",I108/I156*100)</f>
        <v/>
      </c>
    </row>
    <row r="109" spans="1:10" ht="25.5" customHeight="1" x14ac:dyDescent="0.2">
      <c r="A109" s="128"/>
      <c r="B109" s="133" t="s">
        <v>158</v>
      </c>
      <c r="C109" s="202" t="s">
        <v>159</v>
      </c>
      <c r="D109" s="203"/>
      <c r="E109" s="203"/>
      <c r="F109" s="138" t="s">
        <v>24</v>
      </c>
      <c r="G109" s="139"/>
      <c r="H109" s="139"/>
      <c r="I109" s="139">
        <f>'D.1.1.1 D.1.1.1.01 Pol'!G214</f>
        <v>0</v>
      </c>
      <c r="J109" s="136" t="str">
        <f>IF(I156=0,"",I109/I156*100)</f>
        <v/>
      </c>
    </row>
    <row r="110" spans="1:10" ht="25.5" customHeight="1" x14ac:dyDescent="0.2">
      <c r="A110" s="128"/>
      <c r="B110" s="133" t="s">
        <v>160</v>
      </c>
      <c r="C110" s="202" t="s">
        <v>161</v>
      </c>
      <c r="D110" s="203"/>
      <c r="E110" s="203"/>
      <c r="F110" s="138" t="s">
        <v>24</v>
      </c>
      <c r="G110" s="139"/>
      <c r="H110" s="139"/>
      <c r="I110" s="139">
        <f>'D.1.1.1 D.1.1.1.01 Pol'!G252</f>
        <v>0</v>
      </c>
      <c r="J110" s="136" t="str">
        <f>IF(I156=0,"",I110/I156*100)</f>
        <v/>
      </c>
    </row>
    <row r="111" spans="1:10" ht="25.5" customHeight="1" x14ac:dyDescent="0.2">
      <c r="A111" s="128"/>
      <c r="B111" s="133" t="s">
        <v>162</v>
      </c>
      <c r="C111" s="202" t="s">
        <v>163</v>
      </c>
      <c r="D111" s="203"/>
      <c r="E111" s="203"/>
      <c r="F111" s="138" t="s">
        <v>24</v>
      </c>
      <c r="G111" s="139"/>
      <c r="H111" s="139"/>
      <c r="I111" s="139">
        <f>'D.1.4.5 D.1.4.5.01 Pol'!G33</f>
        <v>0</v>
      </c>
      <c r="J111" s="136" t="str">
        <f>IF(I156=0,"",I111/I156*100)</f>
        <v/>
      </c>
    </row>
    <row r="112" spans="1:10" ht="25.5" customHeight="1" x14ac:dyDescent="0.2">
      <c r="A112" s="128"/>
      <c r="B112" s="133" t="s">
        <v>164</v>
      </c>
      <c r="C112" s="202" t="s">
        <v>165</v>
      </c>
      <c r="D112" s="203"/>
      <c r="E112" s="203"/>
      <c r="F112" s="138" t="s">
        <v>24</v>
      </c>
      <c r="G112" s="139"/>
      <c r="H112" s="139"/>
      <c r="I112" s="139">
        <f>'D.1.1.1 D.1.1.1.01 Pol'!G257</f>
        <v>0</v>
      </c>
      <c r="J112" s="136" t="str">
        <f>IF(I156=0,"",I112/I156*100)</f>
        <v/>
      </c>
    </row>
    <row r="113" spans="1:10" ht="25.5" customHeight="1" x14ac:dyDescent="0.2">
      <c r="A113" s="128"/>
      <c r="B113" s="133" t="s">
        <v>166</v>
      </c>
      <c r="C113" s="202" t="s">
        <v>167</v>
      </c>
      <c r="D113" s="203"/>
      <c r="E113" s="203"/>
      <c r="F113" s="138" t="s">
        <v>24</v>
      </c>
      <c r="G113" s="139"/>
      <c r="H113" s="139"/>
      <c r="I113" s="139">
        <f>'D.1.1.1 D.1.1.1.01 Pol'!G309</f>
        <v>0</v>
      </c>
      <c r="J113" s="136" t="str">
        <f>IF(I156=0,"",I113/I156*100)</f>
        <v/>
      </c>
    </row>
    <row r="114" spans="1:10" ht="25.5" customHeight="1" x14ac:dyDescent="0.2">
      <c r="A114" s="128"/>
      <c r="B114" s="133" t="s">
        <v>168</v>
      </c>
      <c r="C114" s="202" t="s">
        <v>169</v>
      </c>
      <c r="D114" s="203"/>
      <c r="E114" s="203"/>
      <c r="F114" s="138" t="s">
        <v>24</v>
      </c>
      <c r="G114" s="139"/>
      <c r="H114" s="139"/>
      <c r="I114" s="139">
        <f>'D.1.4.1 D.1.4.1.04 Pol'!G23</f>
        <v>0</v>
      </c>
      <c r="J114" s="136" t="str">
        <f>IF(I156=0,"",I114/I156*100)</f>
        <v/>
      </c>
    </row>
    <row r="115" spans="1:10" ht="25.5" customHeight="1" x14ac:dyDescent="0.2">
      <c r="A115" s="128"/>
      <c r="B115" s="133" t="s">
        <v>170</v>
      </c>
      <c r="C115" s="202" t="s">
        <v>171</v>
      </c>
      <c r="D115" s="203"/>
      <c r="E115" s="203"/>
      <c r="F115" s="138" t="s">
        <v>24</v>
      </c>
      <c r="G115" s="139"/>
      <c r="H115" s="139"/>
      <c r="I115" s="139">
        <f>'D.1.1.1 D.1.1.1.01 Pol'!G348</f>
        <v>0</v>
      </c>
      <c r="J115" s="136" t="str">
        <f>IF(I156=0,"",I115/I156*100)</f>
        <v/>
      </c>
    </row>
    <row r="116" spans="1:10" ht="25.5" customHeight="1" x14ac:dyDescent="0.2">
      <c r="A116" s="128"/>
      <c r="B116" s="133" t="s">
        <v>172</v>
      </c>
      <c r="C116" s="202" t="s">
        <v>173</v>
      </c>
      <c r="D116" s="203"/>
      <c r="E116" s="203"/>
      <c r="F116" s="138" t="s">
        <v>24</v>
      </c>
      <c r="G116" s="139"/>
      <c r="H116" s="139"/>
      <c r="I116" s="139">
        <f>'D.1.1.1 D.1.1.1.01 Pol'!G358</f>
        <v>0</v>
      </c>
      <c r="J116" s="136" t="str">
        <f>IF(I156=0,"",I116/I156*100)</f>
        <v/>
      </c>
    </row>
    <row r="117" spans="1:10" ht="25.5" customHeight="1" x14ac:dyDescent="0.2">
      <c r="A117" s="128"/>
      <c r="B117" s="133" t="s">
        <v>174</v>
      </c>
      <c r="C117" s="202" t="s">
        <v>175</v>
      </c>
      <c r="D117" s="203"/>
      <c r="E117" s="203"/>
      <c r="F117" s="138" t="s">
        <v>24</v>
      </c>
      <c r="G117" s="139"/>
      <c r="H117" s="139"/>
      <c r="I117" s="139">
        <f>'D.1.4.1 D.1.4.1.02 Pol'!G8+'D.1.4.1 D.1.4.1.03 Pol'!G8</f>
        <v>0</v>
      </c>
      <c r="J117" s="136" t="str">
        <f>IF(I156=0,"",I117/I156*100)</f>
        <v/>
      </c>
    </row>
    <row r="118" spans="1:10" ht="25.5" customHeight="1" x14ac:dyDescent="0.2">
      <c r="A118" s="128"/>
      <c r="B118" s="133" t="s">
        <v>176</v>
      </c>
      <c r="C118" s="202" t="s">
        <v>177</v>
      </c>
      <c r="D118" s="203"/>
      <c r="E118" s="203"/>
      <c r="F118" s="138" t="s">
        <v>24</v>
      </c>
      <c r="G118" s="139"/>
      <c r="H118" s="139"/>
      <c r="I118" s="139">
        <f>'D.1.1.1 D.1.1.1.01 Pol'!G367</f>
        <v>0</v>
      </c>
      <c r="J118" s="136" t="str">
        <f>IF(I156=0,"",I118/I156*100)</f>
        <v/>
      </c>
    </row>
    <row r="119" spans="1:10" ht="25.5" customHeight="1" x14ac:dyDescent="0.2">
      <c r="A119" s="128"/>
      <c r="B119" s="133" t="s">
        <v>178</v>
      </c>
      <c r="C119" s="202" t="s">
        <v>179</v>
      </c>
      <c r="D119" s="203"/>
      <c r="E119" s="203"/>
      <c r="F119" s="138" t="s">
        <v>24</v>
      </c>
      <c r="G119" s="139"/>
      <c r="H119" s="139"/>
      <c r="I119" s="139">
        <f>'D.1.1.1 D.1.1.1.01 Pol'!G369</f>
        <v>0</v>
      </c>
      <c r="J119" s="136" t="str">
        <f>IF(I156=0,"",I119/I156*100)</f>
        <v/>
      </c>
    </row>
    <row r="120" spans="1:10" ht="25.5" customHeight="1" x14ac:dyDescent="0.2">
      <c r="A120" s="128"/>
      <c r="B120" s="133" t="s">
        <v>180</v>
      </c>
      <c r="C120" s="202" t="s">
        <v>181</v>
      </c>
      <c r="D120" s="203"/>
      <c r="E120" s="203"/>
      <c r="F120" s="138" t="s">
        <v>24</v>
      </c>
      <c r="G120" s="139"/>
      <c r="H120" s="139"/>
      <c r="I120" s="139">
        <f>'PS01 PS01 Pol'!G8</f>
        <v>0</v>
      </c>
      <c r="J120" s="136" t="str">
        <f>IF(I156=0,"",I120/I156*100)</f>
        <v/>
      </c>
    </row>
    <row r="121" spans="1:10" ht="25.5" customHeight="1" x14ac:dyDescent="0.2">
      <c r="A121" s="128"/>
      <c r="B121" s="133" t="s">
        <v>182</v>
      </c>
      <c r="C121" s="202" t="s">
        <v>183</v>
      </c>
      <c r="D121" s="203"/>
      <c r="E121" s="203"/>
      <c r="F121" s="138" t="s">
        <v>24</v>
      </c>
      <c r="G121" s="139"/>
      <c r="H121" s="139"/>
      <c r="I121" s="139">
        <f>'PS01 PS01 Pol'!G10</f>
        <v>0</v>
      </c>
      <c r="J121" s="136" t="str">
        <f>IF(I156=0,"",I121/I156*100)</f>
        <v/>
      </c>
    </row>
    <row r="122" spans="1:10" ht="25.5" customHeight="1" x14ac:dyDescent="0.2">
      <c r="A122" s="128"/>
      <c r="B122" s="133" t="s">
        <v>184</v>
      </c>
      <c r="C122" s="202" t="s">
        <v>185</v>
      </c>
      <c r="D122" s="203"/>
      <c r="E122" s="203"/>
      <c r="F122" s="138" t="s">
        <v>24</v>
      </c>
      <c r="G122" s="139"/>
      <c r="H122" s="139"/>
      <c r="I122" s="139">
        <f>'D.1.4.1 D.1.4.1.04 Pol'!G55</f>
        <v>0</v>
      </c>
      <c r="J122" s="136" t="str">
        <f>IF(I156=0,"",I122/I156*100)</f>
        <v/>
      </c>
    </row>
    <row r="123" spans="1:10" ht="25.5" customHeight="1" x14ac:dyDescent="0.2">
      <c r="A123" s="128"/>
      <c r="B123" s="133" t="s">
        <v>186</v>
      </c>
      <c r="C123" s="202" t="s">
        <v>187</v>
      </c>
      <c r="D123" s="203"/>
      <c r="E123" s="203"/>
      <c r="F123" s="138" t="s">
        <v>25</v>
      </c>
      <c r="G123" s="139"/>
      <c r="H123" s="139"/>
      <c r="I123" s="139">
        <f>'D.1.1.1 D.1.1.1.01 Pol'!G402</f>
        <v>0</v>
      </c>
      <c r="J123" s="136" t="str">
        <f>IF(I156=0,"",I123/I156*100)</f>
        <v/>
      </c>
    </row>
    <row r="124" spans="1:10" ht="25.5" customHeight="1" x14ac:dyDescent="0.2">
      <c r="A124" s="128"/>
      <c r="B124" s="133" t="s">
        <v>188</v>
      </c>
      <c r="C124" s="202" t="s">
        <v>189</v>
      </c>
      <c r="D124" s="203"/>
      <c r="E124" s="203"/>
      <c r="F124" s="138" t="s">
        <v>25</v>
      </c>
      <c r="G124" s="139"/>
      <c r="H124" s="139"/>
      <c r="I124" s="139">
        <f>'D.1.1.1 D.1.1.1.01 Pol'!G432+'D.1.4.1 D.1.4.1.02 Pol'!G11+'D.1.4.1 D.1.4.1.03 Pol'!G11+'D.1.4.1 D.1.4.1.04 Pol'!G35</f>
        <v>0</v>
      </c>
      <c r="J124" s="136" t="str">
        <f>IF(I156=0,"",I124/I156*100)</f>
        <v/>
      </c>
    </row>
    <row r="125" spans="1:10" ht="25.5" customHeight="1" x14ac:dyDescent="0.2">
      <c r="A125" s="128"/>
      <c r="B125" s="133" t="s">
        <v>188</v>
      </c>
      <c r="C125" s="202" t="s">
        <v>190</v>
      </c>
      <c r="D125" s="203"/>
      <c r="E125" s="203"/>
      <c r="F125" s="138" t="s">
        <v>25</v>
      </c>
      <c r="G125" s="139"/>
      <c r="H125" s="139"/>
      <c r="I125" s="139">
        <f>'D.1.4.5 D.1.4.5.01 Pol'!G35</f>
        <v>0</v>
      </c>
      <c r="J125" s="136" t="str">
        <f>IF(I156=0,"",I125/I156*100)</f>
        <v/>
      </c>
    </row>
    <row r="126" spans="1:10" ht="25.5" customHeight="1" x14ac:dyDescent="0.2">
      <c r="A126" s="128"/>
      <c r="B126" s="133" t="s">
        <v>191</v>
      </c>
      <c r="C126" s="202" t="s">
        <v>192</v>
      </c>
      <c r="D126" s="203"/>
      <c r="E126" s="203"/>
      <c r="F126" s="138" t="s">
        <v>25</v>
      </c>
      <c r="G126" s="139"/>
      <c r="H126" s="139"/>
      <c r="I126" s="139">
        <f>'D.1.1.1 D.1.1.1.01 Pol'!G483</f>
        <v>0</v>
      </c>
      <c r="J126" s="136" t="str">
        <f>IF(I156=0,"",I126/I156*100)</f>
        <v/>
      </c>
    </row>
    <row r="127" spans="1:10" ht="25.5" customHeight="1" x14ac:dyDescent="0.2">
      <c r="A127" s="128"/>
      <c r="B127" s="133" t="s">
        <v>193</v>
      </c>
      <c r="C127" s="202" t="s">
        <v>194</v>
      </c>
      <c r="D127" s="203"/>
      <c r="E127" s="203"/>
      <c r="F127" s="138" t="s">
        <v>25</v>
      </c>
      <c r="G127" s="139"/>
      <c r="H127" s="139"/>
      <c r="I127" s="139">
        <f>'D.1.4.5 D.1.4.5.01 Pol'!G58</f>
        <v>0</v>
      </c>
      <c r="J127" s="136" t="str">
        <f>IF(I156=0,"",I127/I156*100)</f>
        <v/>
      </c>
    </row>
    <row r="128" spans="1:10" ht="25.5" customHeight="1" x14ac:dyDescent="0.2">
      <c r="A128" s="128"/>
      <c r="B128" s="133" t="s">
        <v>195</v>
      </c>
      <c r="C128" s="202" t="s">
        <v>196</v>
      </c>
      <c r="D128" s="203"/>
      <c r="E128" s="203"/>
      <c r="F128" s="138" t="s">
        <v>25</v>
      </c>
      <c r="G128" s="139"/>
      <c r="H128" s="139"/>
      <c r="I128" s="139">
        <f>'D.1.4.5 D.1.4.5.01 Pol'!G88</f>
        <v>0</v>
      </c>
      <c r="J128" s="136" t="str">
        <f>IF(I156=0,"",I128/I156*100)</f>
        <v/>
      </c>
    </row>
    <row r="129" spans="1:10" ht="25.5" customHeight="1" x14ac:dyDescent="0.2">
      <c r="A129" s="128"/>
      <c r="B129" s="133" t="s">
        <v>197</v>
      </c>
      <c r="C129" s="202" t="s">
        <v>198</v>
      </c>
      <c r="D129" s="203"/>
      <c r="E129" s="203"/>
      <c r="F129" s="138" t="s">
        <v>25</v>
      </c>
      <c r="G129" s="139"/>
      <c r="H129" s="139"/>
      <c r="I129" s="139">
        <f>'D.1.4.5 D.1.4.5.01 Pol'!G137</f>
        <v>0</v>
      </c>
      <c r="J129" s="136" t="str">
        <f>IF(I156=0,"",I129/I156*100)</f>
        <v/>
      </c>
    </row>
    <row r="130" spans="1:10" ht="25.5" customHeight="1" x14ac:dyDescent="0.2">
      <c r="A130" s="128"/>
      <c r="B130" s="133" t="s">
        <v>199</v>
      </c>
      <c r="C130" s="202" t="s">
        <v>200</v>
      </c>
      <c r="D130" s="203"/>
      <c r="E130" s="203"/>
      <c r="F130" s="138" t="s">
        <v>25</v>
      </c>
      <c r="G130" s="139"/>
      <c r="H130" s="139"/>
      <c r="I130" s="139">
        <f>'D.1.4.5 D.1.4.5.01 Pol'!G145</f>
        <v>0</v>
      </c>
      <c r="J130" s="136" t="str">
        <f>IF(I156=0,"",I130/I156*100)</f>
        <v/>
      </c>
    </row>
    <row r="131" spans="1:10" ht="25.5" customHeight="1" x14ac:dyDescent="0.2">
      <c r="A131" s="128"/>
      <c r="B131" s="133" t="s">
        <v>201</v>
      </c>
      <c r="C131" s="202" t="s">
        <v>202</v>
      </c>
      <c r="D131" s="203"/>
      <c r="E131" s="203"/>
      <c r="F131" s="138" t="s">
        <v>25</v>
      </c>
      <c r="G131" s="139"/>
      <c r="H131" s="139"/>
      <c r="I131" s="139">
        <f>'D.1.1.1 D.1.1.1.01 Pol'!G488</f>
        <v>0</v>
      </c>
      <c r="J131" s="136" t="str">
        <f>IF(I156=0,"",I131/I156*100)</f>
        <v/>
      </c>
    </row>
    <row r="132" spans="1:10" ht="25.5" customHeight="1" x14ac:dyDescent="0.2">
      <c r="A132" s="128"/>
      <c r="B132" s="133" t="s">
        <v>203</v>
      </c>
      <c r="C132" s="202" t="s">
        <v>204</v>
      </c>
      <c r="D132" s="203"/>
      <c r="E132" s="203"/>
      <c r="F132" s="138" t="s">
        <v>25</v>
      </c>
      <c r="G132" s="139"/>
      <c r="H132" s="139"/>
      <c r="I132" s="139">
        <f>'D.1.4.1 D.1.4.1.01 Pol'!G8+'D.1.4.1 D.1.4.1.02 Pol'!G21+'D.1.4.1 D.1.4.1.03 Pol'!G27</f>
        <v>0</v>
      </c>
      <c r="J132" s="136" t="str">
        <f>IF(I156=0,"",I132/I156*100)</f>
        <v/>
      </c>
    </row>
    <row r="133" spans="1:10" ht="25.5" customHeight="1" x14ac:dyDescent="0.2">
      <c r="A133" s="128"/>
      <c r="B133" s="133" t="s">
        <v>205</v>
      </c>
      <c r="C133" s="202" t="s">
        <v>206</v>
      </c>
      <c r="D133" s="203"/>
      <c r="E133" s="203"/>
      <c r="F133" s="138" t="s">
        <v>25</v>
      </c>
      <c r="G133" s="139"/>
      <c r="H133" s="139"/>
      <c r="I133" s="139">
        <f>'D.1.4.1 D.1.4.1.03 Pol'!G30</f>
        <v>0</v>
      </c>
      <c r="J133" s="136" t="str">
        <f>IF(I156=0,"",I133/I156*100)</f>
        <v/>
      </c>
    </row>
    <row r="134" spans="1:10" ht="25.5" customHeight="1" x14ac:dyDescent="0.2">
      <c r="A134" s="128"/>
      <c r="B134" s="133" t="s">
        <v>207</v>
      </c>
      <c r="C134" s="202" t="s">
        <v>208</v>
      </c>
      <c r="D134" s="203"/>
      <c r="E134" s="203"/>
      <c r="F134" s="138" t="s">
        <v>25</v>
      </c>
      <c r="G134" s="139"/>
      <c r="H134" s="139"/>
      <c r="I134" s="139">
        <f>'D.1.4.1 D.1.4.1.02 Pol'!G25+'D.1.4.1 D.1.4.1.03 Pol'!G59+'D.1.4.1 D.1.4.1.04 Pol'!G40</f>
        <v>0</v>
      </c>
      <c r="J134" s="136" t="str">
        <f>IF(I156=0,"",I134/I156*100)</f>
        <v/>
      </c>
    </row>
    <row r="135" spans="1:10" ht="25.5" customHeight="1" x14ac:dyDescent="0.2">
      <c r="A135" s="128"/>
      <c r="B135" s="133" t="s">
        <v>209</v>
      </c>
      <c r="C135" s="202" t="s">
        <v>210</v>
      </c>
      <c r="D135" s="203"/>
      <c r="E135" s="203"/>
      <c r="F135" s="138" t="s">
        <v>25</v>
      </c>
      <c r="G135" s="139"/>
      <c r="H135" s="139"/>
      <c r="I135" s="139">
        <f>'D.1.4.1 D.1.4.1.02 Pol'!G40+'D.1.4.1 D.1.4.1.03 Pol'!G71+'D.1.4.1 D.1.4.1.04 Pol'!G44</f>
        <v>0</v>
      </c>
      <c r="J135" s="136" t="str">
        <f>IF(I156=0,"",I135/I156*100)</f>
        <v/>
      </c>
    </row>
    <row r="136" spans="1:10" ht="25.5" customHeight="1" x14ac:dyDescent="0.2">
      <c r="A136" s="128"/>
      <c r="B136" s="133" t="s">
        <v>211</v>
      </c>
      <c r="C136" s="202" t="s">
        <v>212</v>
      </c>
      <c r="D136" s="203"/>
      <c r="E136" s="203"/>
      <c r="F136" s="138" t="s">
        <v>25</v>
      </c>
      <c r="G136" s="139"/>
      <c r="H136" s="139"/>
      <c r="I136" s="139">
        <f>'D.1.4.1 D.1.4.1.02 Pol'!G61</f>
        <v>0</v>
      </c>
      <c r="J136" s="136" t="str">
        <f>IF(I156=0,"",I136/I156*100)</f>
        <v/>
      </c>
    </row>
    <row r="137" spans="1:10" ht="25.5" customHeight="1" x14ac:dyDescent="0.2">
      <c r="A137" s="128"/>
      <c r="B137" s="133" t="s">
        <v>213</v>
      </c>
      <c r="C137" s="202" t="s">
        <v>214</v>
      </c>
      <c r="D137" s="203"/>
      <c r="E137" s="203"/>
      <c r="F137" s="138" t="s">
        <v>25</v>
      </c>
      <c r="G137" s="139"/>
      <c r="H137" s="139"/>
      <c r="I137" s="139">
        <f>'D.1.1.1 D.1.1.1.01 Pol'!G490</f>
        <v>0</v>
      </c>
      <c r="J137" s="136" t="str">
        <f>IF(I156=0,"",I137/I156*100)</f>
        <v/>
      </c>
    </row>
    <row r="138" spans="1:10" ht="25.5" customHeight="1" x14ac:dyDescent="0.2">
      <c r="A138" s="128"/>
      <c r="B138" s="133" t="s">
        <v>215</v>
      </c>
      <c r="C138" s="202" t="s">
        <v>216</v>
      </c>
      <c r="D138" s="203"/>
      <c r="E138" s="203"/>
      <c r="F138" s="138" t="s">
        <v>25</v>
      </c>
      <c r="G138" s="139"/>
      <c r="H138" s="139"/>
      <c r="I138" s="139">
        <f>'D.1.1.1 D.1.1.1.01 Pol'!G497</f>
        <v>0</v>
      </c>
      <c r="J138" s="136" t="str">
        <f>IF(I156=0,"",I138/I156*100)</f>
        <v/>
      </c>
    </row>
    <row r="139" spans="1:10" ht="25.5" customHeight="1" x14ac:dyDescent="0.2">
      <c r="A139" s="128"/>
      <c r="B139" s="133" t="s">
        <v>217</v>
      </c>
      <c r="C139" s="202" t="s">
        <v>218</v>
      </c>
      <c r="D139" s="203"/>
      <c r="E139" s="203"/>
      <c r="F139" s="138" t="s">
        <v>25</v>
      </c>
      <c r="G139" s="139"/>
      <c r="H139" s="139"/>
      <c r="I139" s="139">
        <f>'D.1.1.1 D.1.1.1.01 Pol'!G504</f>
        <v>0</v>
      </c>
      <c r="J139" s="136" t="str">
        <f>IF(I156=0,"",I139/I156*100)</f>
        <v/>
      </c>
    </row>
    <row r="140" spans="1:10" ht="25.5" customHeight="1" x14ac:dyDescent="0.2">
      <c r="A140" s="128"/>
      <c r="B140" s="133" t="s">
        <v>219</v>
      </c>
      <c r="C140" s="202" t="s">
        <v>220</v>
      </c>
      <c r="D140" s="203"/>
      <c r="E140" s="203"/>
      <c r="F140" s="138" t="s">
        <v>25</v>
      </c>
      <c r="G140" s="139"/>
      <c r="H140" s="139"/>
      <c r="I140" s="139">
        <f>'D.1.1.1 D.1.1.1.01 Pol'!G506+'D.1.4.1 D.1.4.1.02 Pol'!G98+'D.1.4.1 D.1.4.1.03 Pol'!G119</f>
        <v>0</v>
      </c>
      <c r="J140" s="136" t="str">
        <f>IF(I156=0,"",I140/I156*100)</f>
        <v/>
      </c>
    </row>
    <row r="141" spans="1:10" ht="25.5" customHeight="1" x14ac:dyDescent="0.2">
      <c r="A141" s="128"/>
      <c r="B141" s="133" t="s">
        <v>219</v>
      </c>
      <c r="C141" s="202" t="s">
        <v>221</v>
      </c>
      <c r="D141" s="203"/>
      <c r="E141" s="203"/>
      <c r="F141" s="138" t="s">
        <v>25</v>
      </c>
      <c r="G141" s="139"/>
      <c r="H141" s="139"/>
      <c r="I141" s="139">
        <f>'D.1.4.5 D.1.4.5.01 Pol'!G196</f>
        <v>0</v>
      </c>
      <c r="J141" s="136" t="str">
        <f>IF(I156=0,"",I141/I156*100)</f>
        <v/>
      </c>
    </row>
    <row r="142" spans="1:10" ht="25.5" customHeight="1" x14ac:dyDescent="0.2">
      <c r="A142" s="128"/>
      <c r="B142" s="133" t="s">
        <v>222</v>
      </c>
      <c r="C142" s="202" t="s">
        <v>223</v>
      </c>
      <c r="D142" s="203"/>
      <c r="E142" s="203"/>
      <c r="F142" s="138" t="s">
        <v>25</v>
      </c>
      <c r="G142" s="139"/>
      <c r="H142" s="139"/>
      <c r="I142" s="139">
        <f>'D.1.1.1 D.1.1.1.01 Pol'!G548</f>
        <v>0</v>
      </c>
      <c r="J142" s="136" t="str">
        <f>IF(I156=0,"",I142/I156*100)</f>
        <v/>
      </c>
    </row>
    <row r="143" spans="1:10" ht="25.5" customHeight="1" x14ac:dyDescent="0.2">
      <c r="A143" s="128"/>
      <c r="B143" s="133" t="s">
        <v>224</v>
      </c>
      <c r="C143" s="202" t="s">
        <v>225</v>
      </c>
      <c r="D143" s="203"/>
      <c r="E143" s="203"/>
      <c r="F143" s="138" t="s">
        <v>25</v>
      </c>
      <c r="G143" s="139"/>
      <c r="H143" s="139"/>
      <c r="I143" s="139">
        <f>'D.1.1.1 D.1.1.1.01 Pol'!G573</f>
        <v>0</v>
      </c>
      <c r="J143" s="136" t="str">
        <f>IF(I156=0,"",I143/I156*100)</f>
        <v/>
      </c>
    </row>
    <row r="144" spans="1:10" ht="25.5" customHeight="1" x14ac:dyDescent="0.2">
      <c r="A144" s="128"/>
      <c r="B144" s="133" t="s">
        <v>226</v>
      </c>
      <c r="C144" s="202" t="s">
        <v>227</v>
      </c>
      <c r="D144" s="203"/>
      <c r="E144" s="203"/>
      <c r="F144" s="138" t="s">
        <v>25</v>
      </c>
      <c r="G144" s="139"/>
      <c r="H144" s="139"/>
      <c r="I144" s="139">
        <f>'D.1.1.1 D.1.1.1.01 Pol'!G582</f>
        <v>0</v>
      </c>
      <c r="J144" s="136" t="str">
        <f>IF(I156=0,"",I144/I156*100)</f>
        <v/>
      </c>
    </row>
    <row r="145" spans="1:10" ht="25.5" customHeight="1" x14ac:dyDescent="0.2">
      <c r="A145" s="128"/>
      <c r="B145" s="133" t="s">
        <v>228</v>
      </c>
      <c r="C145" s="202" t="s">
        <v>229</v>
      </c>
      <c r="D145" s="203"/>
      <c r="E145" s="203"/>
      <c r="F145" s="138" t="s">
        <v>25</v>
      </c>
      <c r="G145" s="139"/>
      <c r="H145" s="139"/>
      <c r="I145" s="139">
        <f>'D.1.1.1 D.1.1.1.01 Pol'!G585</f>
        <v>0</v>
      </c>
      <c r="J145" s="136" t="str">
        <f>IF(I156=0,"",I145/I156*100)</f>
        <v/>
      </c>
    </row>
    <row r="146" spans="1:10" ht="25.5" customHeight="1" x14ac:dyDescent="0.2">
      <c r="A146" s="128"/>
      <c r="B146" s="133" t="s">
        <v>230</v>
      </c>
      <c r="C146" s="202" t="s">
        <v>231</v>
      </c>
      <c r="D146" s="203"/>
      <c r="E146" s="203"/>
      <c r="F146" s="138" t="s">
        <v>25</v>
      </c>
      <c r="G146" s="139"/>
      <c r="H146" s="139"/>
      <c r="I146" s="139">
        <f>'D.1.1.1 D.1.1.1.01 Pol'!G607</f>
        <v>0</v>
      </c>
      <c r="J146" s="136" t="str">
        <f>IF(I156=0,"",I146/I156*100)</f>
        <v/>
      </c>
    </row>
    <row r="147" spans="1:10" ht="25.5" customHeight="1" x14ac:dyDescent="0.2">
      <c r="A147" s="128"/>
      <c r="B147" s="133" t="s">
        <v>232</v>
      </c>
      <c r="C147" s="202" t="s">
        <v>233</v>
      </c>
      <c r="D147" s="203"/>
      <c r="E147" s="203"/>
      <c r="F147" s="138" t="s">
        <v>25</v>
      </c>
      <c r="G147" s="139"/>
      <c r="H147" s="139"/>
      <c r="I147" s="139">
        <f>'D.1.1.1 D.1.1.1.01 Pol'!G627+'D.1.4.1 D.1.4.1.02 Pol'!G101+'D.1.4.1 D.1.4.1.03 Pol'!G122</f>
        <v>0</v>
      </c>
      <c r="J147" s="136" t="str">
        <f>IF(I156=0,"",I147/I156*100)</f>
        <v/>
      </c>
    </row>
    <row r="148" spans="1:10" ht="25.5" customHeight="1" x14ac:dyDescent="0.2">
      <c r="A148" s="128"/>
      <c r="B148" s="133" t="s">
        <v>234</v>
      </c>
      <c r="C148" s="202" t="s">
        <v>235</v>
      </c>
      <c r="D148" s="203"/>
      <c r="E148" s="203"/>
      <c r="F148" s="138" t="s">
        <v>25</v>
      </c>
      <c r="G148" s="139"/>
      <c r="H148" s="139"/>
      <c r="I148" s="139">
        <f>'D.1.1.1 D.1.1.1.01 Pol'!G634</f>
        <v>0</v>
      </c>
      <c r="J148" s="136" t="str">
        <f>IF(I156=0,"",I148/I156*100)</f>
        <v/>
      </c>
    </row>
    <row r="149" spans="1:10" ht="25.5" customHeight="1" x14ac:dyDescent="0.2">
      <c r="A149" s="128"/>
      <c r="B149" s="133" t="s">
        <v>236</v>
      </c>
      <c r="C149" s="202" t="s">
        <v>237</v>
      </c>
      <c r="D149" s="203"/>
      <c r="E149" s="203"/>
      <c r="F149" s="138" t="s">
        <v>25</v>
      </c>
      <c r="G149" s="139"/>
      <c r="H149" s="139"/>
      <c r="I149" s="139">
        <f>'D.1.1.1 D.1.1.1.01 Pol'!G657</f>
        <v>0</v>
      </c>
      <c r="J149" s="136" t="str">
        <f>IF(I156=0,"",I149/I156*100)</f>
        <v/>
      </c>
    </row>
    <row r="150" spans="1:10" ht="25.5" customHeight="1" x14ac:dyDescent="0.2">
      <c r="A150" s="128"/>
      <c r="B150" s="133" t="s">
        <v>238</v>
      </c>
      <c r="C150" s="202" t="s">
        <v>239</v>
      </c>
      <c r="D150" s="203"/>
      <c r="E150" s="203"/>
      <c r="F150" s="138" t="s">
        <v>25</v>
      </c>
      <c r="G150" s="139"/>
      <c r="H150" s="139"/>
      <c r="I150" s="139">
        <f>'D.1.1.1 D.1.1.1.01 Pol'!G707</f>
        <v>0</v>
      </c>
      <c r="J150" s="136" t="str">
        <f>IF(I156=0,"",I150/I156*100)</f>
        <v/>
      </c>
    </row>
    <row r="151" spans="1:10" ht="25.5" customHeight="1" x14ac:dyDescent="0.2">
      <c r="A151" s="128"/>
      <c r="B151" s="133" t="s">
        <v>240</v>
      </c>
      <c r="C151" s="202" t="s">
        <v>241</v>
      </c>
      <c r="D151" s="203"/>
      <c r="E151" s="203"/>
      <c r="F151" s="138" t="s">
        <v>25</v>
      </c>
      <c r="G151" s="139"/>
      <c r="H151" s="139"/>
      <c r="I151" s="139">
        <f>'D.1.1.1 D.1.1.1.01 Pol'!G709</f>
        <v>0</v>
      </c>
      <c r="J151" s="136" t="str">
        <f>IF(I156=0,"",I151/I156*100)</f>
        <v/>
      </c>
    </row>
    <row r="152" spans="1:10" ht="25.5" customHeight="1" x14ac:dyDescent="0.2">
      <c r="A152" s="128"/>
      <c r="B152" s="133" t="s">
        <v>242</v>
      </c>
      <c r="C152" s="202" t="s">
        <v>243</v>
      </c>
      <c r="D152" s="203"/>
      <c r="E152" s="203"/>
      <c r="F152" s="138" t="s">
        <v>25</v>
      </c>
      <c r="G152" s="139"/>
      <c r="H152" s="139"/>
      <c r="I152" s="139">
        <f>'D.1.1.1 D.1.1.1.01 Pol'!G711</f>
        <v>0</v>
      </c>
      <c r="J152" s="136" t="str">
        <f>IF(I156=0,"",I152/I156*100)</f>
        <v/>
      </c>
    </row>
    <row r="153" spans="1:10" ht="25.5" customHeight="1" x14ac:dyDescent="0.2">
      <c r="A153" s="128"/>
      <c r="B153" s="133" t="s">
        <v>244</v>
      </c>
      <c r="C153" s="202" t="s">
        <v>245</v>
      </c>
      <c r="D153" s="203"/>
      <c r="E153" s="203"/>
      <c r="F153" s="138" t="s">
        <v>26</v>
      </c>
      <c r="G153" s="139"/>
      <c r="H153" s="139"/>
      <c r="I153" s="139">
        <f>'D.1.4.1 D.1.4.1.04 Pol'!G21+'D.1.4.1 D.1.4.1.04 Pol'!G51</f>
        <v>0</v>
      </c>
      <c r="J153" s="136" t="str">
        <f>IF(I156=0,"",I153/I156*100)</f>
        <v/>
      </c>
    </row>
    <row r="154" spans="1:10" ht="25.5" customHeight="1" x14ac:dyDescent="0.2">
      <c r="A154" s="128"/>
      <c r="B154" s="133" t="s">
        <v>246</v>
      </c>
      <c r="C154" s="202" t="s">
        <v>247</v>
      </c>
      <c r="D154" s="203"/>
      <c r="E154" s="203"/>
      <c r="F154" s="138" t="s">
        <v>26</v>
      </c>
      <c r="G154" s="139"/>
      <c r="H154" s="139"/>
      <c r="I154" s="139">
        <f>'D.1.4.1 D.1.4.1.04 Pol'!G53</f>
        <v>0</v>
      </c>
      <c r="J154" s="136" t="str">
        <f>IF(I156=0,"",I154/I156*100)</f>
        <v/>
      </c>
    </row>
    <row r="155" spans="1:10" ht="25.5" customHeight="1" x14ac:dyDescent="0.2">
      <c r="A155" s="128"/>
      <c r="B155" s="133" t="s">
        <v>248</v>
      </c>
      <c r="C155" s="202" t="s">
        <v>27</v>
      </c>
      <c r="D155" s="203"/>
      <c r="E155" s="203"/>
      <c r="F155" s="138" t="s">
        <v>248</v>
      </c>
      <c r="G155" s="139"/>
      <c r="H155" s="139"/>
      <c r="I155" s="139">
        <f>'D.1.4.1 D.1.4.1.01 Pol'!G11+'D.1.4.3 D.1.4.3.01 Pol'!G184+'D.1.4.5 D.1.4.5.01 Pol'!G8+'D.1.4.7 D.1.4.7 Pol'!G8+'PS01 PS01 Pol'!G12</f>
        <v>0</v>
      </c>
      <c r="J155" s="136" t="str">
        <f>IF(I156=0,"",I155/I156*100)</f>
        <v/>
      </c>
    </row>
    <row r="156" spans="1:10" ht="25.5" customHeight="1" x14ac:dyDescent="0.2">
      <c r="A156" s="129"/>
      <c r="B156" s="134" t="s">
        <v>1</v>
      </c>
      <c r="C156" s="134"/>
      <c r="D156" s="135"/>
      <c r="E156" s="135"/>
      <c r="F156" s="140"/>
      <c r="G156" s="141"/>
      <c r="H156" s="141"/>
      <c r="I156" s="141">
        <f>SUM(I75:I155)</f>
        <v>0</v>
      </c>
      <c r="J156" s="137">
        <f>SUM(J75:J155)</f>
        <v>0</v>
      </c>
    </row>
    <row r="157" spans="1:10" x14ac:dyDescent="0.2">
      <c r="F157" s="89"/>
      <c r="G157" s="88"/>
      <c r="H157" s="89"/>
      <c r="I157" s="88"/>
      <c r="J157" s="90"/>
    </row>
    <row r="158" spans="1:10" x14ac:dyDescent="0.2">
      <c r="F158" s="89"/>
      <c r="G158" s="88"/>
      <c r="H158" s="89"/>
      <c r="I158" s="88"/>
      <c r="J158" s="90"/>
    </row>
    <row r="159" spans="1:10" x14ac:dyDescent="0.2">
      <c r="F159" s="89"/>
      <c r="G159" s="88"/>
      <c r="H159" s="89"/>
      <c r="I159" s="88"/>
      <c r="J159" s="90"/>
    </row>
  </sheetData>
  <sheetProtection password="E5D8"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49">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C65:E65"/>
    <mergeCell ref="C66:E66"/>
    <mergeCell ref="C67:E67"/>
    <mergeCell ref="B68:E68"/>
    <mergeCell ref="C59:E59"/>
    <mergeCell ref="C60:E60"/>
    <mergeCell ref="C61:E61"/>
    <mergeCell ref="C62:E62"/>
    <mergeCell ref="C63:E63"/>
    <mergeCell ref="C80:E80"/>
    <mergeCell ref="C81:E81"/>
    <mergeCell ref="C82:E82"/>
    <mergeCell ref="C83:E83"/>
    <mergeCell ref="C84:E84"/>
    <mergeCell ref="C75:E75"/>
    <mergeCell ref="C76:E76"/>
    <mergeCell ref="C77:E77"/>
    <mergeCell ref="C78:E78"/>
    <mergeCell ref="C79:E79"/>
    <mergeCell ref="C90:E90"/>
    <mergeCell ref="C91:E91"/>
    <mergeCell ref="C92:E92"/>
    <mergeCell ref="C93:E93"/>
    <mergeCell ref="C94:E94"/>
    <mergeCell ref="C85:E85"/>
    <mergeCell ref="C86:E86"/>
    <mergeCell ref="C87:E87"/>
    <mergeCell ref="C88:E88"/>
    <mergeCell ref="C89:E89"/>
    <mergeCell ref="C100:E100"/>
    <mergeCell ref="C101:E101"/>
    <mergeCell ref="C102:E102"/>
    <mergeCell ref="C103:E103"/>
    <mergeCell ref="C104:E104"/>
    <mergeCell ref="C95:E95"/>
    <mergeCell ref="C96:E96"/>
    <mergeCell ref="C97:E97"/>
    <mergeCell ref="C98:E98"/>
    <mergeCell ref="C99:E99"/>
    <mergeCell ref="C110:E110"/>
    <mergeCell ref="C111:E111"/>
    <mergeCell ref="C112:E112"/>
    <mergeCell ref="C113:E113"/>
    <mergeCell ref="C114:E114"/>
    <mergeCell ref="C105:E105"/>
    <mergeCell ref="C106:E106"/>
    <mergeCell ref="C107:E107"/>
    <mergeCell ref="C108:E108"/>
    <mergeCell ref="C109:E109"/>
    <mergeCell ref="C120:E120"/>
    <mergeCell ref="C121:E121"/>
    <mergeCell ref="C122:E122"/>
    <mergeCell ref="C123:E123"/>
    <mergeCell ref="C124:E124"/>
    <mergeCell ref="C115:E115"/>
    <mergeCell ref="C116:E116"/>
    <mergeCell ref="C117:E117"/>
    <mergeCell ref="C118:E118"/>
    <mergeCell ref="C119:E119"/>
    <mergeCell ref="C130:E130"/>
    <mergeCell ref="C131:E131"/>
    <mergeCell ref="C132:E132"/>
    <mergeCell ref="C133:E133"/>
    <mergeCell ref="C134:E134"/>
    <mergeCell ref="C125:E125"/>
    <mergeCell ref="C126:E126"/>
    <mergeCell ref="C127:E127"/>
    <mergeCell ref="C128:E128"/>
    <mergeCell ref="C129:E129"/>
    <mergeCell ref="C140:E140"/>
    <mergeCell ref="C141:E141"/>
    <mergeCell ref="C142:E142"/>
    <mergeCell ref="C143:E143"/>
    <mergeCell ref="C144:E144"/>
    <mergeCell ref="C135:E135"/>
    <mergeCell ref="C136:E136"/>
    <mergeCell ref="C137:E137"/>
    <mergeCell ref="C138:E138"/>
    <mergeCell ref="C139:E139"/>
    <mergeCell ref="C155:E155"/>
    <mergeCell ref="C150:E150"/>
    <mergeCell ref="C151:E151"/>
    <mergeCell ref="C152:E152"/>
    <mergeCell ref="C153:E153"/>
    <mergeCell ref="C154:E154"/>
    <mergeCell ref="C145:E145"/>
    <mergeCell ref="C146:E146"/>
    <mergeCell ref="C147:E147"/>
    <mergeCell ref="C148:E148"/>
    <mergeCell ref="C149:E149"/>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1" manualBreakCount="1">
    <brk id="36"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83</v>
      </c>
      <c r="C3" s="251" t="s">
        <v>84</v>
      </c>
      <c r="D3" s="252"/>
      <c r="E3" s="252"/>
      <c r="F3" s="252"/>
      <c r="G3" s="253"/>
      <c r="AC3" s="87" t="s">
        <v>252</v>
      </c>
      <c r="AG3" t="s">
        <v>253</v>
      </c>
    </row>
    <row r="4" spans="1:60" ht="24.95" customHeight="1" x14ac:dyDescent="0.2">
      <c r="A4" s="145" t="s">
        <v>9</v>
      </c>
      <c r="B4" s="146" t="s">
        <v>87</v>
      </c>
      <c r="C4" s="254" t="s">
        <v>88</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SUMIF(AG9:AG17,"&lt;&gt;NOR",G9:G17)</f>
        <v>0</v>
      </c>
      <c r="H8" s="171"/>
      <c r="I8" s="171">
        <f>SUM(I9:I17)</f>
        <v>0</v>
      </c>
      <c r="J8" s="171"/>
      <c r="K8" s="171">
        <f>SUM(K9:K17)</f>
        <v>0</v>
      </c>
      <c r="L8" s="171"/>
      <c r="M8" s="171">
        <f>SUM(M9:M17)</f>
        <v>0</v>
      </c>
      <c r="N8" s="171"/>
      <c r="O8" s="171">
        <f>SUM(O9:O17)</f>
        <v>0.14000000000000001</v>
      </c>
      <c r="P8" s="171"/>
      <c r="Q8" s="171">
        <f>SUM(Q9:Q17)</f>
        <v>0</v>
      </c>
      <c r="R8" s="171"/>
      <c r="S8" s="171"/>
      <c r="T8" s="172"/>
      <c r="U8" s="166"/>
      <c r="V8" s="166">
        <f>SUM(V9:V17)</f>
        <v>0</v>
      </c>
      <c r="W8" s="166"/>
      <c r="AG8" t="s">
        <v>276</v>
      </c>
    </row>
    <row r="9" spans="1:60" outlineLevel="1" x14ac:dyDescent="0.2">
      <c r="A9" s="180">
        <v>1</v>
      </c>
      <c r="B9" s="181" t="s">
        <v>1896</v>
      </c>
      <c r="C9" s="191" t="s">
        <v>2405</v>
      </c>
      <c r="D9" s="182" t="s">
        <v>486</v>
      </c>
      <c r="E9" s="183">
        <v>350</v>
      </c>
      <c r="F9" s="184"/>
      <c r="G9" s="185">
        <f t="shared" ref="G9:G17" si="0">ROUND(E9*F9,2)</f>
        <v>0</v>
      </c>
      <c r="H9" s="184"/>
      <c r="I9" s="185">
        <f t="shared" ref="I9:I17" si="1">ROUND(E9*H9,2)</f>
        <v>0</v>
      </c>
      <c r="J9" s="184"/>
      <c r="K9" s="185">
        <f t="shared" ref="K9:K17" si="2">ROUND(E9*J9,2)</f>
        <v>0</v>
      </c>
      <c r="L9" s="185">
        <v>21</v>
      </c>
      <c r="M9" s="185">
        <f t="shared" ref="M9:M17" si="3">G9*(1+L9/100)</f>
        <v>0</v>
      </c>
      <c r="N9" s="185">
        <v>0</v>
      </c>
      <c r="O9" s="185">
        <f t="shared" ref="O9:O17" si="4">ROUND(E9*N9,2)</f>
        <v>0</v>
      </c>
      <c r="P9" s="185">
        <v>0</v>
      </c>
      <c r="Q9" s="185">
        <f t="shared" ref="Q9:Q17" si="5">ROUND(E9*P9,2)</f>
        <v>0</v>
      </c>
      <c r="R9" s="185"/>
      <c r="S9" s="185" t="s">
        <v>280</v>
      </c>
      <c r="T9" s="186" t="s">
        <v>281</v>
      </c>
      <c r="U9" s="161">
        <v>0</v>
      </c>
      <c r="V9" s="161">
        <f t="shared" ref="V9:V17" si="6">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2406</v>
      </c>
      <c r="C10" s="191" t="s">
        <v>2407</v>
      </c>
      <c r="D10" s="182" t="s">
        <v>486</v>
      </c>
      <c r="E10" s="183">
        <v>850</v>
      </c>
      <c r="F10" s="184"/>
      <c r="G10" s="185">
        <f t="shared" si="0"/>
        <v>0</v>
      </c>
      <c r="H10" s="184"/>
      <c r="I10" s="185">
        <f t="shared" si="1"/>
        <v>0</v>
      </c>
      <c r="J10" s="184"/>
      <c r="K10" s="185">
        <f t="shared" si="2"/>
        <v>0</v>
      </c>
      <c r="L10" s="185">
        <v>21</v>
      </c>
      <c r="M10" s="185">
        <f t="shared" si="3"/>
        <v>0</v>
      </c>
      <c r="N10" s="185">
        <v>2.0000000000000002E-5</v>
      </c>
      <c r="O10" s="185">
        <f t="shared" si="4"/>
        <v>0.02</v>
      </c>
      <c r="P10" s="185">
        <v>0</v>
      </c>
      <c r="Q10" s="185">
        <f t="shared" si="5"/>
        <v>0</v>
      </c>
      <c r="R10" s="185"/>
      <c r="S10" s="185" t="s">
        <v>280</v>
      </c>
      <c r="T10" s="186" t="s">
        <v>281</v>
      </c>
      <c r="U10" s="161">
        <v>0</v>
      </c>
      <c r="V10" s="161">
        <f t="shared" si="6"/>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2408</v>
      </c>
      <c r="C11" s="191" t="s">
        <v>2409</v>
      </c>
      <c r="D11" s="182" t="s">
        <v>486</v>
      </c>
      <c r="E11" s="183">
        <v>280</v>
      </c>
      <c r="F11" s="184"/>
      <c r="G11" s="185">
        <f t="shared" si="0"/>
        <v>0</v>
      </c>
      <c r="H11" s="184"/>
      <c r="I11" s="185">
        <f t="shared" si="1"/>
        <v>0</v>
      </c>
      <c r="J11" s="184"/>
      <c r="K11" s="185">
        <f t="shared" si="2"/>
        <v>0</v>
      </c>
      <c r="L11" s="185">
        <v>21</v>
      </c>
      <c r="M11" s="185">
        <f t="shared" si="3"/>
        <v>0</v>
      </c>
      <c r="N11" s="185">
        <v>3.0000000000000001E-5</v>
      </c>
      <c r="O11" s="185">
        <f t="shared" si="4"/>
        <v>0.01</v>
      </c>
      <c r="P11" s="185">
        <v>0</v>
      </c>
      <c r="Q11" s="185">
        <f t="shared" si="5"/>
        <v>0</v>
      </c>
      <c r="R11" s="185"/>
      <c r="S11" s="185" t="s">
        <v>280</v>
      </c>
      <c r="T11" s="186" t="s">
        <v>281</v>
      </c>
      <c r="U11" s="161">
        <v>0</v>
      </c>
      <c r="V11" s="161">
        <f t="shared" si="6"/>
        <v>0</v>
      </c>
      <c r="W11" s="161"/>
      <c r="X11" s="152"/>
      <c r="Y11" s="152"/>
      <c r="Z11" s="152"/>
      <c r="AA11" s="152"/>
      <c r="AB11" s="152"/>
      <c r="AC11" s="152"/>
      <c r="AD11" s="152"/>
      <c r="AE11" s="152"/>
      <c r="AF11" s="152"/>
      <c r="AG11" s="152" t="s">
        <v>726</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2410</v>
      </c>
      <c r="C12" s="191" t="s">
        <v>2411</v>
      </c>
      <c r="D12" s="182" t="s">
        <v>486</v>
      </c>
      <c r="E12" s="183">
        <v>300</v>
      </c>
      <c r="F12" s="184"/>
      <c r="G12" s="185">
        <f t="shared" si="0"/>
        <v>0</v>
      </c>
      <c r="H12" s="184"/>
      <c r="I12" s="185">
        <f t="shared" si="1"/>
        <v>0</v>
      </c>
      <c r="J12" s="184"/>
      <c r="K12" s="185">
        <f t="shared" si="2"/>
        <v>0</v>
      </c>
      <c r="L12" s="185">
        <v>21</v>
      </c>
      <c r="M12" s="185">
        <f t="shared" si="3"/>
        <v>0</v>
      </c>
      <c r="N12" s="185">
        <v>0</v>
      </c>
      <c r="O12" s="185">
        <f t="shared" si="4"/>
        <v>0</v>
      </c>
      <c r="P12" s="185">
        <v>0</v>
      </c>
      <c r="Q12" s="185">
        <f t="shared" si="5"/>
        <v>0</v>
      </c>
      <c r="R12" s="185"/>
      <c r="S12" s="185" t="s">
        <v>280</v>
      </c>
      <c r="T12" s="186" t="s">
        <v>281</v>
      </c>
      <c r="U12" s="161">
        <v>0</v>
      </c>
      <c r="V12" s="161">
        <f t="shared" si="6"/>
        <v>0</v>
      </c>
      <c r="W12" s="161"/>
      <c r="X12" s="152"/>
      <c r="Y12" s="152"/>
      <c r="Z12" s="152"/>
      <c r="AA12" s="152"/>
      <c r="AB12" s="152"/>
      <c r="AC12" s="152"/>
      <c r="AD12" s="152"/>
      <c r="AE12" s="152"/>
      <c r="AF12" s="152"/>
      <c r="AG12" s="152" t="s">
        <v>726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2412</v>
      </c>
      <c r="C13" s="191" t="s">
        <v>2413</v>
      </c>
      <c r="D13" s="182" t="s">
        <v>439</v>
      </c>
      <c r="E13" s="183">
        <v>700</v>
      </c>
      <c r="F13" s="184"/>
      <c r="G13" s="185">
        <f t="shared" si="0"/>
        <v>0</v>
      </c>
      <c r="H13" s="184"/>
      <c r="I13" s="185">
        <f t="shared" si="1"/>
        <v>0</v>
      </c>
      <c r="J13" s="184"/>
      <c r="K13" s="185">
        <f t="shared" si="2"/>
        <v>0</v>
      </c>
      <c r="L13" s="185">
        <v>21</v>
      </c>
      <c r="M13" s="185">
        <f t="shared" si="3"/>
        <v>0</v>
      </c>
      <c r="N13" s="185">
        <v>1.5000000000000001E-4</v>
      </c>
      <c r="O13" s="185">
        <f t="shared" si="4"/>
        <v>0.11</v>
      </c>
      <c r="P13" s="185">
        <v>0</v>
      </c>
      <c r="Q13" s="185">
        <f t="shared" si="5"/>
        <v>0</v>
      </c>
      <c r="R13" s="185"/>
      <c r="S13" s="185" t="s">
        <v>280</v>
      </c>
      <c r="T13" s="186" t="s">
        <v>281</v>
      </c>
      <c r="U13" s="161">
        <v>0</v>
      </c>
      <c r="V13" s="161">
        <f t="shared" si="6"/>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6</v>
      </c>
      <c r="B14" s="181" t="s">
        <v>2414</v>
      </c>
      <c r="C14" s="191" t="s">
        <v>2383</v>
      </c>
      <c r="D14" s="182" t="s">
        <v>439</v>
      </c>
      <c r="E14" s="183">
        <v>1</v>
      </c>
      <c r="F14" s="184"/>
      <c r="G14" s="185">
        <f t="shared" si="0"/>
        <v>0</v>
      </c>
      <c r="H14" s="184"/>
      <c r="I14" s="185">
        <f t="shared" si="1"/>
        <v>0</v>
      </c>
      <c r="J14" s="184"/>
      <c r="K14" s="185">
        <f t="shared" si="2"/>
        <v>0</v>
      </c>
      <c r="L14" s="185">
        <v>21</v>
      </c>
      <c r="M14" s="185">
        <f t="shared" si="3"/>
        <v>0</v>
      </c>
      <c r="N14" s="185">
        <v>0</v>
      </c>
      <c r="O14" s="185">
        <f t="shared" si="4"/>
        <v>0</v>
      </c>
      <c r="P14" s="185">
        <v>0</v>
      </c>
      <c r="Q14" s="185">
        <f t="shared" si="5"/>
        <v>0</v>
      </c>
      <c r="R14" s="185"/>
      <c r="S14" s="185" t="s">
        <v>280</v>
      </c>
      <c r="T14" s="186" t="s">
        <v>281</v>
      </c>
      <c r="U14" s="161">
        <v>0</v>
      </c>
      <c r="V14" s="161">
        <f t="shared" si="6"/>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0">
        <v>7</v>
      </c>
      <c r="B15" s="181" t="s">
        <v>2415</v>
      </c>
      <c r="C15" s="191" t="s">
        <v>2416</v>
      </c>
      <c r="D15" s="182" t="s">
        <v>486</v>
      </c>
      <c r="E15" s="183">
        <v>400</v>
      </c>
      <c r="F15" s="184"/>
      <c r="G15" s="185">
        <f t="shared" si="0"/>
        <v>0</v>
      </c>
      <c r="H15" s="184"/>
      <c r="I15" s="185">
        <f t="shared" si="1"/>
        <v>0</v>
      </c>
      <c r="J15" s="184"/>
      <c r="K15" s="185">
        <f t="shared" si="2"/>
        <v>0</v>
      </c>
      <c r="L15" s="185">
        <v>21</v>
      </c>
      <c r="M15" s="185">
        <f t="shared" si="3"/>
        <v>0</v>
      </c>
      <c r="N15" s="185">
        <v>0</v>
      </c>
      <c r="O15" s="185">
        <f t="shared" si="4"/>
        <v>0</v>
      </c>
      <c r="P15" s="185">
        <v>0</v>
      </c>
      <c r="Q15" s="185">
        <f t="shared" si="5"/>
        <v>0</v>
      </c>
      <c r="R15" s="185"/>
      <c r="S15" s="185" t="s">
        <v>280</v>
      </c>
      <c r="T15" s="186" t="s">
        <v>281</v>
      </c>
      <c r="U15" s="161">
        <v>0</v>
      </c>
      <c r="V15" s="161">
        <f t="shared" si="6"/>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0">
        <v>8</v>
      </c>
      <c r="B16" s="181" t="s">
        <v>2417</v>
      </c>
      <c r="C16" s="191" t="s">
        <v>2418</v>
      </c>
      <c r="D16" s="182" t="s">
        <v>486</v>
      </c>
      <c r="E16" s="183">
        <v>450</v>
      </c>
      <c r="F16" s="184"/>
      <c r="G16" s="185">
        <f t="shared" si="0"/>
        <v>0</v>
      </c>
      <c r="H16" s="184"/>
      <c r="I16" s="185">
        <f t="shared" si="1"/>
        <v>0</v>
      </c>
      <c r="J16" s="184"/>
      <c r="K16" s="185">
        <f t="shared" si="2"/>
        <v>0</v>
      </c>
      <c r="L16" s="185">
        <v>21</v>
      </c>
      <c r="M16" s="185">
        <f t="shared" si="3"/>
        <v>0</v>
      </c>
      <c r="N16" s="185">
        <v>0</v>
      </c>
      <c r="O16" s="185">
        <f t="shared" si="4"/>
        <v>0</v>
      </c>
      <c r="P16" s="185">
        <v>0</v>
      </c>
      <c r="Q16" s="185">
        <f t="shared" si="5"/>
        <v>0</v>
      </c>
      <c r="R16" s="185"/>
      <c r="S16" s="185" t="s">
        <v>280</v>
      </c>
      <c r="T16" s="186" t="s">
        <v>281</v>
      </c>
      <c r="U16" s="161">
        <v>0</v>
      </c>
      <c r="V16" s="161">
        <f t="shared" si="6"/>
        <v>0</v>
      </c>
      <c r="W16" s="161"/>
      <c r="X16" s="152"/>
      <c r="Y16" s="152"/>
      <c r="Z16" s="152"/>
      <c r="AA16" s="152"/>
      <c r="AB16" s="152"/>
      <c r="AC16" s="152"/>
      <c r="AD16" s="152"/>
      <c r="AE16" s="152"/>
      <c r="AF16" s="152"/>
      <c r="AG16" s="152" t="s">
        <v>726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0">
        <v>9</v>
      </c>
      <c r="B17" s="181" t="s">
        <v>2419</v>
      </c>
      <c r="C17" s="191" t="s">
        <v>2384</v>
      </c>
      <c r="D17" s="182" t="s">
        <v>439</v>
      </c>
      <c r="E17" s="183">
        <v>1</v>
      </c>
      <c r="F17" s="184"/>
      <c r="G17" s="185">
        <f t="shared" si="0"/>
        <v>0</v>
      </c>
      <c r="H17" s="184"/>
      <c r="I17" s="185">
        <f t="shared" si="1"/>
        <v>0</v>
      </c>
      <c r="J17" s="184"/>
      <c r="K17" s="185">
        <f t="shared" si="2"/>
        <v>0</v>
      </c>
      <c r="L17" s="185">
        <v>21</v>
      </c>
      <c r="M17" s="185">
        <f t="shared" si="3"/>
        <v>0</v>
      </c>
      <c r="N17" s="185">
        <v>0</v>
      </c>
      <c r="O17" s="185">
        <f t="shared" si="4"/>
        <v>0</v>
      </c>
      <c r="P17" s="185">
        <v>0</v>
      </c>
      <c r="Q17" s="185">
        <f t="shared" si="5"/>
        <v>0</v>
      </c>
      <c r="R17" s="185"/>
      <c r="S17" s="185" t="s">
        <v>280</v>
      </c>
      <c r="T17" s="186" t="s">
        <v>281</v>
      </c>
      <c r="U17" s="161">
        <v>0</v>
      </c>
      <c r="V17" s="161">
        <f t="shared" si="6"/>
        <v>0</v>
      </c>
      <c r="W17" s="161"/>
      <c r="X17" s="152"/>
      <c r="Y17" s="152"/>
      <c r="Z17" s="152"/>
      <c r="AA17" s="152"/>
      <c r="AB17" s="152"/>
      <c r="AC17" s="152"/>
      <c r="AD17" s="152"/>
      <c r="AE17" s="152"/>
      <c r="AF17" s="152"/>
      <c r="AG17" s="152" t="s">
        <v>726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x14ac:dyDescent="0.2">
      <c r="A18" s="167" t="s">
        <v>275</v>
      </c>
      <c r="B18" s="168" t="s">
        <v>142</v>
      </c>
      <c r="C18" s="188" t="s">
        <v>143</v>
      </c>
      <c r="D18" s="169"/>
      <c r="E18" s="170"/>
      <c r="F18" s="171"/>
      <c r="G18" s="171">
        <f>SUMIF(AG19:AG27,"&lt;&gt;NOR",G19:G27)</f>
        <v>0</v>
      </c>
      <c r="H18" s="171"/>
      <c r="I18" s="171">
        <f>SUM(I19:I27)</f>
        <v>0</v>
      </c>
      <c r="J18" s="171"/>
      <c r="K18" s="171">
        <f>SUM(K19:K27)</f>
        <v>0</v>
      </c>
      <c r="L18" s="171"/>
      <c r="M18" s="171">
        <f>SUM(M19:M27)</f>
        <v>0</v>
      </c>
      <c r="N18" s="171"/>
      <c r="O18" s="171">
        <f>SUM(O19:O27)</f>
        <v>0.14000000000000001</v>
      </c>
      <c r="P18" s="171"/>
      <c r="Q18" s="171">
        <f>SUM(Q19:Q27)</f>
        <v>0</v>
      </c>
      <c r="R18" s="171"/>
      <c r="S18" s="171"/>
      <c r="T18" s="172"/>
      <c r="U18" s="166"/>
      <c r="V18" s="166">
        <f>SUM(V19:V27)</f>
        <v>0</v>
      </c>
      <c r="W18" s="166"/>
      <c r="AG18" t="s">
        <v>276</v>
      </c>
    </row>
    <row r="19" spans="1:60" outlineLevel="1" x14ac:dyDescent="0.2">
      <c r="A19" s="180">
        <v>10</v>
      </c>
      <c r="B19" s="181" t="s">
        <v>1912</v>
      </c>
      <c r="C19" s="191" t="s">
        <v>1913</v>
      </c>
      <c r="D19" s="182" t="s">
        <v>486</v>
      </c>
      <c r="E19" s="183">
        <v>400</v>
      </c>
      <c r="F19" s="184"/>
      <c r="G19" s="185">
        <f t="shared" ref="G19:G27" si="7">ROUND(E19*F19,2)</f>
        <v>0</v>
      </c>
      <c r="H19" s="184"/>
      <c r="I19" s="185">
        <f t="shared" ref="I19:I27" si="8">ROUND(E19*H19,2)</f>
        <v>0</v>
      </c>
      <c r="J19" s="184"/>
      <c r="K19" s="185">
        <f t="shared" ref="K19:K27" si="9">ROUND(E19*J19,2)</f>
        <v>0</v>
      </c>
      <c r="L19" s="185">
        <v>21</v>
      </c>
      <c r="M19" s="185">
        <f t="shared" ref="M19:M27" si="10">G19*(1+L19/100)</f>
        <v>0</v>
      </c>
      <c r="N19" s="185">
        <v>0</v>
      </c>
      <c r="O19" s="185">
        <f t="shared" ref="O19:O27" si="11">ROUND(E19*N19,2)</f>
        <v>0</v>
      </c>
      <c r="P19" s="185">
        <v>0</v>
      </c>
      <c r="Q19" s="185">
        <f t="shared" ref="Q19:Q27" si="12">ROUND(E19*P19,2)</f>
        <v>0</v>
      </c>
      <c r="R19" s="185"/>
      <c r="S19" s="185" t="s">
        <v>280</v>
      </c>
      <c r="T19" s="186" t="s">
        <v>281</v>
      </c>
      <c r="U19" s="161">
        <v>0</v>
      </c>
      <c r="V19" s="161">
        <f t="shared" ref="V19:V27" si="13">ROUND(E19*U19,2)</f>
        <v>0</v>
      </c>
      <c r="W19" s="161"/>
      <c r="X19" s="152"/>
      <c r="Y19" s="152"/>
      <c r="Z19" s="152"/>
      <c r="AA19" s="152"/>
      <c r="AB19" s="152"/>
      <c r="AC19" s="152"/>
      <c r="AD19" s="152"/>
      <c r="AE19" s="152"/>
      <c r="AF19" s="152"/>
      <c r="AG19" s="152" t="s">
        <v>282</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11</v>
      </c>
      <c r="B20" s="181" t="s">
        <v>2420</v>
      </c>
      <c r="C20" s="191" t="s">
        <v>2421</v>
      </c>
      <c r="D20" s="182" t="s">
        <v>486</v>
      </c>
      <c r="E20" s="183">
        <v>1430</v>
      </c>
      <c r="F20" s="184"/>
      <c r="G20" s="185">
        <f t="shared" si="7"/>
        <v>0</v>
      </c>
      <c r="H20" s="184"/>
      <c r="I20" s="185">
        <f t="shared" si="8"/>
        <v>0</v>
      </c>
      <c r="J20" s="184"/>
      <c r="K20" s="185">
        <f t="shared" si="9"/>
        <v>0</v>
      </c>
      <c r="L20" s="185">
        <v>21</v>
      </c>
      <c r="M20" s="185">
        <f t="shared" si="10"/>
        <v>0</v>
      </c>
      <c r="N20" s="185">
        <v>0</v>
      </c>
      <c r="O20" s="185">
        <f t="shared" si="11"/>
        <v>0</v>
      </c>
      <c r="P20" s="185">
        <v>0</v>
      </c>
      <c r="Q20" s="185">
        <f t="shared" si="12"/>
        <v>0</v>
      </c>
      <c r="R20" s="185"/>
      <c r="S20" s="185" t="s">
        <v>280</v>
      </c>
      <c r="T20" s="186" t="s">
        <v>281</v>
      </c>
      <c r="U20" s="161">
        <v>0</v>
      </c>
      <c r="V20" s="161">
        <f t="shared" si="13"/>
        <v>0</v>
      </c>
      <c r="W20" s="161"/>
      <c r="X20" s="152"/>
      <c r="Y20" s="152"/>
      <c r="Z20" s="152"/>
      <c r="AA20" s="152"/>
      <c r="AB20" s="152"/>
      <c r="AC20" s="152"/>
      <c r="AD20" s="152"/>
      <c r="AE20" s="152"/>
      <c r="AF20" s="152"/>
      <c r="AG20" s="152" t="s">
        <v>282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12</v>
      </c>
      <c r="B21" s="181" t="s">
        <v>2422</v>
      </c>
      <c r="C21" s="191" t="s">
        <v>2423</v>
      </c>
      <c r="D21" s="182" t="s">
        <v>439</v>
      </c>
      <c r="E21" s="183">
        <v>90</v>
      </c>
      <c r="F21" s="184"/>
      <c r="G21" s="185">
        <f t="shared" si="7"/>
        <v>0</v>
      </c>
      <c r="H21" s="184"/>
      <c r="I21" s="185">
        <f t="shared" si="8"/>
        <v>0</v>
      </c>
      <c r="J21" s="184"/>
      <c r="K21" s="185">
        <f t="shared" si="9"/>
        <v>0</v>
      </c>
      <c r="L21" s="185">
        <v>21</v>
      </c>
      <c r="M21" s="185">
        <f t="shared" si="10"/>
        <v>0</v>
      </c>
      <c r="N21" s="185">
        <v>0</v>
      </c>
      <c r="O21" s="185">
        <f t="shared" si="11"/>
        <v>0</v>
      </c>
      <c r="P21" s="185">
        <v>0</v>
      </c>
      <c r="Q21" s="185">
        <f t="shared" si="12"/>
        <v>0</v>
      </c>
      <c r="R21" s="185"/>
      <c r="S21" s="185" t="s">
        <v>280</v>
      </c>
      <c r="T21" s="186" t="s">
        <v>281</v>
      </c>
      <c r="U21" s="161">
        <v>0</v>
      </c>
      <c r="V21" s="161">
        <f t="shared" si="13"/>
        <v>0</v>
      </c>
      <c r="W21" s="161"/>
      <c r="X21" s="152"/>
      <c r="Y21" s="152"/>
      <c r="Z21" s="152"/>
      <c r="AA21" s="152"/>
      <c r="AB21" s="152"/>
      <c r="AC21" s="152"/>
      <c r="AD21" s="152"/>
      <c r="AE21" s="152"/>
      <c r="AF21" s="152"/>
      <c r="AG21" s="152" t="s">
        <v>282</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80">
        <v>13</v>
      </c>
      <c r="B22" s="181" t="s">
        <v>2424</v>
      </c>
      <c r="C22" s="191" t="s">
        <v>2425</v>
      </c>
      <c r="D22" s="182" t="s">
        <v>486</v>
      </c>
      <c r="E22" s="183">
        <v>450</v>
      </c>
      <c r="F22" s="184"/>
      <c r="G22" s="185">
        <f t="shared" si="7"/>
        <v>0</v>
      </c>
      <c r="H22" s="184"/>
      <c r="I22" s="185">
        <f t="shared" si="8"/>
        <v>0</v>
      </c>
      <c r="J22" s="184"/>
      <c r="K22" s="185">
        <f t="shared" si="9"/>
        <v>0</v>
      </c>
      <c r="L22" s="185">
        <v>21</v>
      </c>
      <c r="M22" s="185">
        <f t="shared" si="10"/>
        <v>0</v>
      </c>
      <c r="N22" s="185">
        <v>0</v>
      </c>
      <c r="O22" s="185">
        <f t="shared" si="11"/>
        <v>0</v>
      </c>
      <c r="P22" s="185">
        <v>0</v>
      </c>
      <c r="Q22" s="185">
        <f t="shared" si="12"/>
        <v>0</v>
      </c>
      <c r="R22" s="185"/>
      <c r="S22" s="185" t="s">
        <v>280</v>
      </c>
      <c r="T22" s="186" t="s">
        <v>281</v>
      </c>
      <c r="U22" s="161">
        <v>0</v>
      </c>
      <c r="V22" s="161">
        <f t="shared" si="13"/>
        <v>0</v>
      </c>
      <c r="W22" s="161"/>
      <c r="X22" s="152"/>
      <c r="Y22" s="152"/>
      <c r="Z22" s="152"/>
      <c r="AA22" s="152"/>
      <c r="AB22" s="152"/>
      <c r="AC22" s="152"/>
      <c r="AD22" s="152"/>
      <c r="AE22" s="152"/>
      <c r="AF22" s="152"/>
      <c r="AG22" s="152" t="s">
        <v>282</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0">
        <v>14</v>
      </c>
      <c r="B23" s="181" t="s">
        <v>2426</v>
      </c>
      <c r="C23" s="191" t="s">
        <v>2427</v>
      </c>
      <c r="D23" s="182" t="s">
        <v>439</v>
      </c>
      <c r="E23" s="183">
        <v>90</v>
      </c>
      <c r="F23" s="184"/>
      <c r="G23" s="185">
        <f t="shared" si="7"/>
        <v>0</v>
      </c>
      <c r="H23" s="184"/>
      <c r="I23" s="185">
        <f t="shared" si="8"/>
        <v>0</v>
      </c>
      <c r="J23" s="184"/>
      <c r="K23" s="185">
        <f t="shared" si="9"/>
        <v>0</v>
      </c>
      <c r="L23" s="185">
        <v>21</v>
      </c>
      <c r="M23" s="185">
        <f t="shared" si="10"/>
        <v>0</v>
      </c>
      <c r="N23" s="185">
        <v>0</v>
      </c>
      <c r="O23" s="185">
        <f t="shared" si="11"/>
        <v>0</v>
      </c>
      <c r="P23" s="185">
        <v>0</v>
      </c>
      <c r="Q23" s="185">
        <f t="shared" si="12"/>
        <v>0</v>
      </c>
      <c r="R23" s="185"/>
      <c r="S23" s="185" t="s">
        <v>280</v>
      </c>
      <c r="T23" s="186" t="s">
        <v>281</v>
      </c>
      <c r="U23" s="161">
        <v>0</v>
      </c>
      <c r="V23" s="161">
        <f t="shared" si="13"/>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15</v>
      </c>
      <c r="B24" s="181" t="s">
        <v>2428</v>
      </c>
      <c r="C24" s="191" t="s">
        <v>2429</v>
      </c>
      <c r="D24" s="182" t="s">
        <v>439</v>
      </c>
      <c r="E24" s="183">
        <v>25</v>
      </c>
      <c r="F24" s="184"/>
      <c r="G24" s="185">
        <f t="shared" si="7"/>
        <v>0</v>
      </c>
      <c r="H24" s="184"/>
      <c r="I24" s="185">
        <f t="shared" si="8"/>
        <v>0</v>
      </c>
      <c r="J24" s="184"/>
      <c r="K24" s="185">
        <f t="shared" si="9"/>
        <v>0</v>
      </c>
      <c r="L24" s="185">
        <v>21</v>
      </c>
      <c r="M24" s="185">
        <f t="shared" si="10"/>
        <v>0</v>
      </c>
      <c r="N24" s="185">
        <v>5.4800000000000005E-3</v>
      </c>
      <c r="O24" s="185">
        <f t="shared" si="11"/>
        <v>0.14000000000000001</v>
      </c>
      <c r="P24" s="185">
        <v>0</v>
      </c>
      <c r="Q24" s="185">
        <f t="shared" si="12"/>
        <v>0</v>
      </c>
      <c r="R24" s="185"/>
      <c r="S24" s="185" t="s">
        <v>280</v>
      </c>
      <c r="T24" s="186" t="s">
        <v>281</v>
      </c>
      <c r="U24" s="161">
        <v>0</v>
      </c>
      <c r="V24" s="161">
        <f t="shared" si="13"/>
        <v>0</v>
      </c>
      <c r="W24" s="161"/>
      <c r="X24" s="152"/>
      <c r="Y24" s="152"/>
      <c r="Z24" s="152"/>
      <c r="AA24" s="152"/>
      <c r="AB24" s="152"/>
      <c r="AC24" s="152"/>
      <c r="AD24" s="152"/>
      <c r="AE24" s="152"/>
      <c r="AF24" s="152"/>
      <c r="AG24" s="152" t="s">
        <v>282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16</v>
      </c>
      <c r="B25" s="181" t="s">
        <v>1993</v>
      </c>
      <c r="C25" s="191" t="s">
        <v>2430</v>
      </c>
      <c r="D25" s="182" t="s">
        <v>1188</v>
      </c>
      <c r="E25" s="183">
        <v>40</v>
      </c>
      <c r="F25" s="184"/>
      <c r="G25" s="185">
        <f t="shared" si="7"/>
        <v>0</v>
      </c>
      <c r="H25" s="184"/>
      <c r="I25" s="185">
        <f t="shared" si="8"/>
        <v>0</v>
      </c>
      <c r="J25" s="184"/>
      <c r="K25" s="185">
        <f t="shared" si="9"/>
        <v>0</v>
      </c>
      <c r="L25" s="185">
        <v>21</v>
      </c>
      <c r="M25" s="185">
        <f t="shared" si="10"/>
        <v>0</v>
      </c>
      <c r="N25" s="185">
        <v>0</v>
      </c>
      <c r="O25" s="185">
        <f t="shared" si="11"/>
        <v>0</v>
      </c>
      <c r="P25" s="185">
        <v>0</v>
      </c>
      <c r="Q25" s="185">
        <f t="shared" si="12"/>
        <v>0</v>
      </c>
      <c r="R25" s="185"/>
      <c r="S25" s="185" t="s">
        <v>280</v>
      </c>
      <c r="T25" s="186" t="s">
        <v>281</v>
      </c>
      <c r="U25" s="161">
        <v>0</v>
      </c>
      <c r="V25" s="161">
        <f t="shared" si="13"/>
        <v>0</v>
      </c>
      <c r="W25" s="161"/>
      <c r="X25" s="152"/>
      <c r="Y25" s="152"/>
      <c r="Z25" s="152"/>
      <c r="AA25" s="152"/>
      <c r="AB25" s="152"/>
      <c r="AC25" s="152"/>
      <c r="AD25" s="152"/>
      <c r="AE25" s="152"/>
      <c r="AF25" s="152"/>
      <c r="AG25" s="152" t="s">
        <v>282</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0">
        <v>17</v>
      </c>
      <c r="B26" s="181" t="s">
        <v>2217</v>
      </c>
      <c r="C26" s="191" t="s">
        <v>2431</v>
      </c>
      <c r="D26" s="182" t="s">
        <v>1188</v>
      </c>
      <c r="E26" s="183">
        <v>40</v>
      </c>
      <c r="F26" s="184"/>
      <c r="G26" s="185">
        <f t="shared" si="7"/>
        <v>0</v>
      </c>
      <c r="H26" s="184"/>
      <c r="I26" s="185">
        <f t="shared" si="8"/>
        <v>0</v>
      </c>
      <c r="J26" s="184"/>
      <c r="K26" s="185">
        <f t="shared" si="9"/>
        <v>0</v>
      </c>
      <c r="L26" s="185">
        <v>21</v>
      </c>
      <c r="M26" s="185">
        <f t="shared" si="10"/>
        <v>0</v>
      </c>
      <c r="N26" s="185">
        <v>0</v>
      </c>
      <c r="O26" s="185">
        <f t="shared" si="11"/>
        <v>0</v>
      </c>
      <c r="P26" s="185">
        <v>0</v>
      </c>
      <c r="Q26" s="185">
        <f t="shared" si="12"/>
        <v>0</v>
      </c>
      <c r="R26" s="185"/>
      <c r="S26" s="185" t="s">
        <v>280</v>
      </c>
      <c r="T26" s="186" t="s">
        <v>281</v>
      </c>
      <c r="U26" s="161">
        <v>0</v>
      </c>
      <c r="V26" s="161">
        <f t="shared" si="13"/>
        <v>0</v>
      </c>
      <c r="W26" s="161"/>
      <c r="X26" s="152"/>
      <c r="Y26" s="152"/>
      <c r="Z26" s="152"/>
      <c r="AA26" s="152"/>
      <c r="AB26" s="152"/>
      <c r="AC26" s="152"/>
      <c r="AD26" s="152"/>
      <c r="AE26" s="152"/>
      <c r="AF26" s="152"/>
      <c r="AG26" s="152" t="s">
        <v>282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18</v>
      </c>
      <c r="B27" s="181" t="s">
        <v>2432</v>
      </c>
      <c r="C27" s="191" t="s">
        <v>2398</v>
      </c>
      <c r="D27" s="182" t="s">
        <v>1188</v>
      </c>
      <c r="E27" s="183">
        <v>18</v>
      </c>
      <c r="F27" s="184"/>
      <c r="G27" s="185">
        <f t="shared" si="7"/>
        <v>0</v>
      </c>
      <c r="H27" s="184"/>
      <c r="I27" s="185">
        <f t="shared" si="8"/>
        <v>0</v>
      </c>
      <c r="J27" s="184"/>
      <c r="K27" s="185">
        <f t="shared" si="9"/>
        <v>0</v>
      </c>
      <c r="L27" s="185">
        <v>21</v>
      </c>
      <c r="M27" s="185">
        <f t="shared" si="10"/>
        <v>0</v>
      </c>
      <c r="N27" s="185">
        <v>0</v>
      </c>
      <c r="O27" s="185">
        <f t="shared" si="11"/>
        <v>0</v>
      </c>
      <c r="P27" s="185">
        <v>0</v>
      </c>
      <c r="Q27" s="185">
        <f t="shared" si="12"/>
        <v>0</v>
      </c>
      <c r="R27" s="185"/>
      <c r="S27" s="185" t="s">
        <v>280</v>
      </c>
      <c r="T27" s="186" t="s">
        <v>281</v>
      </c>
      <c r="U27" s="161">
        <v>0</v>
      </c>
      <c r="V27" s="161">
        <f t="shared" si="13"/>
        <v>0</v>
      </c>
      <c r="W27" s="161"/>
      <c r="X27" s="152"/>
      <c r="Y27" s="152"/>
      <c r="Z27" s="152"/>
      <c r="AA27" s="152"/>
      <c r="AB27" s="152"/>
      <c r="AC27" s="152"/>
      <c r="AD27" s="152"/>
      <c r="AE27" s="152"/>
      <c r="AF27" s="152"/>
      <c r="AG27" s="152" t="s">
        <v>282</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x14ac:dyDescent="0.2">
      <c r="A28" s="167" t="s">
        <v>275</v>
      </c>
      <c r="B28" s="168" t="s">
        <v>150</v>
      </c>
      <c r="C28" s="188" t="s">
        <v>151</v>
      </c>
      <c r="D28" s="169"/>
      <c r="E28" s="170"/>
      <c r="F28" s="171"/>
      <c r="G28" s="171">
        <f>SUMIF(AG29:AG29,"&lt;&gt;NOR",G29:G29)</f>
        <v>0</v>
      </c>
      <c r="H28" s="171"/>
      <c r="I28" s="171">
        <f>SUM(I29:I29)</f>
        <v>0</v>
      </c>
      <c r="J28" s="171"/>
      <c r="K28" s="171">
        <f>SUM(K29:K29)</f>
        <v>0</v>
      </c>
      <c r="L28" s="171"/>
      <c r="M28" s="171">
        <f>SUM(M29:M29)</f>
        <v>0</v>
      </c>
      <c r="N28" s="171"/>
      <c r="O28" s="171">
        <f>SUM(O29:O29)</f>
        <v>0</v>
      </c>
      <c r="P28" s="171"/>
      <c r="Q28" s="171">
        <f>SUM(Q29:Q29)</f>
        <v>0</v>
      </c>
      <c r="R28" s="171"/>
      <c r="S28" s="171"/>
      <c r="T28" s="172"/>
      <c r="U28" s="166"/>
      <c r="V28" s="166">
        <f>SUM(V29:V29)</f>
        <v>0</v>
      </c>
      <c r="W28" s="166"/>
      <c r="AG28" t="s">
        <v>276</v>
      </c>
    </row>
    <row r="29" spans="1:60" outlineLevel="1" x14ac:dyDescent="0.2">
      <c r="A29" s="180">
        <v>19</v>
      </c>
      <c r="B29" s="181" t="s">
        <v>1963</v>
      </c>
      <c r="C29" s="191" t="s">
        <v>1964</v>
      </c>
      <c r="D29" s="182" t="s">
        <v>439</v>
      </c>
      <c r="E29" s="183">
        <v>1</v>
      </c>
      <c r="F29" s="184"/>
      <c r="G29" s="185">
        <f>ROUND(E29*F29,2)</f>
        <v>0</v>
      </c>
      <c r="H29" s="184"/>
      <c r="I29" s="185">
        <f>ROUND(E29*H29,2)</f>
        <v>0</v>
      </c>
      <c r="J29" s="184"/>
      <c r="K29" s="185">
        <f>ROUND(E29*J29,2)</f>
        <v>0</v>
      </c>
      <c r="L29" s="185">
        <v>21</v>
      </c>
      <c r="M29" s="185">
        <f>G29*(1+L29/100)</f>
        <v>0</v>
      </c>
      <c r="N29" s="185">
        <v>0</v>
      </c>
      <c r="O29" s="185">
        <f>ROUND(E29*N29,2)</f>
        <v>0</v>
      </c>
      <c r="P29" s="185">
        <v>0</v>
      </c>
      <c r="Q29" s="185">
        <f>ROUND(E29*P29,2)</f>
        <v>0</v>
      </c>
      <c r="R29" s="185"/>
      <c r="S29" s="185" t="s">
        <v>280</v>
      </c>
      <c r="T29" s="186" t="s">
        <v>281</v>
      </c>
      <c r="U29" s="161">
        <v>0</v>
      </c>
      <c r="V29" s="161">
        <f>ROUND(E29*U29,2)</f>
        <v>0</v>
      </c>
      <c r="W29" s="161"/>
      <c r="X29" s="152"/>
      <c r="Y29" s="152"/>
      <c r="Z29" s="152"/>
      <c r="AA29" s="152"/>
      <c r="AB29" s="152"/>
      <c r="AC29" s="152"/>
      <c r="AD29" s="152"/>
      <c r="AE29" s="152"/>
      <c r="AF29" s="152"/>
      <c r="AG29" s="152" t="s">
        <v>726</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x14ac:dyDescent="0.2">
      <c r="A30" s="167" t="s">
        <v>275</v>
      </c>
      <c r="B30" s="168" t="s">
        <v>140</v>
      </c>
      <c r="C30" s="188" t="s">
        <v>141</v>
      </c>
      <c r="D30" s="169"/>
      <c r="E30" s="170"/>
      <c r="F30" s="171"/>
      <c r="G30" s="171">
        <f>SUMIF(AG31:AG31,"&lt;&gt;NOR",G31:G31)</f>
        <v>0</v>
      </c>
      <c r="H30" s="171"/>
      <c r="I30" s="171">
        <f>SUM(I31:I31)</f>
        <v>0</v>
      </c>
      <c r="J30" s="171"/>
      <c r="K30" s="171">
        <f>SUM(K31:K31)</f>
        <v>0</v>
      </c>
      <c r="L30" s="171"/>
      <c r="M30" s="171">
        <f>SUM(M31:M31)</f>
        <v>0</v>
      </c>
      <c r="N30" s="171"/>
      <c r="O30" s="171">
        <f>SUM(O31:O31)</f>
        <v>0</v>
      </c>
      <c r="P30" s="171"/>
      <c r="Q30" s="171">
        <f>SUM(Q31:Q31)</f>
        <v>0</v>
      </c>
      <c r="R30" s="171"/>
      <c r="S30" s="171"/>
      <c r="T30" s="172"/>
      <c r="U30" s="166"/>
      <c r="V30" s="166">
        <f>SUM(V31:V31)</f>
        <v>0</v>
      </c>
      <c r="W30" s="166"/>
      <c r="AG30" t="s">
        <v>276</v>
      </c>
    </row>
    <row r="31" spans="1:60" outlineLevel="1" x14ac:dyDescent="0.2">
      <c r="A31" s="180">
        <v>20</v>
      </c>
      <c r="B31" s="181" t="s">
        <v>1249</v>
      </c>
      <c r="C31" s="191" t="s">
        <v>1250</v>
      </c>
      <c r="D31" s="182" t="s">
        <v>587</v>
      </c>
      <c r="E31" s="183">
        <v>1</v>
      </c>
      <c r="F31" s="184"/>
      <c r="G31" s="185">
        <f>ROUND(E31*F31,2)</f>
        <v>0</v>
      </c>
      <c r="H31" s="184"/>
      <c r="I31" s="185">
        <f>ROUND(E31*H31,2)</f>
        <v>0</v>
      </c>
      <c r="J31" s="184"/>
      <c r="K31" s="185">
        <f>ROUND(E31*J31,2)</f>
        <v>0</v>
      </c>
      <c r="L31" s="185">
        <v>21</v>
      </c>
      <c r="M31" s="185">
        <f>G31*(1+L31/100)</f>
        <v>0</v>
      </c>
      <c r="N31" s="185">
        <v>0</v>
      </c>
      <c r="O31" s="185">
        <f>ROUND(E31*N31,2)</f>
        <v>0</v>
      </c>
      <c r="P31" s="185">
        <v>0</v>
      </c>
      <c r="Q31" s="185">
        <f>ROUND(E31*P31,2)</f>
        <v>0</v>
      </c>
      <c r="R31" s="185"/>
      <c r="S31" s="185" t="s">
        <v>280</v>
      </c>
      <c r="T31" s="186" t="s">
        <v>281</v>
      </c>
      <c r="U31" s="161">
        <v>0</v>
      </c>
      <c r="V31" s="161">
        <f>ROUND(E31*U31,2)</f>
        <v>0</v>
      </c>
      <c r="W31" s="161"/>
      <c r="X31" s="152"/>
      <c r="Y31" s="152"/>
      <c r="Z31" s="152"/>
      <c r="AA31" s="152"/>
      <c r="AB31" s="152"/>
      <c r="AC31" s="152"/>
      <c r="AD31" s="152"/>
      <c r="AE31" s="152"/>
      <c r="AF31" s="152"/>
      <c r="AG31" s="152" t="s">
        <v>726</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x14ac:dyDescent="0.2">
      <c r="A32" s="167" t="s">
        <v>275</v>
      </c>
      <c r="B32" s="168" t="s">
        <v>148</v>
      </c>
      <c r="C32" s="188" t="s">
        <v>149</v>
      </c>
      <c r="D32" s="169"/>
      <c r="E32" s="170"/>
      <c r="F32" s="171"/>
      <c r="G32" s="171">
        <f>SUMIF(AG33:AG33,"&lt;&gt;NOR",G33:G33)</f>
        <v>0</v>
      </c>
      <c r="H32" s="171"/>
      <c r="I32" s="171">
        <f>SUM(I33:I33)</f>
        <v>0</v>
      </c>
      <c r="J32" s="171"/>
      <c r="K32" s="171">
        <f>SUM(K33:K33)</f>
        <v>0</v>
      </c>
      <c r="L32" s="171"/>
      <c r="M32" s="171">
        <f>SUM(M33:M33)</f>
        <v>0</v>
      </c>
      <c r="N32" s="171"/>
      <c r="O32" s="171">
        <f>SUM(O33:O33)</f>
        <v>0</v>
      </c>
      <c r="P32" s="171"/>
      <c r="Q32" s="171">
        <f>SUM(Q33:Q33)</f>
        <v>0</v>
      </c>
      <c r="R32" s="171"/>
      <c r="S32" s="171"/>
      <c r="T32" s="172"/>
      <c r="U32" s="166"/>
      <c r="V32" s="166">
        <f>SUM(V33:V33)</f>
        <v>0</v>
      </c>
      <c r="W32" s="166"/>
      <c r="AG32" t="s">
        <v>276</v>
      </c>
    </row>
    <row r="33" spans="1:60" outlineLevel="1" x14ac:dyDescent="0.2">
      <c r="A33" s="173">
        <v>21</v>
      </c>
      <c r="B33" s="174" t="s">
        <v>1951</v>
      </c>
      <c r="C33" s="189" t="s">
        <v>2404</v>
      </c>
      <c r="D33" s="175" t="s">
        <v>1188</v>
      </c>
      <c r="E33" s="176">
        <v>8</v>
      </c>
      <c r="F33" s="177"/>
      <c r="G33" s="178">
        <f>ROUND(E33*F33,2)</f>
        <v>0</v>
      </c>
      <c r="H33" s="177"/>
      <c r="I33" s="178">
        <f>ROUND(E33*H33,2)</f>
        <v>0</v>
      </c>
      <c r="J33" s="177"/>
      <c r="K33" s="178">
        <f>ROUND(E33*J33,2)</f>
        <v>0</v>
      </c>
      <c r="L33" s="178">
        <v>21</v>
      </c>
      <c r="M33" s="178">
        <f>G33*(1+L33/100)</f>
        <v>0</v>
      </c>
      <c r="N33" s="178">
        <v>0</v>
      </c>
      <c r="O33" s="178">
        <f>ROUND(E33*N33,2)</f>
        <v>0</v>
      </c>
      <c r="P33" s="178">
        <v>0</v>
      </c>
      <c r="Q33" s="178">
        <f>ROUND(E33*P33,2)</f>
        <v>0</v>
      </c>
      <c r="R33" s="178"/>
      <c r="S33" s="178" t="s">
        <v>280</v>
      </c>
      <c r="T33" s="179" t="s">
        <v>281</v>
      </c>
      <c r="U33" s="161">
        <v>0</v>
      </c>
      <c r="V33" s="161">
        <f>ROUND(E33*U33,2)</f>
        <v>0</v>
      </c>
      <c r="W33" s="161"/>
      <c r="X33" s="152"/>
      <c r="Y33" s="152"/>
      <c r="Z33" s="152"/>
      <c r="AA33" s="152"/>
      <c r="AB33" s="152"/>
      <c r="AC33" s="152"/>
      <c r="AD33" s="152"/>
      <c r="AE33" s="152"/>
      <c r="AF33" s="152"/>
      <c r="AG33" s="152" t="s">
        <v>282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x14ac:dyDescent="0.2">
      <c r="A34" s="5"/>
      <c r="B34" s="6"/>
      <c r="C34" s="193"/>
      <c r="D34" s="8"/>
      <c r="E34" s="5"/>
      <c r="F34" s="5"/>
      <c r="G34" s="5"/>
      <c r="H34" s="5"/>
      <c r="I34" s="5"/>
      <c r="J34" s="5"/>
      <c r="K34" s="5"/>
      <c r="L34" s="5"/>
      <c r="M34" s="5"/>
      <c r="N34" s="5"/>
      <c r="O34" s="5"/>
      <c r="P34" s="5"/>
      <c r="Q34" s="5"/>
      <c r="R34" s="5"/>
      <c r="S34" s="5"/>
      <c r="T34" s="5"/>
      <c r="U34" s="5"/>
      <c r="V34" s="5"/>
      <c r="W34" s="5"/>
      <c r="AE34">
        <v>15</v>
      </c>
      <c r="AF34">
        <v>21</v>
      </c>
    </row>
    <row r="35" spans="1:60" x14ac:dyDescent="0.2">
      <c r="A35" s="155"/>
      <c r="B35" s="156" t="s">
        <v>29</v>
      </c>
      <c r="C35" s="194"/>
      <c r="D35" s="157"/>
      <c r="E35" s="158"/>
      <c r="F35" s="158"/>
      <c r="G35" s="187">
        <f>G8+G18+G28+G30+G32</f>
        <v>0</v>
      </c>
      <c r="H35" s="5"/>
      <c r="I35" s="5"/>
      <c r="J35" s="5"/>
      <c r="K35" s="5"/>
      <c r="L35" s="5"/>
      <c r="M35" s="5"/>
      <c r="N35" s="5"/>
      <c r="O35" s="5"/>
      <c r="P35" s="5"/>
      <c r="Q35" s="5"/>
      <c r="R35" s="5"/>
      <c r="S35" s="5"/>
      <c r="T35" s="5"/>
      <c r="U35" s="5"/>
      <c r="V35" s="5"/>
      <c r="W35" s="5"/>
      <c r="AE35">
        <f>SUMIF(L7:L33,AE34,G7:G33)</f>
        <v>0</v>
      </c>
      <c r="AF35">
        <f>SUMIF(L7:L33,AF34,G7:G33)</f>
        <v>0</v>
      </c>
      <c r="AG35" t="s">
        <v>1156</v>
      </c>
    </row>
    <row r="36" spans="1:60" x14ac:dyDescent="0.2">
      <c r="C36" s="195"/>
      <c r="D36" s="143"/>
      <c r="AG36" t="s">
        <v>1157</v>
      </c>
    </row>
    <row r="37" spans="1:60" x14ac:dyDescent="0.2">
      <c r="D37" s="143"/>
    </row>
    <row r="38" spans="1:60" x14ac:dyDescent="0.2">
      <c r="D38" s="143"/>
    </row>
    <row r="39" spans="1:60" x14ac:dyDescent="0.2">
      <c r="D39" s="143"/>
    </row>
    <row r="40" spans="1:60" x14ac:dyDescent="0.2">
      <c r="D40" s="143"/>
    </row>
    <row r="41" spans="1:60" x14ac:dyDescent="0.2">
      <c r="D41" s="143"/>
    </row>
    <row r="42" spans="1:60" x14ac:dyDescent="0.2">
      <c r="D42" s="143"/>
    </row>
    <row r="43" spans="1:60" x14ac:dyDescent="0.2">
      <c r="D43" s="143"/>
    </row>
    <row r="44" spans="1:60" x14ac:dyDescent="0.2">
      <c r="D44" s="143"/>
    </row>
    <row r="45" spans="1:60" x14ac:dyDescent="0.2">
      <c r="D45" s="143"/>
    </row>
    <row r="46" spans="1:60" x14ac:dyDescent="0.2">
      <c r="D46" s="143"/>
    </row>
    <row r="47" spans="1:60" x14ac:dyDescent="0.2">
      <c r="D47" s="143"/>
    </row>
    <row r="48" spans="1:60"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83</v>
      </c>
      <c r="C3" s="251" t="s">
        <v>84</v>
      </c>
      <c r="D3" s="252"/>
      <c r="E3" s="252"/>
      <c r="F3" s="252"/>
      <c r="G3" s="253"/>
      <c r="AC3" s="87" t="s">
        <v>252</v>
      </c>
      <c r="AG3" t="s">
        <v>253</v>
      </c>
    </row>
    <row r="4" spans="1:60" ht="24.95" customHeight="1" x14ac:dyDescent="0.2">
      <c r="A4" s="145" t="s">
        <v>9</v>
      </c>
      <c r="B4" s="146" t="s">
        <v>89</v>
      </c>
      <c r="C4" s="254" t="s">
        <v>90</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128</v>
      </c>
      <c r="C8" s="188" t="s">
        <v>129</v>
      </c>
      <c r="D8" s="169"/>
      <c r="E8" s="170"/>
      <c r="F8" s="171"/>
      <c r="G8" s="171">
        <f>SUMIF(AG9:AG21,"&lt;&gt;NOR",G9:G21)</f>
        <v>0</v>
      </c>
      <c r="H8" s="171"/>
      <c r="I8" s="171">
        <f>SUM(I9:I21)</f>
        <v>0</v>
      </c>
      <c r="J8" s="171"/>
      <c r="K8" s="171">
        <f>SUM(K9:K21)</f>
        <v>0</v>
      </c>
      <c r="L8" s="171"/>
      <c r="M8" s="171">
        <f>SUM(M9:M21)</f>
        <v>0</v>
      </c>
      <c r="N8" s="171"/>
      <c r="O8" s="171">
        <f>SUM(O9:O21)</f>
        <v>0.16</v>
      </c>
      <c r="P8" s="171"/>
      <c r="Q8" s="171">
        <f>SUM(Q9:Q21)</f>
        <v>0</v>
      </c>
      <c r="R8" s="171"/>
      <c r="S8" s="171"/>
      <c r="T8" s="172"/>
      <c r="U8" s="166"/>
      <c r="V8" s="166">
        <f>SUM(V9:V21)</f>
        <v>0</v>
      </c>
      <c r="W8" s="166"/>
      <c r="AG8" t="s">
        <v>276</v>
      </c>
    </row>
    <row r="9" spans="1:60" outlineLevel="1" x14ac:dyDescent="0.2">
      <c r="A9" s="180">
        <v>1</v>
      </c>
      <c r="B9" s="181" t="s">
        <v>2433</v>
      </c>
      <c r="C9" s="191" t="s">
        <v>2434</v>
      </c>
      <c r="D9" s="182" t="s">
        <v>486</v>
      </c>
      <c r="E9" s="183">
        <v>250</v>
      </c>
      <c r="F9" s="184"/>
      <c r="G9" s="185">
        <f t="shared" ref="G9:G21" si="0">ROUND(E9*F9,2)</f>
        <v>0</v>
      </c>
      <c r="H9" s="184"/>
      <c r="I9" s="185">
        <f t="shared" ref="I9:I21" si="1">ROUND(E9*H9,2)</f>
        <v>0</v>
      </c>
      <c r="J9" s="184"/>
      <c r="K9" s="185">
        <f t="shared" ref="K9:K21" si="2">ROUND(E9*J9,2)</f>
        <v>0</v>
      </c>
      <c r="L9" s="185">
        <v>21</v>
      </c>
      <c r="M9" s="185">
        <f t="shared" ref="M9:M21" si="3">G9*(1+L9/100)</f>
        <v>0</v>
      </c>
      <c r="N9" s="185">
        <v>1E-4</v>
      </c>
      <c r="O9" s="185">
        <f t="shared" ref="O9:O21" si="4">ROUND(E9*N9,2)</f>
        <v>0.03</v>
      </c>
      <c r="P9" s="185">
        <v>0</v>
      </c>
      <c r="Q9" s="185">
        <f t="shared" ref="Q9:Q21" si="5">ROUND(E9*P9,2)</f>
        <v>0</v>
      </c>
      <c r="R9" s="185"/>
      <c r="S9" s="185" t="s">
        <v>280</v>
      </c>
      <c r="T9" s="186" t="s">
        <v>281</v>
      </c>
      <c r="U9" s="161">
        <v>0</v>
      </c>
      <c r="V9" s="161">
        <f t="shared" ref="V9:V21" si="6">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1896</v>
      </c>
      <c r="C10" s="191" t="s">
        <v>2405</v>
      </c>
      <c r="D10" s="182" t="s">
        <v>486</v>
      </c>
      <c r="E10" s="183">
        <v>350</v>
      </c>
      <c r="F10" s="184"/>
      <c r="G10" s="185">
        <f t="shared" si="0"/>
        <v>0</v>
      </c>
      <c r="H10" s="184"/>
      <c r="I10" s="185">
        <f t="shared" si="1"/>
        <v>0</v>
      </c>
      <c r="J10" s="184"/>
      <c r="K10" s="185">
        <f t="shared" si="2"/>
        <v>0</v>
      </c>
      <c r="L10" s="185">
        <v>21</v>
      </c>
      <c r="M10" s="185">
        <f t="shared" si="3"/>
        <v>0</v>
      </c>
      <c r="N10" s="185">
        <v>0</v>
      </c>
      <c r="O10" s="185">
        <f t="shared" si="4"/>
        <v>0</v>
      </c>
      <c r="P10" s="185">
        <v>0</v>
      </c>
      <c r="Q10" s="185">
        <f t="shared" si="5"/>
        <v>0</v>
      </c>
      <c r="R10" s="185"/>
      <c r="S10" s="185" t="s">
        <v>280</v>
      </c>
      <c r="T10" s="186" t="s">
        <v>281</v>
      </c>
      <c r="U10" s="161">
        <v>0</v>
      </c>
      <c r="V10" s="161">
        <f t="shared" si="6"/>
        <v>0</v>
      </c>
      <c r="W10" s="161"/>
      <c r="X10" s="152"/>
      <c r="Y10" s="152"/>
      <c r="Z10" s="152"/>
      <c r="AA10" s="152"/>
      <c r="AB10" s="152"/>
      <c r="AC10" s="152"/>
      <c r="AD10" s="152"/>
      <c r="AE10" s="152"/>
      <c r="AF10" s="152"/>
      <c r="AG10" s="152" t="s">
        <v>282</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2435</v>
      </c>
      <c r="C11" s="191" t="s">
        <v>2366</v>
      </c>
      <c r="D11" s="182" t="s">
        <v>486</v>
      </c>
      <c r="E11" s="183">
        <v>80</v>
      </c>
      <c r="F11" s="184"/>
      <c r="G11" s="185">
        <f t="shared" si="0"/>
        <v>0</v>
      </c>
      <c r="H11" s="184"/>
      <c r="I11" s="185">
        <f t="shared" si="1"/>
        <v>0</v>
      </c>
      <c r="J11" s="184"/>
      <c r="K11" s="185">
        <f t="shared" si="2"/>
        <v>0</v>
      </c>
      <c r="L11" s="185">
        <v>21</v>
      </c>
      <c r="M11" s="185">
        <f t="shared" si="3"/>
        <v>0</v>
      </c>
      <c r="N11" s="185">
        <v>0</v>
      </c>
      <c r="O11" s="185">
        <f t="shared" si="4"/>
        <v>0</v>
      </c>
      <c r="P11" s="185">
        <v>0</v>
      </c>
      <c r="Q11" s="185">
        <f t="shared" si="5"/>
        <v>0</v>
      </c>
      <c r="R11" s="185"/>
      <c r="S11" s="185" t="s">
        <v>280</v>
      </c>
      <c r="T11" s="186" t="s">
        <v>281</v>
      </c>
      <c r="U11" s="161">
        <v>0</v>
      </c>
      <c r="V11" s="161">
        <f t="shared" si="6"/>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80">
        <v>4</v>
      </c>
      <c r="B12" s="181" t="s">
        <v>2406</v>
      </c>
      <c r="C12" s="191" t="s">
        <v>2436</v>
      </c>
      <c r="D12" s="182" t="s">
        <v>486</v>
      </c>
      <c r="E12" s="183">
        <v>550</v>
      </c>
      <c r="F12" s="184"/>
      <c r="G12" s="185">
        <f t="shared" si="0"/>
        <v>0</v>
      </c>
      <c r="H12" s="184"/>
      <c r="I12" s="185">
        <f t="shared" si="1"/>
        <v>0</v>
      </c>
      <c r="J12" s="184"/>
      <c r="K12" s="185">
        <f t="shared" si="2"/>
        <v>0</v>
      </c>
      <c r="L12" s="185">
        <v>21</v>
      </c>
      <c r="M12" s="185">
        <f t="shared" si="3"/>
        <v>0</v>
      </c>
      <c r="N12" s="185">
        <v>2.0000000000000002E-5</v>
      </c>
      <c r="O12" s="185">
        <f t="shared" si="4"/>
        <v>0.01</v>
      </c>
      <c r="P12" s="185">
        <v>0</v>
      </c>
      <c r="Q12" s="185">
        <f t="shared" si="5"/>
        <v>0</v>
      </c>
      <c r="R12" s="185"/>
      <c r="S12" s="185" t="s">
        <v>280</v>
      </c>
      <c r="T12" s="186" t="s">
        <v>281</v>
      </c>
      <c r="U12" s="161">
        <v>0</v>
      </c>
      <c r="V12" s="161">
        <f t="shared" si="6"/>
        <v>0</v>
      </c>
      <c r="W12" s="161"/>
      <c r="X12" s="152"/>
      <c r="Y12" s="152"/>
      <c r="Z12" s="152"/>
      <c r="AA12" s="152"/>
      <c r="AB12" s="152"/>
      <c r="AC12" s="152"/>
      <c r="AD12" s="152"/>
      <c r="AE12" s="152"/>
      <c r="AF12" s="152"/>
      <c r="AG12" s="152" t="s">
        <v>726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5</v>
      </c>
      <c r="B13" s="181" t="s">
        <v>2408</v>
      </c>
      <c r="C13" s="191" t="s">
        <v>2437</v>
      </c>
      <c r="D13" s="182" t="s">
        <v>486</v>
      </c>
      <c r="E13" s="183">
        <v>250</v>
      </c>
      <c r="F13" s="184"/>
      <c r="G13" s="185">
        <f t="shared" si="0"/>
        <v>0</v>
      </c>
      <c r="H13" s="184"/>
      <c r="I13" s="185">
        <f t="shared" si="1"/>
        <v>0</v>
      </c>
      <c r="J13" s="184"/>
      <c r="K13" s="185">
        <f t="shared" si="2"/>
        <v>0</v>
      </c>
      <c r="L13" s="185">
        <v>21</v>
      </c>
      <c r="M13" s="185">
        <f t="shared" si="3"/>
        <v>0</v>
      </c>
      <c r="N13" s="185">
        <v>3.0000000000000001E-5</v>
      </c>
      <c r="O13" s="185">
        <f t="shared" si="4"/>
        <v>0.01</v>
      </c>
      <c r="P13" s="185">
        <v>0</v>
      </c>
      <c r="Q13" s="185">
        <f t="shared" si="5"/>
        <v>0</v>
      </c>
      <c r="R13" s="185"/>
      <c r="S13" s="185" t="s">
        <v>280</v>
      </c>
      <c r="T13" s="186" t="s">
        <v>281</v>
      </c>
      <c r="U13" s="161">
        <v>0</v>
      </c>
      <c r="V13" s="161">
        <f t="shared" si="6"/>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6</v>
      </c>
      <c r="B14" s="181" t="s">
        <v>2410</v>
      </c>
      <c r="C14" s="191" t="s">
        <v>2407</v>
      </c>
      <c r="D14" s="182" t="s">
        <v>486</v>
      </c>
      <c r="E14" s="183">
        <v>650</v>
      </c>
      <c r="F14" s="184"/>
      <c r="G14" s="185">
        <f t="shared" si="0"/>
        <v>0</v>
      </c>
      <c r="H14" s="184"/>
      <c r="I14" s="185">
        <f t="shared" si="1"/>
        <v>0</v>
      </c>
      <c r="J14" s="184"/>
      <c r="K14" s="185">
        <f t="shared" si="2"/>
        <v>0</v>
      </c>
      <c r="L14" s="185">
        <v>21</v>
      </c>
      <c r="M14" s="185">
        <f t="shared" si="3"/>
        <v>0</v>
      </c>
      <c r="N14" s="185">
        <v>0</v>
      </c>
      <c r="O14" s="185">
        <f t="shared" si="4"/>
        <v>0</v>
      </c>
      <c r="P14" s="185">
        <v>0</v>
      </c>
      <c r="Q14" s="185">
        <f t="shared" si="5"/>
        <v>0</v>
      </c>
      <c r="R14" s="185"/>
      <c r="S14" s="185" t="s">
        <v>280</v>
      </c>
      <c r="T14" s="186" t="s">
        <v>281</v>
      </c>
      <c r="U14" s="161">
        <v>0</v>
      </c>
      <c r="V14" s="161">
        <f t="shared" si="6"/>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0">
        <v>7</v>
      </c>
      <c r="B15" s="181" t="s">
        <v>2410</v>
      </c>
      <c r="C15" s="191" t="s">
        <v>2411</v>
      </c>
      <c r="D15" s="182" t="s">
        <v>486</v>
      </c>
      <c r="E15" s="183">
        <v>180</v>
      </c>
      <c r="F15" s="184"/>
      <c r="G15" s="185">
        <f t="shared" si="0"/>
        <v>0</v>
      </c>
      <c r="H15" s="184"/>
      <c r="I15" s="185">
        <f t="shared" si="1"/>
        <v>0</v>
      </c>
      <c r="J15" s="184"/>
      <c r="K15" s="185">
        <f t="shared" si="2"/>
        <v>0</v>
      </c>
      <c r="L15" s="185">
        <v>21</v>
      </c>
      <c r="M15" s="185">
        <f t="shared" si="3"/>
        <v>0</v>
      </c>
      <c r="N15" s="185">
        <v>0</v>
      </c>
      <c r="O15" s="185">
        <f t="shared" si="4"/>
        <v>0</v>
      </c>
      <c r="P15" s="185">
        <v>0</v>
      </c>
      <c r="Q15" s="185">
        <f t="shared" si="5"/>
        <v>0</v>
      </c>
      <c r="R15" s="185"/>
      <c r="S15" s="185" t="s">
        <v>280</v>
      </c>
      <c r="T15" s="186" t="s">
        <v>281</v>
      </c>
      <c r="U15" s="161">
        <v>0</v>
      </c>
      <c r="V15" s="161">
        <f t="shared" si="6"/>
        <v>0</v>
      </c>
      <c r="W15" s="161"/>
      <c r="X15" s="152"/>
      <c r="Y15" s="152"/>
      <c r="Z15" s="152"/>
      <c r="AA15" s="152"/>
      <c r="AB15" s="152"/>
      <c r="AC15" s="152"/>
      <c r="AD15" s="152"/>
      <c r="AE15" s="152"/>
      <c r="AF15" s="152"/>
      <c r="AG15" s="152" t="s">
        <v>1513</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0">
        <v>8</v>
      </c>
      <c r="B16" s="181" t="s">
        <v>2412</v>
      </c>
      <c r="C16" s="191" t="s">
        <v>2413</v>
      </c>
      <c r="D16" s="182" t="s">
        <v>439</v>
      </c>
      <c r="E16" s="183">
        <v>700</v>
      </c>
      <c r="F16" s="184"/>
      <c r="G16" s="185">
        <f t="shared" si="0"/>
        <v>0</v>
      </c>
      <c r="H16" s="184"/>
      <c r="I16" s="185">
        <f t="shared" si="1"/>
        <v>0</v>
      </c>
      <c r="J16" s="184"/>
      <c r="K16" s="185">
        <f t="shared" si="2"/>
        <v>0</v>
      </c>
      <c r="L16" s="185">
        <v>21</v>
      </c>
      <c r="M16" s="185">
        <f t="shared" si="3"/>
        <v>0</v>
      </c>
      <c r="N16" s="185">
        <v>1.5000000000000001E-4</v>
      </c>
      <c r="O16" s="185">
        <f t="shared" si="4"/>
        <v>0.11</v>
      </c>
      <c r="P16" s="185">
        <v>0</v>
      </c>
      <c r="Q16" s="185">
        <f t="shared" si="5"/>
        <v>0</v>
      </c>
      <c r="R16" s="185"/>
      <c r="S16" s="185" t="s">
        <v>280</v>
      </c>
      <c r="T16" s="186" t="s">
        <v>281</v>
      </c>
      <c r="U16" s="161">
        <v>0</v>
      </c>
      <c r="V16" s="161">
        <f t="shared" si="6"/>
        <v>0</v>
      </c>
      <c r="W16" s="161"/>
      <c r="X16" s="152"/>
      <c r="Y16" s="152"/>
      <c r="Z16" s="152"/>
      <c r="AA16" s="152"/>
      <c r="AB16" s="152"/>
      <c r="AC16" s="152"/>
      <c r="AD16" s="152"/>
      <c r="AE16" s="152"/>
      <c r="AF16" s="152"/>
      <c r="AG16" s="152" t="s">
        <v>726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80">
        <v>9</v>
      </c>
      <c r="B17" s="181" t="s">
        <v>2414</v>
      </c>
      <c r="C17" s="191" t="s">
        <v>2383</v>
      </c>
      <c r="D17" s="182" t="s">
        <v>439</v>
      </c>
      <c r="E17" s="183">
        <v>1</v>
      </c>
      <c r="F17" s="184"/>
      <c r="G17" s="185">
        <f t="shared" si="0"/>
        <v>0</v>
      </c>
      <c r="H17" s="184"/>
      <c r="I17" s="185">
        <f t="shared" si="1"/>
        <v>0</v>
      </c>
      <c r="J17" s="184"/>
      <c r="K17" s="185">
        <f t="shared" si="2"/>
        <v>0</v>
      </c>
      <c r="L17" s="185">
        <v>21</v>
      </c>
      <c r="M17" s="185">
        <f t="shared" si="3"/>
        <v>0</v>
      </c>
      <c r="N17" s="185">
        <v>0</v>
      </c>
      <c r="O17" s="185">
        <f t="shared" si="4"/>
        <v>0</v>
      </c>
      <c r="P17" s="185">
        <v>0</v>
      </c>
      <c r="Q17" s="185">
        <f t="shared" si="5"/>
        <v>0</v>
      </c>
      <c r="R17" s="185"/>
      <c r="S17" s="185" t="s">
        <v>280</v>
      </c>
      <c r="T17" s="186" t="s">
        <v>281</v>
      </c>
      <c r="U17" s="161">
        <v>0</v>
      </c>
      <c r="V17" s="161">
        <f t="shared" si="6"/>
        <v>0</v>
      </c>
      <c r="W17" s="161"/>
      <c r="X17" s="152"/>
      <c r="Y17" s="152"/>
      <c r="Z17" s="152"/>
      <c r="AA17" s="152"/>
      <c r="AB17" s="152"/>
      <c r="AC17" s="152"/>
      <c r="AD17" s="152"/>
      <c r="AE17" s="152"/>
      <c r="AF17" s="152"/>
      <c r="AG17" s="152" t="s">
        <v>726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80">
        <v>10</v>
      </c>
      <c r="B18" s="181" t="s">
        <v>2415</v>
      </c>
      <c r="C18" s="191" t="s">
        <v>2416</v>
      </c>
      <c r="D18" s="182" t="s">
        <v>486</v>
      </c>
      <c r="E18" s="183">
        <v>350</v>
      </c>
      <c r="F18" s="184"/>
      <c r="G18" s="185">
        <f t="shared" si="0"/>
        <v>0</v>
      </c>
      <c r="H18" s="184"/>
      <c r="I18" s="185">
        <f t="shared" si="1"/>
        <v>0</v>
      </c>
      <c r="J18" s="184"/>
      <c r="K18" s="185">
        <f t="shared" si="2"/>
        <v>0</v>
      </c>
      <c r="L18" s="185">
        <v>21</v>
      </c>
      <c r="M18" s="185">
        <f t="shared" si="3"/>
        <v>0</v>
      </c>
      <c r="N18" s="185">
        <v>0</v>
      </c>
      <c r="O18" s="185">
        <f t="shared" si="4"/>
        <v>0</v>
      </c>
      <c r="P18" s="185">
        <v>0</v>
      </c>
      <c r="Q18" s="185">
        <f t="shared" si="5"/>
        <v>0</v>
      </c>
      <c r="R18" s="185"/>
      <c r="S18" s="185" t="s">
        <v>280</v>
      </c>
      <c r="T18" s="186" t="s">
        <v>281</v>
      </c>
      <c r="U18" s="161">
        <v>0</v>
      </c>
      <c r="V18" s="161">
        <f t="shared" si="6"/>
        <v>0</v>
      </c>
      <c r="W18" s="161"/>
      <c r="X18" s="152"/>
      <c r="Y18" s="152"/>
      <c r="Z18" s="152"/>
      <c r="AA18" s="152"/>
      <c r="AB18" s="152"/>
      <c r="AC18" s="152"/>
      <c r="AD18" s="152"/>
      <c r="AE18" s="152"/>
      <c r="AF18" s="152"/>
      <c r="AG18" s="152" t="s">
        <v>726</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80">
        <v>11</v>
      </c>
      <c r="B19" s="181" t="s">
        <v>2417</v>
      </c>
      <c r="C19" s="191" t="s">
        <v>2418</v>
      </c>
      <c r="D19" s="182" t="s">
        <v>486</v>
      </c>
      <c r="E19" s="183">
        <v>350</v>
      </c>
      <c r="F19" s="184"/>
      <c r="G19" s="185">
        <f t="shared" si="0"/>
        <v>0</v>
      </c>
      <c r="H19" s="184"/>
      <c r="I19" s="185">
        <f t="shared" si="1"/>
        <v>0</v>
      </c>
      <c r="J19" s="184"/>
      <c r="K19" s="185">
        <f t="shared" si="2"/>
        <v>0</v>
      </c>
      <c r="L19" s="185">
        <v>21</v>
      </c>
      <c r="M19" s="185">
        <f t="shared" si="3"/>
        <v>0</v>
      </c>
      <c r="N19" s="185">
        <v>0</v>
      </c>
      <c r="O19" s="185">
        <f t="shared" si="4"/>
        <v>0</v>
      </c>
      <c r="P19" s="185">
        <v>0</v>
      </c>
      <c r="Q19" s="185">
        <f t="shared" si="5"/>
        <v>0</v>
      </c>
      <c r="R19" s="185"/>
      <c r="S19" s="185" t="s">
        <v>280</v>
      </c>
      <c r="T19" s="186" t="s">
        <v>281</v>
      </c>
      <c r="U19" s="161">
        <v>0</v>
      </c>
      <c r="V19" s="161">
        <f t="shared" si="6"/>
        <v>0</v>
      </c>
      <c r="W19" s="161"/>
      <c r="X19" s="152"/>
      <c r="Y19" s="152"/>
      <c r="Z19" s="152"/>
      <c r="AA19" s="152"/>
      <c r="AB19" s="152"/>
      <c r="AC19" s="152"/>
      <c r="AD19" s="152"/>
      <c r="AE19" s="152"/>
      <c r="AF19" s="152"/>
      <c r="AG19" s="152" t="s">
        <v>726</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80">
        <v>12</v>
      </c>
      <c r="B20" s="181" t="s">
        <v>2438</v>
      </c>
      <c r="C20" s="191" t="s">
        <v>2378</v>
      </c>
      <c r="D20" s="182" t="s">
        <v>439</v>
      </c>
      <c r="E20" s="183">
        <v>25</v>
      </c>
      <c r="F20" s="184"/>
      <c r="G20" s="185">
        <f t="shared" si="0"/>
        <v>0</v>
      </c>
      <c r="H20" s="184"/>
      <c r="I20" s="185">
        <f t="shared" si="1"/>
        <v>0</v>
      </c>
      <c r="J20" s="184"/>
      <c r="K20" s="185">
        <f t="shared" si="2"/>
        <v>0</v>
      </c>
      <c r="L20" s="185">
        <v>21</v>
      </c>
      <c r="M20" s="185">
        <f t="shared" si="3"/>
        <v>0</v>
      </c>
      <c r="N20" s="185">
        <v>0</v>
      </c>
      <c r="O20" s="185">
        <f t="shared" si="4"/>
        <v>0</v>
      </c>
      <c r="P20" s="185">
        <v>0</v>
      </c>
      <c r="Q20" s="185">
        <f t="shared" si="5"/>
        <v>0</v>
      </c>
      <c r="R20" s="185"/>
      <c r="S20" s="185" t="s">
        <v>280</v>
      </c>
      <c r="T20" s="186" t="s">
        <v>281</v>
      </c>
      <c r="U20" s="161">
        <v>0</v>
      </c>
      <c r="V20" s="161">
        <f t="shared" si="6"/>
        <v>0</v>
      </c>
      <c r="W20" s="161"/>
      <c r="X20" s="152"/>
      <c r="Y20" s="152"/>
      <c r="Z20" s="152"/>
      <c r="AA20" s="152"/>
      <c r="AB20" s="152"/>
      <c r="AC20" s="152"/>
      <c r="AD20" s="152"/>
      <c r="AE20" s="152"/>
      <c r="AF20" s="152"/>
      <c r="AG20" s="152" t="s">
        <v>726</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80">
        <v>13</v>
      </c>
      <c r="B21" s="181" t="s">
        <v>2419</v>
      </c>
      <c r="C21" s="191" t="s">
        <v>2384</v>
      </c>
      <c r="D21" s="182" t="s">
        <v>439</v>
      </c>
      <c r="E21" s="183">
        <v>1</v>
      </c>
      <c r="F21" s="184"/>
      <c r="G21" s="185">
        <f t="shared" si="0"/>
        <v>0</v>
      </c>
      <c r="H21" s="184"/>
      <c r="I21" s="185">
        <f t="shared" si="1"/>
        <v>0</v>
      </c>
      <c r="J21" s="184"/>
      <c r="K21" s="185">
        <f t="shared" si="2"/>
        <v>0</v>
      </c>
      <c r="L21" s="185">
        <v>21</v>
      </c>
      <c r="M21" s="185">
        <f t="shared" si="3"/>
        <v>0</v>
      </c>
      <c r="N21" s="185">
        <v>0</v>
      </c>
      <c r="O21" s="185">
        <f t="shared" si="4"/>
        <v>0</v>
      </c>
      <c r="P21" s="185">
        <v>0</v>
      </c>
      <c r="Q21" s="185">
        <f t="shared" si="5"/>
        <v>0</v>
      </c>
      <c r="R21" s="185"/>
      <c r="S21" s="185" t="s">
        <v>280</v>
      </c>
      <c r="T21" s="186" t="s">
        <v>281</v>
      </c>
      <c r="U21" s="161">
        <v>0</v>
      </c>
      <c r="V21" s="161">
        <f t="shared" si="6"/>
        <v>0</v>
      </c>
      <c r="W21" s="161"/>
      <c r="X21" s="152"/>
      <c r="Y21" s="152"/>
      <c r="Z21" s="152"/>
      <c r="AA21" s="152"/>
      <c r="AB21" s="152"/>
      <c r="AC21" s="152"/>
      <c r="AD21" s="152"/>
      <c r="AE21" s="152"/>
      <c r="AF21" s="152"/>
      <c r="AG21" s="152" t="s">
        <v>726</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x14ac:dyDescent="0.2">
      <c r="A22" s="167" t="s">
        <v>275</v>
      </c>
      <c r="B22" s="168" t="s">
        <v>142</v>
      </c>
      <c r="C22" s="188" t="s">
        <v>143</v>
      </c>
      <c r="D22" s="169"/>
      <c r="E22" s="170"/>
      <c r="F22" s="171"/>
      <c r="G22" s="171">
        <f>SUMIF(AG23:AG31,"&lt;&gt;NOR",G23:G31)</f>
        <v>0</v>
      </c>
      <c r="H22" s="171"/>
      <c r="I22" s="171">
        <f>SUM(I23:I31)</f>
        <v>0</v>
      </c>
      <c r="J22" s="171"/>
      <c r="K22" s="171">
        <f>SUM(K23:K31)</f>
        <v>0</v>
      </c>
      <c r="L22" s="171"/>
      <c r="M22" s="171">
        <f>SUM(M23:M31)</f>
        <v>0</v>
      </c>
      <c r="N22" s="171"/>
      <c r="O22" s="171">
        <f>SUM(O23:O31)</f>
        <v>0.04</v>
      </c>
      <c r="P22" s="171"/>
      <c r="Q22" s="171">
        <f>SUM(Q23:Q31)</f>
        <v>0</v>
      </c>
      <c r="R22" s="171"/>
      <c r="S22" s="171"/>
      <c r="T22" s="172"/>
      <c r="U22" s="166"/>
      <c r="V22" s="166">
        <f>SUM(V23:V31)</f>
        <v>0</v>
      </c>
      <c r="W22" s="166"/>
      <c r="AG22" t="s">
        <v>276</v>
      </c>
    </row>
    <row r="23" spans="1:60" outlineLevel="1" x14ac:dyDescent="0.2">
      <c r="A23" s="180">
        <v>14</v>
      </c>
      <c r="B23" s="181" t="s">
        <v>1912</v>
      </c>
      <c r="C23" s="191" t="s">
        <v>1913</v>
      </c>
      <c r="D23" s="182" t="s">
        <v>486</v>
      </c>
      <c r="E23" s="183">
        <v>350</v>
      </c>
      <c r="F23" s="184"/>
      <c r="G23" s="185">
        <f t="shared" ref="G23:G31" si="7">ROUND(E23*F23,2)</f>
        <v>0</v>
      </c>
      <c r="H23" s="184"/>
      <c r="I23" s="185">
        <f t="shared" ref="I23:I31" si="8">ROUND(E23*H23,2)</f>
        <v>0</v>
      </c>
      <c r="J23" s="184"/>
      <c r="K23" s="185">
        <f t="shared" ref="K23:K31" si="9">ROUND(E23*J23,2)</f>
        <v>0</v>
      </c>
      <c r="L23" s="185">
        <v>21</v>
      </c>
      <c r="M23" s="185">
        <f t="shared" ref="M23:M31" si="10">G23*(1+L23/100)</f>
        <v>0</v>
      </c>
      <c r="N23" s="185">
        <v>0</v>
      </c>
      <c r="O23" s="185">
        <f t="shared" ref="O23:O31" si="11">ROUND(E23*N23,2)</f>
        <v>0</v>
      </c>
      <c r="P23" s="185">
        <v>0</v>
      </c>
      <c r="Q23" s="185">
        <f t="shared" ref="Q23:Q31" si="12">ROUND(E23*P23,2)</f>
        <v>0</v>
      </c>
      <c r="R23" s="185"/>
      <c r="S23" s="185" t="s">
        <v>280</v>
      </c>
      <c r="T23" s="186" t="s">
        <v>281</v>
      </c>
      <c r="U23" s="161">
        <v>0</v>
      </c>
      <c r="V23" s="161">
        <f t="shared" ref="V23:V31" si="13">ROUND(E23*U23,2)</f>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15</v>
      </c>
      <c r="B24" s="181" t="s">
        <v>2420</v>
      </c>
      <c r="C24" s="191" t="s">
        <v>2421</v>
      </c>
      <c r="D24" s="182" t="s">
        <v>486</v>
      </c>
      <c r="E24" s="183">
        <v>1630</v>
      </c>
      <c r="F24" s="184"/>
      <c r="G24" s="185">
        <f t="shared" si="7"/>
        <v>0</v>
      </c>
      <c r="H24" s="184"/>
      <c r="I24" s="185">
        <f t="shared" si="8"/>
        <v>0</v>
      </c>
      <c r="J24" s="184"/>
      <c r="K24" s="185">
        <f t="shared" si="9"/>
        <v>0</v>
      </c>
      <c r="L24" s="185">
        <v>21</v>
      </c>
      <c r="M24" s="185">
        <f t="shared" si="10"/>
        <v>0</v>
      </c>
      <c r="N24" s="185">
        <v>0</v>
      </c>
      <c r="O24" s="185">
        <f t="shared" si="11"/>
        <v>0</v>
      </c>
      <c r="P24" s="185">
        <v>0</v>
      </c>
      <c r="Q24" s="185">
        <f t="shared" si="12"/>
        <v>0</v>
      </c>
      <c r="R24" s="185"/>
      <c r="S24" s="185" t="s">
        <v>280</v>
      </c>
      <c r="T24" s="186" t="s">
        <v>281</v>
      </c>
      <c r="U24" s="161">
        <v>0</v>
      </c>
      <c r="V24" s="161">
        <f t="shared" si="13"/>
        <v>0</v>
      </c>
      <c r="W24" s="161"/>
      <c r="X24" s="152"/>
      <c r="Y24" s="152"/>
      <c r="Z24" s="152"/>
      <c r="AA24" s="152"/>
      <c r="AB24" s="152"/>
      <c r="AC24" s="152"/>
      <c r="AD24" s="152"/>
      <c r="AE24" s="152"/>
      <c r="AF24" s="152"/>
      <c r="AG24" s="152" t="s">
        <v>282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80">
        <v>16</v>
      </c>
      <c r="B25" s="181" t="s">
        <v>2422</v>
      </c>
      <c r="C25" s="191" t="s">
        <v>2423</v>
      </c>
      <c r="D25" s="182" t="s">
        <v>439</v>
      </c>
      <c r="E25" s="183">
        <v>82</v>
      </c>
      <c r="F25" s="184"/>
      <c r="G25" s="185">
        <f t="shared" si="7"/>
        <v>0</v>
      </c>
      <c r="H25" s="184"/>
      <c r="I25" s="185">
        <f t="shared" si="8"/>
        <v>0</v>
      </c>
      <c r="J25" s="184"/>
      <c r="K25" s="185">
        <f t="shared" si="9"/>
        <v>0</v>
      </c>
      <c r="L25" s="185">
        <v>21</v>
      </c>
      <c r="M25" s="185">
        <f t="shared" si="10"/>
        <v>0</v>
      </c>
      <c r="N25" s="185">
        <v>0</v>
      </c>
      <c r="O25" s="185">
        <f t="shared" si="11"/>
        <v>0</v>
      </c>
      <c r="P25" s="185">
        <v>0</v>
      </c>
      <c r="Q25" s="185">
        <f t="shared" si="12"/>
        <v>0</v>
      </c>
      <c r="R25" s="185"/>
      <c r="S25" s="185" t="s">
        <v>280</v>
      </c>
      <c r="T25" s="186" t="s">
        <v>281</v>
      </c>
      <c r="U25" s="161">
        <v>0</v>
      </c>
      <c r="V25" s="161">
        <f t="shared" si="13"/>
        <v>0</v>
      </c>
      <c r="W25" s="161"/>
      <c r="X25" s="152"/>
      <c r="Y25" s="152"/>
      <c r="Z25" s="152"/>
      <c r="AA25" s="152"/>
      <c r="AB25" s="152"/>
      <c r="AC25" s="152"/>
      <c r="AD25" s="152"/>
      <c r="AE25" s="152"/>
      <c r="AF25" s="152"/>
      <c r="AG25" s="152" t="s">
        <v>282</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80">
        <v>17</v>
      </c>
      <c r="B26" s="181" t="s">
        <v>2439</v>
      </c>
      <c r="C26" s="191" t="s">
        <v>2440</v>
      </c>
      <c r="D26" s="182" t="s">
        <v>439</v>
      </c>
      <c r="E26" s="183">
        <v>25</v>
      </c>
      <c r="F26" s="184"/>
      <c r="G26" s="185">
        <f t="shared" si="7"/>
        <v>0</v>
      </c>
      <c r="H26" s="184"/>
      <c r="I26" s="185">
        <f t="shared" si="8"/>
        <v>0</v>
      </c>
      <c r="J26" s="184"/>
      <c r="K26" s="185">
        <f t="shared" si="9"/>
        <v>0</v>
      </c>
      <c r="L26" s="185">
        <v>21</v>
      </c>
      <c r="M26" s="185">
        <f t="shared" si="10"/>
        <v>0</v>
      </c>
      <c r="N26" s="185">
        <v>0</v>
      </c>
      <c r="O26" s="185">
        <f t="shared" si="11"/>
        <v>0</v>
      </c>
      <c r="P26" s="185">
        <v>0</v>
      </c>
      <c r="Q26" s="185">
        <f t="shared" si="12"/>
        <v>0</v>
      </c>
      <c r="R26" s="185"/>
      <c r="S26" s="185" t="s">
        <v>280</v>
      </c>
      <c r="T26" s="186" t="s">
        <v>281</v>
      </c>
      <c r="U26" s="161">
        <v>0</v>
      </c>
      <c r="V26" s="161">
        <f t="shared" si="13"/>
        <v>0</v>
      </c>
      <c r="W26" s="161"/>
      <c r="X26" s="152"/>
      <c r="Y26" s="152"/>
      <c r="Z26" s="152"/>
      <c r="AA26" s="152"/>
      <c r="AB26" s="152"/>
      <c r="AC26" s="152"/>
      <c r="AD26" s="152"/>
      <c r="AE26" s="152"/>
      <c r="AF26" s="152"/>
      <c r="AG26" s="152" t="s">
        <v>282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18</v>
      </c>
      <c r="B27" s="181" t="s">
        <v>2424</v>
      </c>
      <c r="C27" s="191" t="s">
        <v>2425</v>
      </c>
      <c r="D27" s="182" t="s">
        <v>486</v>
      </c>
      <c r="E27" s="183">
        <v>350</v>
      </c>
      <c r="F27" s="184"/>
      <c r="G27" s="185">
        <f t="shared" si="7"/>
        <v>0</v>
      </c>
      <c r="H27" s="184"/>
      <c r="I27" s="185">
        <f t="shared" si="8"/>
        <v>0</v>
      </c>
      <c r="J27" s="184"/>
      <c r="K27" s="185">
        <f t="shared" si="9"/>
        <v>0</v>
      </c>
      <c r="L27" s="185">
        <v>21</v>
      </c>
      <c r="M27" s="185">
        <f t="shared" si="10"/>
        <v>0</v>
      </c>
      <c r="N27" s="185">
        <v>0</v>
      </c>
      <c r="O27" s="185">
        <f t="shared" si="11"/>
        <v>0</v>
      </c>
      <c r="P27" s="185">
        <v>0</v>
      </c>
      <c r="Q27" s="185">
        <f t="shared" si="12"/>
        <v>0</v>
      </c>
      <c r="R27" s="185"/>
      <c r="S27" s="185" t="s">
        <v>280</v>
      </c>
      <c r="T27" s="186" t="s">
        <v>281</v>
      </c>
      <c r="U27" s="161">
        <v>0</v>
      </c>
      <c r="V27" s="161">
        <f t="shared" si="13"/>
        <v>0</v>
      </c>
      <c r="W27" s="161"/>
      <c r="X27" s="152"/>
      <c r="Y27" s="152"/>
      <c r="Z27" s="152"/>
      <c r="AA27" s="152"/>
      <c r="AB27" s="152"/>
      <c r="AC27" s="152"/>
      <c r="AD27" s="152"/>
      <c r="AE27" s="152"/>
      <c r="AF27" s="152"/>
      <c r="AG27" s="152" t="s">
        <v>282</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0">
        <v>19</v>
      </c>
      <c r="B28" s="181" t="s">
        <v>2426</v>
      </c>
      <c r="C28" s="191" t="s">
        <v>2427</v>
      </c>
      <c r="D28" s="182" t="s">
        <v>439</v>
      </c>
      <c r="E28" s="183">
        <v>54</v>
      </c>
      <c r="F28" s="184"/>
      <c r="G28" s="185">
        <f t="shared" si="7"/>
        <v>0</v>
      </c>
      <c r="H28" s="184"/>
      <c r="I28" s="185">
        <f t="shared" si="8"/>
        <v>0</v>
      </c>
      <c r="J28" s="184"/>
      <c r="K28" s="185">
        <f t="shared" si="9"/>
        <v>0</v>
      </c>
      <c r="L28" s="185">
        <v>21</v>
      </c>
      <c r="M28" s="185">
        <f t="shared" si="10"/>
        <v>0</v>
      </c>
      <c r="N28" s="185">
        <v>0</v>
      </c>
      <c r="O28" s="185">
        <f t="shared" si="11"/>
        <v>0</v>
      </c>
      <c r="P28" s="185">
        <v>0</v>
      </c>
      <c r="Q28" s="185">
        <f t="shared" si="12"/>
        <v>0</v>
      </c>
      <c r="R28" s="185"/>
      <c r="S28" s="185" t="s">
        <v>280</v>
      </c>
      <c r="T28" s="186" t="s">
        <v>281</v>
      </c>
      <c r="U28" s="161">
        <v>0</v>
      </c>
      <c r="V28" s="161">
        <f t="shared" si="13"/>
        <v>0</v>
      </c>
      <c r="W28" s="161"/>
      <c r="X28" s="152"/>
      <c r="Y28" s="152"/>
      <c r="Z28" s="152"/>
      <c r="AA28" s="152"/>
      <c r="AB28" s="152"/>
      <c r="AC28" s="152"/>
      <c r="AD28" s="152"/>
      <c r="AE28" s="152"/>
      <c r="AF28" s="152"/>
      <c r="AG28" s="152" t="s">
        <v>282</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0">
        <v>20</v>
      </c>
      <c r="B29" s="181" t="s">
        <v>2428</v>
      </c>
      <c r="C29" s="191" t="s">
        <v>2429</v>
      </c>
      <c r="D29" s="182" t="s">
        <v>439</v>
      </c>
      <c r="E29" s="183">
        <v>7</v>
      </c>
      <c r="F29" s="184"/>
      <c r="G29" s="185">
        <f t="shared" si="7"/>
        <v>0</v>
      </c>
      <c r="H29" s="184"/>
      <c r="I29" s="185">
        <f t="shared" si="8"/>
        <v>0</v>
      </c>
      <c r="J29" s="184"/>
      <c r="K29" s="185">
        <f t="shared" si="9"/>
        <v>0</v>
      </c>
      <c r="L29" s="185">
        <v>21</v>
      </c>
      <c r="M29" s="185">
        <f t="shared" si="10"/>
        <v>0</v>
      </c>
      <c r="N29" s="185">
        <v>5.4800000000000005E-3</v>
      </c>
      <c r="O29" s="185">
        <f t="shared" si="11"/>
        <v>0.04</v>
      </c>
      <c r="P29" s="185">
        <v>0</v>
      </c>
      <c r="Q29" s="185">
        <f t="shared" si="12"/>
        <v>0</v>
      </c>
      <c r="R29" s="185"/>
      <c r="S29" s="185" t="s">
        <v>280</v>
      </c>
      <c r="T29" s="186" t="s">
        <v>281</v>
      </c>
      <c r="U29" s="161">
        <v>0</v>
      </c>
      <c r="V29" s="161">
        <f t="shared" si="13"/>
        <v>0</v>
      </c>
      <c r="W29" s="161"/>
      <c r="X29" s="152"/>
      <c r="Y29" s="152"/>
      <c r="Z29" s="152"/>
      <c r="AA29" s="152"/>
      <c r="AB29" s="152"/>
      <c r="AC29" s="152"/>
      <c r="AD29" s="152"/>
      <c r="AE29" s="152"/>
      <c r="AF29" s="152"/>
      <c r="AG29" s="152" t="s">
        <v>282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80">
        <v>21</v>
      </c>
      <c r="B30" s="181" t="s">
        <v>2223</v>
      </c>
      <c r="C30" s="191" t="s">
        <v>2397</v>
      </c>
      <c r="D30" s="182" t="s">
        <v>486</v>
      </c>
      <c r="E30" s="183">
        <v>30</v>
      </c>
      <c r="F30" s="184"/>
      <c r="G30" s="185">
        <f t="shared" si="7"/>
        <v>0</v>
      </c>
      <c r="H30" s="184"/>
      <c r="I30" s="185">
        <f t="shared" si="8"/>
        <v>0</v>
      </c>
      <c r="J30" s="184"/>
      <c r="K30" s="185">
        <f t="shared" si="9"/>
        <v>0</v>
      </c>
      <c r="L30" s="185">
        <v>21</v>
      </c>
      <c r="M30" s="185">
        <f t="shared" si="10"/>
        <v>0</v>
      </c>
      <c r="N30" s="185">
        <v>0</v>
      </c>
      <c r="O30" s="185">
        <f t="shared" si="11"/>
        <v>0</v>
      </c>
      <c r="P30" s="185">
        <v>0</v>
      </c>
      <c r="Q30" s="185">
        <f t="shared" si="12"/>
        <v>0</v>
      </c>
      <c r="R30" s="185"/>
      <c r="S30" s="185" t="s">
        <v>280</v>
      </c>
      <c r="T30" s="186" t="s">
        <v>281</v>
      </c>
      <c r="U30" s="161">
        <v>0</v>
      </c>
      <c r="V30" s="161">
        <f t="shared" si="13"/>
        <v>0</v>
      </c>
      <c r="W30" s="161"/>
      <c r="X30" s="152"/>
      <c r="Y30" s="152"/>
      <c r="Z30" s="152"/>
      <c r="AA30" s="152"/>
      <c r="AB30" s="152"/>
      <c r="AC30" s="152"/>
      <c r="AD30" s="152"/>
      <c r="AE30" s="152"/>
      <c r="AF30" s="152"/>
      <c r="AG30" s="152" t="s">
        <v>726</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0">
        <v>22</v>
      </c>
      <c r="B31" s="181" t="s">
        <v>2432</v>
      </c>
      <c r="C31" s="191" t="s">
        <v>2398</v>
      </c>
      <c r="D31" s="182" t="s">
        <v>1188</v>
      </c>
      <c r="E31" s="183">
        <v>18</v>
      </c>
      <c r="F31" s="184"/>
      <c r="G31" s="185">
        <f t="shared" si="7"/>
        <v>0</v>
      </c>
      <c r="H31" s="184"/>
      <c r="I31" s="185">
        <f t="shared" si="8"/>
        <v>0</v>
      </c>
      <c r="J31" s="184"/>
      <c r="K31" s="185">
        <f t="shared" si="9"/>
        <v>0</v>
      </c>
      <c r="L31" s="185">
        <v>21</v>
      </c>
      <c r="M31" s="185">
        <f t="shared" si="10"/>
        <v>0</v>
      </c>
      <c r="N31" s="185">
        <v>0</v>
      </c>
      <c r="O31" s="185">
        <f t="shared" si="11"/>
        <v>0</v>
      </c>
      <c r="P31" s="185">
        <v>0</v>
      </c>
      <c r="Q31" s="185">
        <f t="shared" si="12"/>
        <v>0</v>
      </c>
      <c r="R31" s="185"/>
      <c r="S31" s="185" t="s">
        <v>280</v>
      </c>
      <c r="T31" s="186" t="s">
        <v>281</v>
      </c>
      <c r="U31" s="161">
        <v>0</v>
      </c>
      <c r="V31" s="161">
        <f t="shared" si="13"/>
        <v>0</v>
      </c>
      <c r="W31" s="161"/>
      <c r="X31" s="152"/>
      <c r="Y31" s="152"/>
      <c r="Z31" s="152"/>
      <c r="AA31" s="152"/>
      <c r="AB31" s="152"/>
      <c r="AC31" s="152"/>
      <c r="AD31" s="152"/>
      <c r="AE31" s="152"/>
      <c r="AF31" s="152"/>
      <c r="AG31" s="152" t="s">
        <v>282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x14ac:dyDescent="0.2">
      <c r="A32" s="167" t="s">
        <v>275</v>
      </c>
      <c r="B32" s="168" t="s">
        <v>150</v>
      </c>
      <c r="C32" s="188" t="s">
        <v>151</v>
      </c>
      <c r="D32" s="169"/>
      <c r="E32" s="170"/>
      <c r="F32" s="171"/>
      <c r="G32" s="171">
        <f>SUMIF(AG33:AG33,"&lt;&gt;NOR",G33:G33)</f>
        <v>0</v>
      </c>
      <c r="H32" s="171"/>
      <c r="I32" s="171">
        <f>SUM(I33:I33)</f>
        <v>0</v>
      </c>
      <c r="J32" s="171"/>
      <c r="K32" s="171">
        <f>SUM(K33:K33)</f>
        <v>0</v>
      </c>
      <c r="L32" s="171"/>
      <c r="M32" s="171">
        <f>SUM(M33:M33)</f>
        <v>0</v>
      </c>
      <c r="N32" s="171"/>
      <c r="O32" s="171">
        <f>SUM(O33:O33)</f>
        <v>0</v>
      </c>
      <c r="P32" s="171"/>
      <c r="Q32" s="171">
        <f>SUM(Q33:Q33)</f>
        <v>0</v>
      </c>
      <c r="R32" s="171"/>
      <c r="S32" s="171"/>
      <c r="T32" s="172"/>
      <c r="U32" s="166"/>
      <c r="V32" s="166">
        <f>SUM(V33:V33)</f>
        <v>0</v>
      </c>
      <c r="W32" s="166"/>
      <c r="AG32" t="s">
        <v>276</v>
      </c>
    </row>
    <row r="33" spans="1:60" outlineLevel="1" x14ac:dyDescent="0.2">
      <c r="A33" s="180">
        <v>23</v>
      </c>
      <c r="B33" s="181" t="s">
        <v>1963</v>
      </c>
      <c r="C33" s="191" t="s">
        <v>1964</v>
      </c>
      <c r="D33" s="182" t="s">
        <v>439</v>
      </c>
      <c r="E33" s="183">
        <v>1</v>
      </c>
      <c r="F33" s="184"/>
      <c r="G33" s="185">
        <f>ROUND(E33*F33,2)</f>
        <v>0</v>
      </c>
      <c r="H33" s="184"/>
      <c r="I33" s="185">
        <f>ROUND(E33*H33,2)</f>
        <v>0</v>
      </c>
      <c r="J33" s="184"/>
      <c r="K33" s="185">
        <f>ROUND(E33*J33,2)</f>
        <v>0</v>
      </c>
      <c r="L33" s="185">
        <v>21</v>
      </c>
      <c r="M33" s="185">
        <f>G33*(1+L33/100)</f>
        <v>0</v>
      </c>
      <c r="N33" s="185">
        <v>0</v>
      </c>
      <c r="O33" s="185">
        <f>ROUND(E33*N33,2)</f>
        <v>0</v>
      </c>
      <c r="P33" s="185">
        <v>0</v>
      </c>
      <c r="Q33" s="185">
        <f>ROUND(E33*P33,2)</f>
        <v>0</v>
      </c>
      <c r="R33" s="185"/>
      <c r="S33" s="185" t="s">
        <v>280</v>
      </c>
      <c r="T33" s="186" t="s">
        <v>281</v>
      </c>
      <c r="U33" s="161">
        <v>0</v>
      </c>
      <c r="V33" s="161">
        <f>ROUND(E33*U33,2)</f>
        <v>0</v>
      </c>
      <c r="W33" s="161"/>
      <c r="X33" s="152"/>
      <c r="Y33" s="152"/>
      <c r="Z33" s="152"/>
      <c r="AA33" s="152"/>
      <c r="AB33" s="152"/>
      <c r="AC33" s="152"/>
      <c r="AD33" s="152"/>
      <c r="AE33" s="152"/>
      <c r="AF33" s="152"/>
      <c r="AG33" s="152" t="s">
        <v>726</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x14ac:dyDescent="0.2">
      <c r="A34" s="167" t="s">
        <v>275</v>
      </c>
      <c r="B34" s="168" t="s">
        <v>140</v>
      </c>
      <c r="C34" s="188" t="s">
        <v>141</v>
      </c>
      <c r="D34" s="169"/>
      <c r="E34" s="170"/>
      <c r="F34" s="171"/>
      <c r="G34" s="171">
        <f>SUMIF(AG35:AG35,"&lt;&gt;NOR",G35:G35)</f>
        <v>0</v>
      </c>
      <c r="H34" s="171"/>
      <c r="I34" s="171">
        <f>SUM(I35:I35)</f>
        <v>0</v>
      </c>
      <c r="J34" s="171"/>
      <c r="K34" s="171">
        <f>SUM(K35:K35)</f>
        <v>0</v>
      </c>
      <c r="L34" s="171"/>
      <c r="M34" s="171">
        <f>SUM(M35:M35)</f>
        <v>0</v>
      </c>
      <c r="N34" s="171"/>
      <c r="O34" s="171">
        <f>SUM(O35:O35)</f>
        <v>0</v>
      </c>
      <c r="P34" s="171"/>
      <c r="Q34" s="171">
        <f>SUM(Q35:Q35)</f>
        <v>0</v>
      </c>
      <c r="R34" s="171"/>
      <c r="S34" s="171"/>
      <c r="T34" s="172"/>
      <c r="U34" s="166"/>
      <c r="V34" s="166">
        <f>SUM(V35:V35)</f>
        <v>0</v>
      </c>
      <c r="W34" s="166"/>
      <c r="AG34" t="s">
        <v>276</v>
      </c>
    </row>
    <row r="35" spans="1:60" outlineLevel="1" x14ac:dyDescent="0.2">
      <c r="A35" s="180">
        <v>24</v>
      </c>
      <c r="B35" s="181" t="s">
        <v>1249</v>
      </c>
      <c r="C35" s="191" t="s">
        <v>1250</v>
      </c>
      <c r="D35" s="182" t="s">
        <v>587</v>
      </c>
      <c r="E35" s="183">
        <v>1</v>
      </c>
      <c r="F35" s="184"/>
      <c r="G35" s="185">
        <f>ROUND(E35*F35,2)</f>
        <v>0</v>
      </c>
      <c r="H35" s="184"/>
      <c r="I35" s="185">
        <f>ROUND(E35*H35,2)</f>
        <v>0</v>
      </c>
      <c r="J35" s="184"/>
      <c r="K35" s="185">
        <f>ROUND(E35*J35,2)</f>
        <v>0</v>
      </c>
      <c r="L35" s="185">
        <v>21</v>
      </c>
      <c r="M35" s="185">
        <f>G35*(1+L35/100)</f>
        <v>0</v>
      </c>
      <c r="N35" s="185">
        <v>0</v>
      </c>
      <c r="O35" s="185">
        <f>ROUND(E35*N35,2)</f>
        <v>0</v>
      </c>
      <c r="P35" s="185">
        <v>0</v>
      </c>
      <c r="Q35" s="185">
        <f>ROUND(E35*P35,2)</f>
        <v>0</v>
      </c>
      <c r="R35" s="185"/>
      <c r="S35" s="185" t="s">
        <v>280</v>
      </c>
      <c r="T35" s="186" t="s">
        <v>281</v>
      </c>
      <c r="U35" s="161">
        <v>0</v>
      </c>
      <c r="V35" s="161">
        <f>ROUND(E35*U35,2)</f>
        <v>0</v>
      </c>
      <c r="W35" s="161"/>
      <c r="X35" s="152"/>
      <c r="Y35" s="152"/>
      <c r="Z35" s="152"/>
      <c r="AA35" s="152"/>
      <c r="AB35" s="152"/>
      <c r="AC35" s="152"/>
      <c r="AD35" s="152"/>
      <c r="AE35" s="152"/>
      <c r="AF35" s="152"/>
      <c r="AG35" s="152" t="s">
        <v>726</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x14ac:dyDescent="0.2">
      <c r="A36" s="167" t="s">
        <v>275</v>
      </c>
      <c r="B36" s="168" t="s">
        <v>148</v>
      </c>
      <c r="C36" s="188" t="s">
        <v>149</v>
      </c>
      <c r="D36" s="169"/>
      <c r="E36" s="170"/>
      <c r="F36" s="171"/>
      <c r="G36" s="171">
        <f>SUMIF(AG37:AG37,"&lt;&gt;NOR",G37:G37)</f>
        <v>0</v>
      </c>
      <c r="H36" s="171"/>
      <c r="I36" s="171">
        <f>SUM(I37:I37)</f>
        <v>0</v>
      </c>
      <c r="J36" s="171"/>
      <c r="K36" s="171">
        <f>SUM(K37:K37)</f>
        <v>0</v>
      </c>
      <c r="L36" s="171"/>
      <c r="M36" s="171">
        <f>SUM(M37:M37)</f>
        <v>0</v>
      </c>
      <c r="N36" s="171"/>
      <c r="O36" s="171">
        <f>SUM(O37:O37)</f>
        <v>0</v>
      </c>
      <c r="P36" s="171"/>
      <c r="Q36" s="171">
        <f>SUM(Q37:Q37)</f>
        <v>0</v>
      </c>
      <c r="R36" s="171"/>
      <c r="S36" s="171"/>
      <c r="T36" s="172"/>
      <c r="U36" s="166"/>
      <c r="V36" s="166">
        <f>SUM(V37:V37)</f>
        <v>0</v>
      </c>
      <c r="W36" s="166"/>
      <c r="AG36" t="s">
        <v>276</v>
      </c>
    </row>
    <row r="37" spans="1:60" outlineLevel="1" x14ac:dyDescent="0.2">
      <c r="A37" s="173">
        <v>25</v>
      </c>
      <c r="B37" s="174" t="s">
        <v>1951</v>
      </c>
      <c r="C37" s="189" t="s">
        <v>2404</v>
      </c>
      <c r="D37" s="175" t="s">
        <v>1188</v>
      </c>
      <c r="E37" s="176">
        <v>8</v>
      </c>
      <c r="F37" s="177"/>
      <c r="G37" s="178">
        <f>ROUND(E37*F37,2)</f>
        <v>0</v>
      </c>
      <c r="H37" s="177"/>
      <c r="I37" s="178">
        <f>ROUND(E37*H37,2)</f>
        <v>0</v>
      </c>
      <c r="J37" s="177"/>
      <c r="K37" s="178">
        <f>ROUND(E37*J37,2)</f>
        <v>0</v>
      </c>
      <c r="L37" s="178">
        <v>21</v>
      </c>
      <c r="M37" s="178">
        <f>G37*(1+L37/100)</f>
        <v>0</v>
      </c>
      <c r="N37" s="178">
        <v>0</v>
      </c>
      <c r="O37" s="178">
        <f>ROUND(E37*N37,2)</f>
        <v>0</v>
      </c>
      <c r="P37" s="178">
        <v>0</v>
      </c>
      <c r="Q37" s="178">
        <f>ROUND(E37*P37,2)</f>
        <v>0</v>
      </c>
      <c r="R37" s="178"/>
      <c r="S37" s="178" t="s">
        <v>280</v>
      </c>
      <c r="T37" s="179" t="s">
        <v>281</v>
      </c>
      <c r="U37" s="161">
        <v>0</v>
      </c>
      <c r="V37" s="161">
        <f>ROUND(E37*U37,2)</f>
        <v>0</v>
      </c>
      <c r="W37" s="161"/>
      <c r="X37" s="152"/>
      <c r="Y37" s="152"/>
      <c r="Z37" s="152"/>
      <c r="AA37" s="152"/>
      <c r="AB37" s="152"/>
      <c r="AC37" s="152"/>
      <c r="AD37" s="152"/>
      <c r="AE37" s="152"/>
      <c r="AF37" s="152"/>
      <c r="AG37" s="152" t="s">
        <v>282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x14ac:dyDescent="0.2">
      <c r="A38" s="5"/>
      <c r="B38" s="6"/>
      <c r="C38" s="193"/>
      <c r="D38" s="8"/>
      <c r="E38" s="5"/>
      <c r="F38" s="5"/>
      <c r="G38" s="5"/>
      <c r="H38" s="5"/>
      <c r="I38" s="5"/>
      <c r="J38" s="5"/>
      <c r="K38" s="5"/>
      <c r="L38" s="5"/>
      <c r="M38" s="5"/>
      <c r="N38" s="5"/>
      <c r="O38" s="5"/>
      <c r="P38" s="5"/>
      <c r="Q38" s="5"/>
      <c r="R38" s="5"/>
      <c r="S38" s="5"/>
      <c r="T38" s="5"/>
      <c r="U38" s="5"/>
      <c r="V38" s="5"/>
      <c r="W38" s="5"/>
      <c r="AE38">
        <v>15</v>
      </c>
      <c r="AF38">
        <v>21</v>
      </c>
    </row>
    <row r="39" spans="1:60" x14ac:dyDescent="0.2">
      <c r="A39" s="155"/>
      <c r="B39" s="156" t="s">
        <v>29</v>
      </c>
      <c r="C39" s="194"/>
      <c r="D39" s="157"/>
      <c r="E39" s="158"/>
      <c r="F39" s="158"/>
      <c r="G39" s="187">
        <f>G8+G22+G32+G34+G36</f>
        <v>0</v>
      </c>
      <c r="H39" s="5"/>
      <c r="I39" s="5"/>
      <c r="J39" s="5"/>
      <c r="K39" s="5"/>
      <c r="L39" s="5"/>
      <c r="M39" s="5"/>
      <c r="N39" s="5"/>
      <c r="O39" s="5"/>
      <c r="P39" s="5"/>
      <c r="Q39" s="5"/>
      <c r="R39" s="5"/>
      <c r="S39" s="5"/>
      <c r="T39" s="5"/>
      <c r="U39" s="5"/>
      <c r="V39" s="5"/>
      <c r="W39" s="5"/>
      <c r="AE39">
        <f>SUMIF(L7:L37,AE38,G7:G37)</f>
        <v>0</v>
      </c>
      <c r="AF39">
        <f>SUMIF(L7:L37,AF38,G7:G37)</f>
        <v>0</v>
      </c>
      <c r="AG39" t="s">
        <v>1156</v>
      </c>
    </row>
    <row r="40" spans="1:60" x14ac:dyDescent="0.2">
      <c r="C40" s="195"/>
      <c r="D40" s="143"/>
      <c r="AG40" t="s">
        <v>1157</v>
      </c>
    </row>
    <row r="41" spans="1:60" x14ac:dyDescent="0.2">
      <c r="D41" s="143"/>
    </row>
    <row r="42" spans="1:60" x14ac:dyDescent="0.2">
      <c r="D42" s="143"/>
    </row>
    <row r="43" spans="1:60" x14ac:dyDescent="0.2">
      <c r="D43" s="143"/>
    </row>
    <row r="44" spans="1:60" x14ac:dyDescent="0.2">
      <c r="D44" s="143"/>
    </row>
    <row r="45" spans="1:60" x14ac:dyDescent="0.2">
      <c r="D45" s="143"/>
    </row>
    <row r="46" spans="1:60" x14ac:dyDescent="0.2">
      <c r="D46" s="143"/>
    </row>
    <row r="47" spans="1:60" x14ac:dyDescent="0.2">
      <c r="D47" s="143"/>
    </row>
    <row r="48" spans="1:60"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91</v>
      </c>
      <c r="C3" s="251" t="s">
        <v>92</v>
      </c>
      <c r="D3" s="252"/>
      <c r="E3" s="252"/>
      <c r="F3" s="252"/>
      <c r="G3" s="253"/>
      <c r="AC3" s="87" t="s">
        <v>252</v>
      </c>
      <c r="AG3" t="s">
        <v>253</v>
      </c>
    </row>
    <row r="4" spans="1:60" ht="24.95" customHeight="1" x14ac:dyDescent="0.2">
      <c r="A4" s="145" t="s">
        <v>9</v>
      </c>
      <c r="B4" s="146" t="s">
        <v>91</v>
      </c>
      <c r="C4" s="254" t="s">
        <v>92</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180</v>
      </c>
      <c r="C8" s="188" t="s">
        <v>181</v>
      </c>
      <c r="D8" s="169"/>
      <c r="E8" s="170"/>
      <c r="F8" s="171"/>
      <c r="G8" s="171">
        <f>SUMIF(AG9:AG9,"&lt;&gt;NOR",G9:G9)</f>
        <v>0</v>
      </c>
      <c r="H8" s="171"/>
      <c r="I8" s="171">
        <f>SUM(I9:I9)</f>
        <v>0</v>
      </c>
      <c r="J8" s="171"/>
      <c r="K8" s="171">
        <f>SUM(K9:K9)</f>
        <v>0</v>
      </c>
      <c r="L8" s="171"/>
      <c r="M8" s="171">
        <f>SUM(M9:M9)</f>
        <v>0</v>
      </c>
      <c r="N8" s="171"/>
      <c r="O8" s="171">
        <f>SUM(O9:O9)</f>
        <v>0</v>
      </c>
      <c r="P8" s="171"/>
      <c r="Q8" s="171">
        <f>SUM(Q9:Q9)</f>
        <v>0</v>
      </c>
      <c r="R8" s="171"/>
      <c r="S8" s="171"/>
      <c r="T8" s="172"/>
      <c r="U8" s="166"/>
      <c r="V8" s="166">
        <f>SUM(V9:V9)</f>
        <v>0</v>
      </c>
      <c r="W8" s="166"/>
      <c r="AG8" t="s">
        <v>276</v>
      </c>
    </row>
    <row r="9" spans="1:60" outlineLevel="1" x14ac:dyDescent="0.2">
      <c r="A9" s="180">
        <v>1</v>
      </c>
      <c r="B9" s="181" t="s">
        <v>1966</v>
      </c>
      <c r="C9" s="191" t="s">
        <v>2441</v>
      </c>
      <c r="D9" s="182" t="s">
        <v>2442</v>
      </c>
      <c r="E9" s="183">
        <v>1</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x14ac:dyDescent="0.2">
      <c r="A10" s="167" t="s">
        <v>275</v>
      </c>
      <c r="B10" s="168" t="s">
        <v>182</v>
      </c>
      <c r="C10" s="188" t="s">
        <v>183</v>
      </c>
      <c r="D10" s="169"/>
      <c r="E10" s="170"/>
      <c r="F10" s="171"/>
      <c r="G10" s="171">
        <f>SUMIF(AG11:AG11,"&lt;&gt;NOR",G11:G11)</f>
        <v>0</v>
      </c>
      <c r="H10" s="171"/>
      <c r="I10" s="171">
        <f>SUM(I11:I11)</f>
        <v>0</v>
      </c>
      <c r="J10" s="171"/>
      <c r="K10" s="171">
        <f>SUM(K11:K11)</f>
        <v>0</v>
      </c>
      <c r="L10" s="171"/>
      <c r="M10" s="171">
        <f>SUM(M11:M11)</f>
        <v>0</v>
      </c>
      <c r="N10" s="171"/>
      <c r="O10" s="171">
        <f>SUM(O11:O11)</f>
        <v>0</v>
      </c>
      <c r="P10" s="171"/>
      <c r="Q10" s="171">
        <f>SUM(Q11:Q11)</f>
        <v>0</v>
      </c>
      <c r="R10" s="171"/>
      <c r="S10" s="171"/>
      <c r="T10" s="172"/>
      <c r="U10" s="166"/>
      <c r="V10" s="166">
        <f>SUM(V11:V11)</f>
        <v>0</v>
      </c>
      <c r="W10" s="166"/>
      <c r="AG10" t="s">
        <v>276</v>
      </c>
    </row>
    <row r="11" spans="1:60" outlineLevel="1" x14ac:dyDescent="0.2">
      <c r="A11" s="180">
        <v>2</v>
      </c>
      <c r="B11" s="181" t="s">
        <v>1968</v>
      </c>
      <c r="C11" s="191" t="s">
        <v>2441</v>
      </c>
      <c r="D11" s="182" t="s">
        <v>2442</v>
      </c>
      <c r="E11" s="183">
        <v>1</v>
      </c>
      <c r="F11" s="184"/>
      <c r="G11" s="185">
        <f>ROUND(E11*F11,2)</f>
        <v>0</v>
      </c>
      <c r="H11" s="184"/>
      <c r="I11" s="185">
        <f>ROUND(E11*H11,2)</f>
        <v>0</v>
      </c>
      <c r="J11" s="184"/>
      <c r="K11" s="185">
        <f>ROUND(E11*J11,2)</f>
        <v>0</v>
      </c>
      <c r="L11" s="185">
        <v>21</v>
      </c>
      <c r="M11" s="185">
        <f>G11*(1+L11/100)</f>
        <v>0</v>
      </c>
      <c r="N11" s="185">
        <v>0</v>
      </c>
      <c r="O11" s="185">
        <f>ROUND(E11*N11,2)</f>
        <v>0</v>
      </c>
      <c r="P11" s="185">
        <v>0</v>
      </c>
      <c r="Q11" s="185">
        <f>ROUND(E11*P11,2)</f>
        <v>0</v>
      </c>
      <c r="R11" s="185"/>
      <c r="S11" s="185" t="s">
        <v>280</v>
      </c>
      <c r="T11" s="186" t="s">
        <v>281</v>
      </c>
      <c r="U11" s="161">
        <v>0</v>
      </c>
      <c r="V11" s="161">
        <f>ROUND(E11*U11,2)</f>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x14ac:dyDescent="0.2">
      <c r="A12" s="167" t="s">
        <v>275</v>
      </c>
      <c r="B12" s="168" t="s">
        <v>248</v>
      </c>
      <c r="C12" s="188" t="s">
        <v>27</v>
      </c>
      <c r="D12" s="169"/>
      <c r="E12" s="170"/>
      <c r="F12" s="171"/>
      <c r="G12" s="171">
        <f>SUMIF(AG13:AG14,"&lt;&gt;NOR",G13:G14)</f>
        <v>0</v>
      </c>
      <c r="H12" s="171"/>
      <c r="I12" s="171">
        <f>SUM(I13:I14)</f>
        <v>0</v>
      </c>
      <c r="J12" s="171"/>
      <c r="K12" s="171">
        <f>SUM(K13:K14)</f>
        <v>0</v>
      </c>
      <c r="L12" s="171"/>
      <c r="M12" s="171">
        <f>SUM(M13:M14)</f>
        <v>0</v>
      </c>
      <c r="N12" s="171"/>
      <c r="O12" s="171">
        <f>SUM(O13:O14)</f>
        <v>0</v>
      </c>
      <c r="P12" s="171"/>
      <c r="Q12" s="171">
        <f>SUM(Q13:Q14)</f>
        <v>0</v>
      </c>
      <c r="R12" s="171"/>
      <c r="S12" s="171"/>
      <c r="T12" s="172"/>
      <c r="U12" s="166"/>
      <c r="V12" s="166">
        <f>SUM(V13:V14)</f>
        <v>0</v>
      </c>
      <c r="W12" s="166"/>
      <c r="AG12" t="s">
        <v>276</v>
      </c>
    </row>
    <row r="13" spans="1:60" outlineLevel="1" x14ac:dyDescent="0.2">
      <c r="A13" s="180">
        <v>3</v>
      </c>
      <c r="B13" s="181" t="s">
        <v>1784</v>
      </c>
      <c r="C13" s="191" t="s">
        <v>1255</v>
      </c>
      <c r="D13" s="182" t="s">
        <v>1786</v>
      </c>
      <c r="E13" s="183">
        <v>1</v>
      </c>
      <c r="F13" s="184"/>
      <c r="G13" s="185">
        <f>ROUND(E13*F13,2)</f>
        <v>0</v>
      </c>
      <c r="H13" s="184"/>
      <c r="I13" s="185">
        <f>ROUND(E13*H13,2)</f>
        <v>0</v>
      </c>
      <c r="J13" s="184"/>
      <c r="K13" s="185">
        <f>ROUND(E13*J13,2)</f>
        <v>0</v>
      </c>
      <c r="L13" s="185">
        <v>21</v>
      </c>
      <c r="M13" s="185">
        <f>G13*(1+L13/100)</f>
        <v>0</v>
      </c>
      <c r="N13" s="185">
        <v>0</v>
      </c>
      <c r="O13" s="185">
        <f>ROUND(E13*N13,2)</f>
        <v>0</v>
      </c>
      <c r="P13" s="185">
        <v>0</v>
      </c>
      <c r="Q13" s="185">
        <f>ROUND(E13*P13,2)</f>
        <v>0</v>
      </c>
      <c r="R13" s="185"/>
      <c r="S13" s="185" t="s">
        <v>280</v>
      </c>
      <c r="T13" s="186" t="s">
        <v>281</v>
      </c>
      <c r="U13" s="161">
        <v>0</v>
      </c>
      <c r="V13" s="161">
        <f>ROUND(E13*U13,2)</f>
        <v>0</v>
      </c>
      <c r="W13" s="161"/>
      <c r="X13" s="152"/>
      <c r="Y13" s="152"/>
      <c r="Z13" s="152"/>
      <c r="AA13" s="152"/>
      <c r="AB13" s="152"/>
      <c r="AC13" s="152"/>
      <c r="AD13" s="152"/>
      <c r="AE13" s="152"/>
      <c r="AF13" s="152"/>
      <c r="AG13" s="152" t="s">
        <v>1589</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73">
        <v>4</v>
      </c>
      <c r="B14" s="174" t="s">
        <v>1787</v>
      </c>
      <c r="C14" s="189" t="s">
        <v>2443</v>
      </c>
      <c r="D14" s="175" t="s">
        <v>1786</v>
      </c>
      <c r="E14" s="176">
        <v>1</v>
      </c>
      <c r="F14" s="177"/>
      <c r="G14" s="178">
        <f>ROUND(E14*F14,2)</f>
        <v>0</v>
      </c>
      <c r="H14" s="177"/>
      <c r="I14" s="178">
        <f>ROUND(E14*H14,2)</f>
        <v>0</v>
      </c>
      <c r="J14" s="177"/>
      <c r="K14" s="178">
        <f>ROUND(E14*J14,2)</f>
        <v>0</v>
      </c>
      <c r="L14" s="178">
        <v>21</v>
      </c>
      <c r="M14" s="178">
        <f>G14*(1+L14/100)</f>
        <v>0</v>
      </c>
      <c r="N14" s="178">
        <v>0</v>
      </c>
      <c r="O14" s="178">
        <f>ROUND(E14*N14,2)</f>
        <v>0</v>
      </c>
      <c r="P14" s="178">
        <v>0</v>
      </c>
      <c r="Q14" s="178">
        <f>ROUND(E14*P14,2)</f>
        <v>0</v>
      </c>
      <c r="R14" s="178"/>
      <c r="S14" s="178" t="s">
        <v>280</v>
      </c>
      <c r="T14" s="179" t="s">
        <v>281</v>
      </c>
      <c r="U14" s="161">
        <v>0</v>
      </c>
      <c r="V14" s="161">
        <f>ROUND(E14*U14,2)</f>
        <v>0</v>
      </c>
      <c r="W14" s="161"/>
      <c r="X14" s="152"/>
      <c r="Y14" s="152"/>
      <c r="Z14" s="152"/>
      <c r="AA14" s="152"/>
      <c r="AB14" s="152"/>
      <c r="AC14" s="152"/>
      <c r="AD14" s="152"/>
      <c r="AE14" s="152"/>
      <c r="AF14" s="152"/>
      <c r="AG14" s="152" t="s">
        <v>1589</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
      <c r="A15" s="5"/>
      <c r="B15" s="6"/>
      <c r="C15" s="193"/>
      <c r="D15" s="8"/>
      <c r="E15" s="5"/>
      <c r="F15" s="5"/>
      <c r="G15" s="5"/>
      <c r="H15" s="5"/>
      <c r="I15" s="5"/>
      <c r="J15" s="5"/>
      <c r="K15" s="5"/>
      <c r="L15" s="5"/>
      <c r="M15" s="5"/>
      <c r="N15" s="5"/>
      <c r="O15" s="5"/>
      <c r="P15" s="5"/>
      <c r="Q15" s="5"/>
      <c r="R15" s="5"/>
      <c r="S15" s="5"/>
      <c r="T15" s="5"/>
      <c r="U15" s="5"/>
      <c r="V15" s="5"/>
      <c r="W15" s="5"/>
      <c r="AE15">
        <v>15</v>
      </c>
      <c r="AF15">
        <v>21</v>
      </c>
    </row>
    <row r="16" spans="1:60" x14ac:dyDescent="0.2">
      <c r="A16" s="155"/>
      <c r="B16" s="156" t="s">
        <v>29</v>
      </c>
      <c r="C16" s="194"/>
      <c r="D16" s="157"/>
      <c r="E16" s="158"/>
      <c r="F16" s="158"/>
      <c r="G16" s="187">
        <f>G8+G10+G12</f>
        <v>0</v>
      </c>
      <c r="H16" s="5"/>
      <c r="I16" s="5"/>
      <c r="J16" s="5"/>
      <c r="K16" s="5"/>
      <c r="L16" s="5"/>
      <c r="M16" s="5"/>
      <c r="N16" s="5"/>
      <c r="O16" s="5"/>
      <c r="P16" s="5"/>
      <c r="Q16" s="5"/>
      <c r="R16" s="5"/>
      <c r="S16" s="5"/>
      <c r="T16" s="5"/>
      <c r="U16" s="5"/>
      <c r="V16" s="5"/>
      <c r="W16" s="5"/>
      <c r="AE16">
        <f>SUMIF(L7:L14,AE15,G7:G14)</f>
        <v>0</v>
      </c>
      <c r="AF16">
        <f>SUMIF(L7:L14,AF15,G7:G14)</f>
        <v>0</v>
      </c>
      <c r="AG16" t="s">
        <v>1156</v>
      </c>
    </row>
    <row r="17" spans="3:33" x14ac:dyDescent="0.2">
      <c r="C17" s="195"/>
      <c r="D17" s="143"/>
      <c r="AG17" t="s">
        <v>1157</v>
      </c>
    </row>
    <row r="18" spans="3:33" x14ac:dyDescent="0.2">
      <c r="D18" s="143"/>
    </row>
    <row r="19" spans="3:33" x14ac:dyDescent="0.2">
      <c r="D19" s="143"/>
    </row>
    <row r="20" spans="3:33" x14ac:dyDescent="0.2">
      <c r="D20" s="143"/>
    </row>
    <row r="21" spans="3:33" x14ac:dyDescent="0.2">
      <c r="D21" s="143"/>
    </row>
    <row r="22" spans="3:33" x14ac:dyDescent="0.2">
      <c r="D22" s="143"/>
    </row>
    <row r="23" spans="3:33" x14ac:dyDescent="0.2">
      <c r="D23" s="143"/>
    </row>
    <row r="24" spans="3:33" x14ac:dyDescent="0.2">
      <c r="D24" s="143"/>
    </row>
    <row r="25" spans="3:33" x14ac:dyDescent="0.2">
      <c r="D25" s="143"/>
    </row>
    <row r="26" spans="3:33" x14ac:dyDescent="0.2">
      <c r="D26" s="143"/>
    </row>
    <row r="27" spans="3:33" x14ac:dyDescent="0.2">
      <c r="D27" s="143"/>
    </row>
    <row r="28" spans="3:33" x14ac:dyDescent="0.2">
      <c r="D28" s="143"/>
    </row>
    <row r="29" spans="3:33" x14ac:dyDescent="0.2">
      <c r="D29" s="143"/>
    </row>
    <row r="30" spans="3:33" x14ac:dyDescent="0.2">
      <c r="D30" s="143"/>
    </row>
    <row r="31" spans="3:33" x14ac:dyDescent="0.2">
      <c r="D31" s="143"/>
    </row>
    <row r="32" spans="3:33"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5" customWidth="1"/>
    <col min="2" max="2" width="14.42578125" style="5" customWidth="1"/>
    <col min="3" max="3" width="38.28515625" style="9" customWidth="1"/>
    <col min="4" max="4" width="4.5703125" style="5" customWidth="1"/>
    <col min="5" max="5" width="10.5703125" style="5" customWidth="1"/>
    <col min="6" max="6" width="9.85546875" style="5" customWidth="1"/>
    <col min="7" max="7" width="12.7109375" style="5" customWidth="1"/>
    <col min="8" max="16384" width="9.140625" style="5"/>
  </cols>
  <sheetData>
    <row r="1" spans="1:7" ht="15.75" x14ac:dyDescent="0.2">
      <c r="A1" s="246" t="s">
        <v>6</v>
      </c>
      <c r="B1" s="246"/>
      <c r="C1" s="247"/>
      <c r="D1" s="246"/>
      <c r="E1" s="246"/>
      <c r="F1" s="246"/>
      <c r="G1" s="246"/>
    </row>
    <row r="2" spans="1:7" ht="24.95" customHeight="1" x14ac:dyDescent="0.2">
      <c r="A2" s="76" t="s">
        <v>7</v>
      </c>
      <c r="B2" s="75"/>
      <c r="C2" s="248"/>
      <c r="D2" s="248"/>
      <c r="E2" s="248"/>
      <c r="F2" s="248"/>
      <c r="G2" s="249"/>
    </row>
    <row r="3" spans="1:7" ht="24.95" customHeight="1" x14ac:dyDescent="0.2">
      <c r="A3" s="76" t="s">
        <v>8</v>
      </c>
      <c r="B3" s="75"/>
      <c r="C3" s="248"/>
      <c r="D3" s="248"/>
      <c r="E3" s="248"/>
      <c r="F3" s="248"/>
      <c r="G3" s="249"/>
    </row>
    <row r="4" spans="1:7" ht="24.95" customHeight="1" x14ac:dyDescent="0.2">
      <c r="A4" s="76" t="s">
        <v>9</v>
      </c>
      <c r="B4" s="75"/>
      <c r="C4" s="248"/>
      <c r="D4" s="248"/>
      <c r="E4" s="248"/>
      <c r="F4" s="248"/>
      <c r="G4" s="249"/>
    </row>
    <row r="5" spans="1:7" x14ac:dyDescent="0.2">
      <c r="B5" s="6"/>
      <c r="C5" s="7"/>
      <c r="D5" s="8"/>
    </row>
  </sheetData>
  <sheetProtection password="E5D8"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46</v>
      </c>
      <c r="C3" s="251" t="s">
        <v>45</v>
      </c>
      <c r="D3" s="252"/>
      <c r="E3" s="252"/>
      <c r="F3" s="252"/>
      <c r="G3" s="253"/>
      <c r="AC3" s="87" t="s">
        <v>252</v>
      </c>
      <c r="AG3" t="s">
        <v>253</v>
      </c>
    </row>
    <row r="4" spans="1:60" ht="24.95" customHeight="1" x14ac:dyDescent="0.2">
      <c r="A4" s="145" t="s">
        <v>9</v>
      </c>
      <c r="B4" s="146" t="s">
        <v>47</v>
      </c>
      <c r="C4" s="254" t="s">
        <v>48</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130</v>
      </c>
      <c r="C8" s="188" t="s">
        <v>131</v>
      </c>
      <c r="D8" s="169"/>
      <c r="E8" s="170"/>
      <c r="F8" s="171"/>
      <c r="G8" s="171">
        <f>SUMIF(AG9:AG50,"&lt;&gt;NOR",G9:G50)</f>
        <v>0</v>
      </c>
      <c r="H8" s="171"/>
      <c r="I8" s="171">
        <f>SUM(I9:I50)</f>
        <v>0</v>
      </c>
      <c r="J8" s="171"/>
      <c r="K8" s="171">
        <f>SUM(K9:K50)</f>
        <v>0</v>
      </c>
      <c r="L8" s="171"/>
      <c r="M8" s="171">
        <f>SUM(M9:M50)</f>
        <v>0</v>
      </c>
      <c r="N8" s="171"/>
      <c r="O8" s="171">
        <f>SUM(O9:O50)</f>
        <v>0</v>
      </c>
      <c r="P8" s="171"/>
      <c r="Q8" s="171">
        <f>SUM(Q9:Q50)</f>
        <v>0</v>
      </c>
      <c r="R8" s="171"/>
      <c r="S8" s="171"/>
      <c r="T8" s="172"/>
      <c r="U8" s="166"/>
      <c r="V8" s="166">
        <f>SUM(V9:V50)</f>
        <v>0</v>
      </c>
      <c r="W8" s="166"/>
      <c r="AG8" t="s">
        <v>276</v>
      </c>
    </row>
    <row r="9" spans="1:60" outlineLevel="1" x14ac:dyDescent="0.2">
      <c r="A9" s="173">
        <v>1</v>
      </c>
      <c r="B9" s="174" t="s">
        <v>277</v>
      </c>
      <c r="C9" s="189" t="s">
        <v>278</v>
      </c>
      <c r="D9" s="175" t="s">
        <v>279</v>
      </c>
      <c r="E9" s="176">
        <v>303.20880000000005</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280</v>
      </c>
      <c r="T9" s="179" t="s">
        <v>281</v>
      </c>
      <c r="U9" s="161">
        <v>0</v>
      </c>
      <c r="V9" s="161">
        <f>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59"/>
      <c r="B10" s="160"/>
      <c r="C10" s="190" t="s">
        <v>283</v>
      </c>
      <c r="D10" s="162"/>
      <c r="E10" s="163">
        <v>93.31</v>
      </c>
      <c r="F10" s="161"/>
      <c r="G10" s="161"/>
      <c r="H10" s="161"/>
      <c r="I10" s="161"/>
      <c r="J10" s="161"/>
      <c r="K10" s="161"/>
      <c r="L10" s="161"/>
      <c r="M10" s="161"/>
      <c r="N10" s="161"/>
      <c r="O10" s="161"/>
      <c r="P10" s="161"/>
      <c r="Q10" s="161"/>
      <c r="R10" s="161"/>
      <c r="S10" s="161"/>
      <c r="T10" s="161"/>
      <c r="U10" s="161"/>
      <c r="V10" s="161"/>
      <c r="W10" s="161"/>
      <c r="X10" s="152"/>
      <c r="Y10" s="152"/>
      <c r="Z10" s="152"/>
      <c r="AA10" s="152"/>
      <c r="AB10" s="152"/>
      <c r="AC10" s="152"/>
      <c r="AD10" s="152"/>
      <c r="AE10" s="152"/>
      <c r="AF10" s="152"/>
      <c r="AG10" s="152" t="s">
        <v>284</v>
      </c>
      <c r="AH10" s="152">
        <v>0</v>
      </c>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59"/>
      <c r="B11" s="160"/>
      <c r="C11" s="190" t="s">
        <v>285</v>
      </c>
      <c r="D11" s="162"/>
      <c r="E11" s="163">
        <v>14.440000000000001</v>
      </c>
      <c r="F11" s="161"/>
      <c r="G11" s="161"/>
      <c r="H11" s="161"/>
      <c r="I11" s="161"/>
      <c r="J11" s="161"/>
      <c r="K11" s="161"/>
      <c r="L11" s="161"/>
      <c r="M11" s="161"/>
      <c r="N11" s="161"/>
      <c r="O11" s="161"/>
      <c r="P11" s="161"/>
      <c r="Q11" s="161"/>
      <c r="R11" s="161"/>
      <c r="S11" s="161"/>
      <c r="T11" s="161"/>
      <c r="U11" s="161"/>
      <c r="V11" s="161"/>
      <c r="W11" s="161"/>
      <c r="X11" s="152"/>
      <c r="Y11" s="152"/>
      <c r="Z11" s="152"/>
      <c r="AA11" s="152"/>
      <c r="AB11" s="152"/>
      <c r="AC11" s="152"/>
      <c r="AD11" s="152"/>
      <c r="AE11" s="152"/>
      <c r="AF11" s="152"/>
      <c r="AG11" s="152" t="s">
        <v>284</v>
      </c>
      <c r="AH11" s="152">
        <v>0</v>
      </c>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59"/>
      <c r="B12" s="160"/>
      <c r="C12" s="190" t="s">
        <v>286</v>
      </c>
      <c r="D12" s="162"/>
      <c r="E12" s="163">
        <v>14.260000000000002</v>
      </c>
      <c r="F12" s="161"/>
      <c r="G12" s="161"/>
      <c r="H12" s="161"/>
      <c r="I12" s="161"/>
      <c r="J12" s="161"/>
      <c r="K12" s="161"/>
      <c r="L12" s="161"/>
      <c r="M12" s="161"/>
      <c r="N12" s="161"/>
      <c r="O12" s="161"/>
      <c r="P12" s="161"/>
      <c r="Q12" s="161"/>
      <c r="R12" s="161"/>
      <c r="S12" s="161"/>
      <c r="T12" s="161"/>
      <c r="U12" s="161"/>
      <c r="V12" s="161"/>
      <c r="W12" s="161"/>
      <c r="X12" s="152"/>
      <c r="Y12" s="152"/>
      <c r="Z12" s="152"/>
      <c r="AA12" s="152"/>
      <c r="AB12" s="152"/>
      <c r="AC12" s="152"/>
      <c r="AD12" s="152"/>
      <c r="AE12" s="152"/>
      <c r="AF12" s="152"/>
      <c r="AG12" s="152" t="s">
        <v>284</v>
      </c>
      <c r="AH12" s="152">
        <v>0</v>
      </c>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59"/>
      <c r="B13" s="160"/>
      <c r="C13" s="190" t="s">
        <v>287</v>
      </c>
      <c r="D13" s="162"/>
      <c r="E13" s="163">
        <v>34.180000000000007</v>
      </c>
      <c r="F13" s="161"/>
      <c r="G13" s="161"/>
      <c r="H13" s="161"/>
      <c r="I13" s="161"/>
      <c r="J13" s="161"/>
      <c r="K13" s="161"/>
      <c r="L13" s="161"/>
      <c r="M13" s="161"/>
      <c r="N13" s="161"/>
      <c r="O13" s="161"/>
      <c r="P13" s="161"/>
      <c r="Q13" s="161"/>
      <c r="R13" s="161"/>
      <c r="S13" s="161"/>
      <c r="T13" s="161"/>
      <c r="U13" s="161"/>
      <c r="V13" s="161"/>
      <c r="W13" s="161"/>
      <c r="X13" s="152"/>
      <c r="Y13" s="152"/>
      <c r="Z13" s="152"/>
      <c r="AA13" s="152"/>
      <c r="AB13" s="152"/>
      <c r="AC13" s="152"/>
      <c r="AD13" s="152"/>
      <c r="AE13" s="152"/>
      <c r="AF13" s="152"/>
      <c r="AG13" s="152" t="s">
        <v>284</v>
      </c>
      <c r="AH13" s="152">
        <v>0</v>
      </c>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59"/>
      <c r="B14" s="160"/>
      <c r="C14" s="190" t="s">
        <v>288</v>
      </c>
      <c r="D14" s="162"/>
      <c r="E14" s="163">
        <v>34.46</v>
      </c>
      <c r="F14" s="161"/>
      <c r="G14" s="161"/>
      <c r="H14" s="161"/>
      <c r="I14" s="161"/>
      <c r="J14" s="161"/>
      <c r="K14" s="161"/>
      <c r="L14" s="161"/>
      <c r="M14" s="161"/>
      <c r="N14" s="161"/>
      <c r="O14" s="161"/>
      <c r="P14" s="161"/>
      <c r="Q14" s="161"/>
      <c r="R14" s="161"/>
      <c r="S14" s="161"/>
      <c r="T14" s="161"/>
      <c r="U14" s="161"/>
      <c r="V14" s="161"/>
      <c r="W14" s="161"/>
      <c r="X14" s="152"/>
      <c r="Y14" s="152"/>
      <c r="Z14" s="152"/>
      <c r="AA14" s="152"/>
      <c r="AB14" s="152"/>
      <c r="AC14" s="152"/>
      <c r="AD14" s="152"/>
      <c r="AE14" s="152"/>
      <c r="AF14" s="152"/>
      <c r="AG14" s="152" t="s">
        <v>284</v>
      </c>
      <c r="AH14" s="152">
        <v>0</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59"/>
      <c r="B15" s="160"/>
      <c r="C15" s="190" t="s">
        <v>289</v>
      </c>
      <c r="D15" s="162"/>
      <c r="E15" s="163">
        <v>16.650000000000002</v>
      </c>
      <c r="F15" s="161"/>
      <c r="G15" s="161"/>
      <c r="H15" s="161"/>
      <c r="I15" s="161"/>
      <c r="J15" s="161"/>
      <c r="K15" s="161"/>
      <c r="L15" s="161"/>
      <c r="M15" s="161"/>
      <c r="N15" s="161"/>
      <c r="O15" s="161"/>
      <c r="P15" s="161"/>
      <c r="Q15" s="161"/>
      <c r="R15" s="161"/>
      <c r="S15" s="161"/>
      <c r="T15" s="161"/>
      <c r="U15" s="161"/>
      <c r="V15" s="161"/>
      <c r="W15" s="161"/>
      <c r="X15" s="152"/>
      <c r="Y15" s="152"/>
      <c r="Z15" s="152"/>
      <c r="AA15" s="152"/>
      <c r="AB15" s="152"/>
      <c r="AC15" s="152"/>
      <c r="AD15" s="152"/>
      <c r="AE15" s="152"/>
      <c r="AF15" s="152"/>
      <c r="AG15" s="152" t="s">
        <v>284</v>
      </c>
      <c r="AH15" s="152">
        <v>0</v>
      </c>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59"/>
      <c r="B16" s="160"/>
      <c r="C16" s="190" t="s">
        <v>290</v>
      </c>
      <c r="D16" s="162"/>
      <c r="E16" s="163">
        <v>31.41</v>
      </c>
      <c r="F16" s="161"/>
      <c r="G16" s="161"/>
      <c r="H16" s="161"/>
      <c r="I16" s="161"/>
      <c r="J16" s="161"/>
      <c r="K16" s="161"/>
      <c r="L16" s="161"/>
      <c r="M16" s="161"/>
      <c r="N16" s="161"/>
      <c r="O16" s="161"/>
      <c r="P16" s="161"/>
      <c r="Q16" s="161"/>
      <c r="R16" s="161"/>
      <c r="S16" s="161"/>
      <c r="T16" s="161"/>
      <c r="U16" s="161"/>
      <c r="V16" s="161"/>
      <c r="W16" s="161"/>
      <c r="X16" s="152"/>
      <c r="Y16" s="152"/>
      <c r="Z16" s="152"/>
      <c r="AA16" s="152"/>
      <c r="AB16" s="152"/>
      <c r="AC16" s="152"/>
      <c r="AD16" s="152"/>
      <c r="AE16" s="152"/>
      <c r="AF16" s="152"/>
      <c r="AG16" s="152" t="s">
        <v>284</v>
      </c>
      <c r="AH16" s="152">
        <v>0</v>
      </c>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59"/>
      <c r="B17" s="160"/>
      <c r="C17" s="190" t="s">
        <v>291</v>
      </c>
      <c r="D17" s="162"/>
      <c r="E17" s="163">
        <v>4.58</v>
      </c>
      <c r="F17" s="161"/>
      <c r="G17" s="161"/>
      <c r="H17" s="161"/>
      <c r="I17" s="161"/>
      <c r="J17" s="161"/>
      <c r="K17" s="161"/>
      <c r="L17" s="161"/>
      <c r="M17" s="161"/>
      <c r="N17" s="161"/>
      <c r="O17" s="161"/>
      <c r="P17" s="161"/>
      <c r="Q17" s="161"/>
      <c r="R17" s="161"/>
      <c r="S17" s="161"/>
      <c r="T17" s="161"/>
      <c r="U17" s="161"/>
      <c r="V17" s="161"/>
      <c r="W17" s="161"/>
      <c r="X17" s="152"/>
      <c r="Y17" s="152"/>
      <c r="Z17" s="152"/>
      <c r="AA17" s="152"/>
      <c r="AB17" s="152"/>
      <c r="AC17" s="152"/>
      <c r="AD17" s="152"/>
      <c r="AE17" s="152"/>
      <c r="AF17" s="152"/>
      <c r="AG17" s="152" t="s">
        <v>284</v>
      </c>
      <c r="AH17" s="152">
        <v>0</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59"/>
      <c r="B18" s="160"/>
      <c r="C18" s="190" t="s">
        <v>292</v>
      </c>
      <c r="D18" s="162"/>
      <c r="E18" s="163"/>
      <c r="F18" s="161"/>
      <c r="G18" s="161"/>
      <c r="H18" s="161"/>
      <c r="I18" s="161"/>
      <c r="J18" s="161"/>
      <c r="K18" s="161"/>
      <c r="L18" s="161"/>
      <c r="M18" s="161"/>
      <c r="N18" s="161"/>
      <c r="O18" s="161"/>
      <c r="P18" s="161"/>
      <c r="Q18" s="161"/>
      <c r="R18" s="161"/>
      <c r="S18" s="161"/>
      <c r="T18" s="161"/>
      <c r="U18" s="161"/>
      <c r="V18" s="161"/>
      <c r="W18" s="161"/>
      <c r="X18" s="152"/>
      <c r="Y18" s="152"/>
      <c r="Z18" s="152"/>
      <c r="AA18" s="152"/>
      <c r="AB18" s="152"/>
      <c r="AC18" s="152"/>
      <c r="AD18" s="152"/>
      <c r="AE18" s="152"/>
      <c r="AF18" s="152"/>
      <c r="AG18" s="152" t="s">
        <v>284</v>
      </c>
      <c r="AH18" s="152">
        <v>0</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59"/>
      <c r="B19" s="160"/>
      <c r="C19" s="190" t="s">
        <v>293</v>
      </c>
      <c r="D19" s="162"/>
      <c r="E19" s="163">
        <v>23.48</v>
      </c>
      <c r="F19" s="161"/>
      <c r="G19" s="161"/>
      <c r="H19" s="161"/>
      <c r="I19" s="161"/>
      <c r="J19" s="161"/>
      <c r="K19" s="161"/>
      <c r="L19" s="161"/>
      <c r="M19" s="161"/>
      <c r="N19" s="161"/>
      <c r="O19" s="161"/>
      <c r="P19" s="161"/>
      <c r="Q19" s="161"/>
      <c r="R19" s="161"/>
      <c r="S19" s="161"/>
      <c r="T19" s="161"/>
      <c r="U19" s="161"/>
      <c r="V19" s="161"/>
      <c r="W19" s="161"/>
      <c r="X19" s="152"/>
      <c r="Y19" s="152"/>
      <c r="Z19" s="152"/>
      <c r="AA19" s="152"/>
      <c r="AB19" s="152"/>
      <c r="AC19" s="152"/>
      <c r="AD19" s="152"/>
      <c r="AE19" s="152"/>
      <c r="AF19" s="152"/>
      <c r="AG19" s="152" t="s">
        <v>284</v>
      </c>
      <c r="AH19" s="152">
        <v>0</v>
      </c>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59"/>
      <c r="B20" s="160"/>
      <c r="C20" s="190" t="s">
        <v>294</v>
      </c>
      <c r="D20" s="162"/>
      <c r="E20" s="163">
        <v>1.78</v>
      </c>
      <c r="F20" s="161"/>
      <c r="G20" s="161"/>
      <c r="H20" s="161"/>
      <c r="I20" s="161"/>
      <c r="J20" s="161"/>
      <c r="K20" s="161"/>
      <c r="L20" s="161"/>
      <c r="M20" s="161"/>
      <c r="N20" s="161"/>
      <c r="O20" s="161"/>
      <c r="P20" s="161"/>
      <c r="Q20" s="161"/>
      <c r="R20" s="161"/>
      <c r="S20" s="161"/>
      <c r="T20" s="161"/>
      <c r="U20" s="161"/>
      <c r="V20" s="161"/>
      <c r="W20" s="161"/>
      <c r="X20" s="152"/>
      <c r="Y20" s="152"/>
      <c r="Z20" s="152"/>
      <c r="AA20" s="152"/>
      <c r="AB20" s="152"/>
      <c r="AC20" s="152"/>
      <c r="AD20" s="152"/>
      <c r="AE20" s="152"/>
      <c r="AF20" s="152"/>
      <c r="AG20" s="152" t="s">
        <v>284</v>
      </c>
      <c r="AH20" s="152">
        <v>0</v>
      </c>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
      <c r="A21" s="159"/>
      <c r="B21" s="160"/>
      <c r="C21" s="190" t="s">
        <v>295</v>
      </c>
      <c r="D21" s="162"/>
      <c r="E21" s="163">
        <v>20.69</v>
      </c>
      <c r="F21" s="161"/>
      <c r="G21" s="161"/>
      <c r="H21" s="161"/>
      <c r="I21" s="161"/>
      <c r="J21" s="161"/>
      <c r="K21" s="161"/>
      <c r="L21" s="161"/>
      <c r="M21" s="161"/>
      <c r="N21" s="161"/>
      <c r="O21" s="161"/>
      <c r="P21" s="161"/>
      <c r="Q21" s="161"/>
      <c r="R21" s="161"/>
      <c r="S21" s="161"/>
      <c r="T21" s="161"/>
      <c r="U21" s="161"/>
      <c r="V21" s="161"/>
      <c r="W21" s="161"/>
      <c r="X21" s="152"/>
      <c r="Y21" s="152"/>
      <c r="Z21" s="152"/>
      <c r="AA21" s="152"/>
      <c r="AB21" s="152"/>
      <c r="AC21" s="152"/>
      <c r="AD21" s="152"/>
      <c r="AE21" s="152"/>
      <c r="AF21" s="152"/>
      <c r="AG21" s="152" t="s">
        <v>284</v>
      </c>
      <c r="AH21" s="152">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59"/>
      <c r="B22" s="160"/>
      <c r="C22" s="190" t="s">
        <v>296</v>
      </c>
      <c r="D22" s="162"/>
      <c r="E22" s="163">
        <v>8.99</v>
      </c>
      <c r="F22" s="161"/>
      <c r="G22" s="161"/>
      <c r="H22" s="161"/>
      <c r="I22" s="161"/>
      <c r="J22" s="161"/>
      <c r="K22" s="161"/>
      <c r="L22" s="161"/>
      <c r="M22" s="161"/>
      <c r="N22" s="161"/>
      <c r="O22" s="161"/>
      <c r="P22" s="161"/>
      <c r="Q22" s="161"/>
      <c r="R22" s="161"/>
      <c r="S22" s="161"/>
      <c r="T22" s="161"/>
      <c r="U22" s="161"/>
      <c r="V22" s="161"/>
      <c r="W22" s="161"/>
      <c r="X22" s="152"/>
      <c r="Y22" s="152"/>
      <c r="Z22" s="152"/>
      <c r="AA22" s="152"/>
      <c r="AB22" s="152"/>
      <c r="AC22" s="152"/>
      <c r="AD22" s="152"/>
      <c r="AE22" s="152"/>
      <c r="AF22" s="152"/>
      <c r="AG22" s="152" t="s">
        <v>284</v>
      </c>
      <c r="AH22" s="152">
        <v>0</v>
      </c>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59"/>
      <c r="B23" s="160"/>
      <c r="C23" s="190" t="s">
        <v>297</v>
      </c>
      <c r="D23" s="162"/>
      <c r="E23" s="163">
        <v>4.9700000000000006</v>
      </c>
      <c r="F23" s="161"/>
      <c r="G23" s="161"/>
      <c r="H23" s="161"/>
      <c r="I23" s="161"/>
      <c r="J23" s="161"/>
      <c r="K23" s="161"/>
      <c r="L23" s="161"/>
      <c r="M23" s="161"/>
      <c r="N23" s="161"/>
      <c r="O23" s="161"/>
      <c r="P23" s="161"/>
      <c r="Q23" s="161"/>
      <c r="R23" s="161"/>
      <c r="S23" s="161"/>
      <c r="T23" s="161"/>
      <c r="U23" s="161"/>
      <c r="V23" s="161"/>
      <c r="W23" s="161"/>
      <c r="X23" s="152"/>
      <c r="Y23" s="152"/>
      <c r="Z23" s="152"/>
      <c r="AA23" s="152"/>
      <c r="AB23" s="152"/>
      <c r="AC23" s="152"/>
      <c r="AD23" s="152"/>
      <c r="AE23" s="152"/>
      <c r="AF23" s="152"/>
      <c r="AG23" s="152" t="s">
        <v>284</v>
      </c>
      <c r="AH23" s="152">
        <v>0</v>
      </c>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73">
        <v>2</v>
      </c>
      <c r="B24" s="174" t="s">
        <v>298</v>
      </c>
      <c r="C24" s="189" t="s">
        <v>299</v>
      </c>
      <c r="D24" s="175" t="s">
        <v>279</v>
      </c>
      <c r="E24" s="176">
        <v>233.52</v>
      </c>
      <c r="F24" s="177"/>
      <c r="G24" s="178">
        <f>ROUND(E24*F24,2)</f>
        <v>0</v>
      </c>
      <c r="H24" s="177"/>
      <c r="I24" s="178">
        <f>ROUND(E24*H24,2)</f>
        <v>0</v>
      </c>
      <c r="J24" s="177"/>
      <c r="K24" s="178">
        <f>ROUND(E24*J24,2)</f>
        <v>0</v>
      </c>
      <c r="L24" s="178">
        <v>21</v>
      </c>
      <c r="M24" s="178">
        <f>G24*(1+L24/100)</f>
        <v>0</v>
      </c>
      <c r="N24" s="178">
        <v>0</v>
      </c>
      <c r="O24" s="178">
        <f>ROUND(E24*N24,2)</f>
        <v>0</v>
      </c>
      <c r="P24" s="178">
        <v>0</v>
      </c>
      <c r="Q24" s="178">
        <f>ROUND(E24*P24,2)</f>
        <v>0</v>
      </c>
      <c r="R24" s="178"/>
      <c r="S24" s="178" t="s">
        <v>280</v>
      </c>
      <c r="T24" s="179" t="s">
        <v>281</v>
      </c>
      <c r="U24" s="161">
        <v>0</v>
      </c>
      <c r="V24" s="161">
        <f>ROUND(E24*U24,2)</f>
        <v>0</v>
      </c>
      <c r="W24" s="161"/>
      <c r="X24" s="152"/>
      <c r="Y24" s="152"/>
      <c r="Z24" s="152"/>
      <c r="AA24" s="152"/>
      <c r="AB24" s="152"/>
      <c r="AC24" s="152"/>
      <c r="AD24" s="152"/>
      <c r="AE24" s="152"/>
      <c r="AF24" s="152"/>
      <c r="AG24" s="152" t="s">
        <v>282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59"/>
      <c r="B25" s="160"/>
      <c r="C25" s="190" t="s">
        <v>300</v>
      </c>
      <c r="D25" s="162"/>
      <c r="E25" s="163">
        <v>233.52</v>
      </c>
      <c r="F25" s="161"/>
      <c r="G25" s="161"/>
      <c r="H25" s="161"/>
      <c r="I25" s="161"/>
      <c r="J25" s="161"/>
      <c r="K25" s="161"/>
      <c r="L25" s="161"/>
      <c r="M25" s="161"/>
      <c r="N25" s="161"/>
      <c r="O25" s="161"/>
      <c r="P25" s="161"/>
      <c r="Q25" s="161"/>
      <c r="R25" s="161"/>
      <c r="S25" s="161"/>
      <c r="T25" s="161"/>
      <c r="U25" s="161"/>
      <c r="V25" s="161"/>
      <c r="W25" s="161"/>
      <c r="X25" s="152"/>
      <c r="Y25" s="152"/>
      <c r="Z25" s="152"/>
      <c r="AA25" s="152"/>
      <c r="AB25" s="152"/>
      <c r="AC25" s="152"/>
      <c r="AD25" s="152"/>
      <c r="AE25" s="152"/>
      <c r="AF25" s="152"/>
      <c r="AG25" s="152" t="s">
        <v>284</v>
      </c>
      <c r="AH25" s="152">
        <v>0</v>
      </c>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73">
        <v>3</v>
      </c>
      <c r="B26" s="174" t="s">
        <v>301</v>
      </c>
      <c r="C26" s="189" t="s">
        <v>302</v>
      </c>
      <c r="D26" s="175" t="s">
        <v>279</v>
      </c>
      <c r="E26" s="176">
        <v>606.42000000000007</v>
      </c>
      <c r="F26" s="177"/>
      <c r="G26" s="178">
        <f>ROUND(E26*F26,2)</f>
        <v>0</v>
      </c>
      <c r="H26" s="177"/>
      <c r="I26" s="178">
        <f>ROUND(E26*H26,2)</f>
        <v>0</v>
      </c>
      <c r="J26" s="177"/>
      <c r="K26" s="178">
        <f>ROUND(E26*J26,2)</f>
        <v>0</v>
      </c>
      <c r="L26" s="178">
        <v>21</v>
      </c>
      <c r="M26" s="178">
        <f>G26*(1+L26/100)</f>
        <v>0</v>
      </c>
      <c r="N26" s="178">
        <v>0</v>
      </c>
      <c r="O26" s="178">
        <f>ROUND(E26*N26,2)</f>
        <v>0</v>
      </c>
      <c r="P26" s="178">
        <v>0</v>
      </c>
      <c r="Q26" s="178">
        <f>ROUND(E26*P26,2)</f>
        <v>0</v>
      </c>
      <c r="R26" s="178"/>
      <c r="S26" s="178" t="s">
        <v>280</v>
      </c>
      <c r="T26" s="179" t="s">
        <v>281</v>
      </c>
      <c r="U26" s="161">
        <v>0</v>
      </c>
      <c r="V26" s="161">
        <f>ROUND(E26*U26,2)</f>
        <v>0</v>
      </c>
      <c r="W26" s="161"/>
      <c r="X26" s="152"/>
      <c r="Y26" s="152"/>
      <c r="Z26" s="152"/>
      <c r="AA26" s="152"/>
      <c r="AB26" s="152"/>
      <c r="AC26" s="152"/>
      <c r="AD26" s="152"/>
      <c r="AE26" s="152"/>
      <c r="AF26" s="152"/>
      <c r="AG26" s="152" t="s">
        <v>282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59"/>
      <c r="B27" s="160"/>
      <c r="C27" s="190" t="s">
        <v>303</v>
      </c>
      <c r="D27" s="162"/>
      <c r="E27" s="163">
        <v>606.42000000000007</v>
      </c>
      <c r="F27" s="161"/>
      <c r="G27" s="161"/>
      <c r="H27" s="161"/>
      <c r="I27" s="161"/>
      <c r="J27" s="161"/>
      <c r="K27" s="161"/>
      <c r="L27" s="161"/>
      <c r="M27" s="161"/>
      <c r="N27" s="161"/>
      <c r="O27" s="161"/>
      <c r="P27" s="161"/>
      <c r="Q27" s="161"/>
      <c r="R27" s="161"/>
      <c r="S27" s="161"/>
      <c r="T27" s="161"/>
      <c r="U27" s="161"/>
      <c r="V27" s="161"/>
      <c r="W27" s="161"/>
      <c r="X27" s="152"/>
      <c r="Y27" s="152"/>
      <c r="Z27" s="152"/>
      <c r="AA27" s="152"/>
      <c r="AB27" s="152"/>
      <c r="AC27" s="152"/>
      <c r="AD27" s="152"/>
      <c r="AE27" s="152"/>
      <c r="AF27" s="152"/>
      <c r="AG27" s="152" t="s">
        <v>284</v>
      </c>
      <c r="AH27" s="152">
        <v>0</v>
      </c>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80">
        <v>4</v>
      </c>
      <c r="B28" s="181" t="s">
        <v>304</v>
      </c>
      <c r="C28" s="191" t="s">
        <v>305</v>
      </c>
      <c r="D28" s="182" t="s">
        <v>279</v>
      </c>
      <c r="E28" s="183">
        <v>303.21000000000004</v>
      </c>
      <c r="F28" s="184"/>
      <c r="G28" s="185">
        <f>ROUND(E28*F28,2)</f>
        <v>0</v>
      </c>
      <c r="H28" s="184"/>
      <c r="I28" s="185">
        <f>ROUND(E28*H28,2)</f>
        <v>0</v>
      </c>
      <c r="J28" s="184"/>
      <c r="K28" s="185">
        <f>ROUND(E28*J28,2)</f>
        <v>0</v>
      </c>
      <c r="L28" s="185">
        <v>21</v>
      </c>
      <c r="M28" s="185">
        <f>G28*(1+L28/100)</f>
        <v>0</v>
      </c>
      <c r="N28" s="185">
        <v>0</v>
      </c>
      <c r="O28" s="185">
        <f>ROUND(E28*N28,2)</f>
        <v>0</v>
      </c>
      <c r="P28" s="185">
        <v>0</v>
      </c>
      <c r="Q28" s="185">
        <f>ROUND(E28*P28,2)</f>
        <v>0</v>
      </c>
      <c r="R28" s="185"/>
      <c r="S28" s="185" t="s">
        <v>280</v>
      </c>
      <c r="T28" s="186" t="s">
        <v>281</v>
      </c>
      <c r="U28" s="161">
        <v>0</v>
      </c>
      <c r="V28" s="161">
        <f>ROUND(E28*U28,2)</f>
        <v>0</v>
      </c>
      <c r="W28" s="161"/>
      <c r="X28" s="152"/>
      <c r="Y28" s="152"/>
      <c r="Z28" s="152"/>
      <c r="AA28" s="152"/>
      <c r="AB28" s="152"/>
      <c r="AC28" s="152"/>
      <c r="AD28" s="152"/>
      <c r="AE28" s="152"/>
      <c r="AF28" s="152"/>
      <c r="AG28" s="152" t="s">
        <v>282</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73">
        <v>5</v>
      </c>
      <c r="B29" s="174" t="s">
        <v>306</v>
      </c>
      <c r="C29" s="189" t="s">
        <v>307</v>
      </c>
      <c r="D29" s="175" t="s">
        <v>279</v>
      </c>
      <c r="E29" s="176">
        <v>303.21000000000004</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c r="S29" s="178" t="s">
        <v>280</v>
      </c>
      <c r="T29" s="179" t="s">
        <v>281</v>
      </c>
      <c r="U29" s="161">
        <v>0</v>
      </c>
      <c r="V29" s="161">
        <f>ROUND(E29*U29,2)</f>
        <v>0</v>
      </c>
      <c r="W29" s="161"/>
      <c r="X29" s="152"/>
      <c r="Y29" s="152"/>
      <c r="Z29" s="152"/>
      <c r="AA29" s="152"/>
      <c r="AB29" s="152"/>
      <c r="AC29" s="152"/>
      <c r="AD29" s="152"/>
      <c r="AE29" s="152"/>
      <c r="AF29" s="152"/>
      <c r="AG29" s="152" t="s">
        <v>282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59"/>
      <c r="B30" s="160"/>
      <c r="C30" s="190" t="s">
        <v>308</v>
      </c>
      <c r="D30" s="162"/>
      <c r="E30" s="163">
        <v>303.21000000000004</v>
      </c>
      <c r="F30" s="161"/>
      <c r="G30" s="161"/>
      <c r="H30" s="161"/>
      <c r="I30" s="161"/>
      <c r="J30" s="161"/>
      <c r="K30" s="161"/>
      <c r="L30" s="161"/>
      <c r="M30" s="161"/>
      <c r="N30" s="161"/>
      <c r="O30" s="161"/>
      <c r="P30" s="161"/>
      <c r="Q30" s="161"/>
      <c r="R30" s="161"/>
      <c r="S30" s="161"/>
      <c r="T30" s="161"/>
      <c r="U30" s="161"/>
      <c r="V30" s="161"/>
      <c r="W30" s="161"/>
      <c r="X30" s="152"/>
      <c r="Y30" s="152"/>
      <c r="Z30" s="152"/>
      <c r="AA30" s="152"/>
      <c r="AB30" s="152"/>
      <c r="AC30" s="152"/>
      <c r="AD30" s="152"/>
      <c r="AE30" s="152"/>
      <c r="AF30" s="152"/>
      <c r="AG30" s="152" t="s">
        <v>284</v>
      </c>
      <c r="AH30" s="152">
        <v>0</v>
      </c>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73">
        <v>6</v>
      </c>
      <c r="B31" s="174" t="s">
        <v>309</v>
      </c>
      <c r="C31" s="189" t="s">
        <v>310</v>
      </c>
      <c r="D31" s="175" t="s">
        <v>279</v>
      </c>
      <c r="E31" s="176">
        <v>233.52040000000002</v>
      </c>
      <c r="F31" s="177"/>
      <c r="G31" s="178">
        <f>ROUND(E31*F31,2)</f>
        <v>0</v>
      </c>
      <c r="H31" s="177"/>
      <c r="I31" s="178">
        <f>ROUND(E31*H31,2)</f>
        <v>0</v>
      </c>
      <c r="J31" s="177"/>
      <c r="K31" s="178">
        <f>ROUND(E31*J31,2)</f>
        <v>0</v>
      </c>
      <c r="L31" s="178">
        <v>21</v>
      </c>
      <c r="M31" s="178">
        <f>G31*(1+L31/100)</f>
        <v>0</v>
      </c>
      <c r="N31" s="178">
        <v>0</v>
      </c>
      <c r="O31" s="178">
        <f>ROUND(E31*N31,2)</f>
        <v>0</v>
      </c>
      <c r="P31" s="178">
        <v>0</v>
      </c>
      <c r="Q31" s="178">
        <f>ROUND(E31*P31,2)</f>
        <v>0</v>
      </c>
      <c r="R31" s="178"/>
      <c r="S31" s="178" t="s">
        <v>280</v>
      </c>
      <c r="T31" s="179" t="s">
        <v>281</v>
      </c>
      <c r="U31" s="161">
        <v>0</v>
      </c>
      <c r="V31" s="161">
        <f>ROUND(E31*U31,2)</f>
        <v>0</v>
      </c>
      <c r="W31" s="161"/>
      <c r="X31" s="152"/>
      <c r="Y31" s="152"/>
      <c r="Z31" s="152"/>
      <c r="AA31" s="152"/>
      <c r="AB31" s="152"/>
      <c r="AC31" s="152"/>
      <c r="AD31" s="152"/>
      <c r="AE31" s="152"/>
      <c r="AF31" s="152"/>
      <c r="AG31" s="152" t="s">
        <v>282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59"/>
      <c r="B32" s="160"/>
      <c r="C32" s="190" t="s">
        <v>311</v>
      </c>
      <c r="D32" s="162"/>
      <c r="E32" s="163"/>
      <c r="F32" s="161"/>
      <c r="G32" s="161"/>
      <c r="H32" s="161"/>
      <c r="I32" s="161"/>
      <c r="J32" s="161"/>
      <c r="K32" s="161"/>
      <c r="L32" s="161"/>
      <c r="M32" s="161"/>
      <c r="N32" s="161"/>
      <c r="O32" s="161"/>
      <c r="P32" s="161"/>
      <c r="Q32" s="161"/>
      <c r="R32" s="161"/>
      <c r="S32" s="161"/>
      <c r="T32" s="161"/>
      <c r="U32" s="161"/>
      <c r="V32" s="161"/>
      <c r="W32" s="161"/>
      <c r="X32" s="152"/>
      <c r="Y32" s="152"/>
      <c r="Z32" s="152"/>
      <c r="AA32" s="152"/>
      <c r="AB32" s="152"/>
      <c r="AC32" s="152"/>
      <c r="AD32" s="152"/>
      <c r="AE32" s="152"/>
      <c r="AF32" s="152"/>
      <c r="AG32" s="152" t="s">
        <v>284</v>
      </c>
      <c r="AH32" s="152">
        <v>0</v>
      </c>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59"/>
      <c r="B33" s="160"/>
      <c r="C33" s="190" t="s">
        <v>312</v>
      </c>
      <c r="D33" s="162"/>
      <c r="E33" s="163">
        <v>303.21000000000004</v>
      </c>
      <c r="F33" s="161"/>
      <c r="G33" s="161"/>
      <c r="H33" s="161"/>
      <c r="I33" s="161"/>
      <c r="J33" s="161"/>
      <c r="K33" s="161"/>
      <c r="L33" s="161"/>
      <c r="M33" s="161"/>
      <c r="N33" s="161"/>
      <c r="O33" s="161"/>
      <c r="P33" s="161"/>
      <c r="Q33" s="161"/>
      <c r="R33" s="161"/>
      <c r="S33" s="161"/>
      <c r="T33" s="161"/>
      <c r="U33" s="161"/>
      <c r="V33" s="161"/>
      <c r="W33" s="161"/>
      <c r="X33" s="152"/>
      <c r="Y33" s="152"/>
      <c r="Z33" s="152"/>
      <c r="AA33" s="152"/>
      <c r="AB33" s="152"/>
      <c r="AC33" s="152"/>
      <c r="AD33" s="152"/>
      <c r="AE33" s="152"/>
      <c r="AF33" s="152"/>
      <c r="AG33" s="152" t="s">
        <v>284</v>
      </c>
      <c r="AH33" s="152">
        <v>0</v>
      </c>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59"/>
      <c r="B34" s="160"/>
      <c r="C34" s="190" t="s">
        <v>313</v>
      </c>
      <c r="D34" s="162"/>
      <c r="E34" s="163">
        <v>-13.049999999999999</v>
      </c>
      <c r="F34" s="161"/>
      <c r="G34" s="161"/>
      <c r="H34" s="161"/>
      <c r="I34" s="161"/>
      <c r="J34" s="161"/>
      <c r="K34" s="161"/>
      <c r="L34" s="161"/>
      <c r="M34" s="161"/>
      <c r="N34" s="161"/>
      <c r="O34" s="161"/>
      <c r="P34" s="161"/>
      <c r="Q34" s="161"/>
      <c r="R34" s="161"/>
      <c r="S34" s="161"/>
      <c r="T34" s="161"/>
      <c r="U34" s="161"/>
      <c r="V34" s="161"/>
      <c r="W34" s="161"/>
      <c r="X34" s="152"/>
      <c r="Y34" s="152"/>
      <c r="Z34" s="152"/>
      <c r="AA34" s="152"/>
      <c r="AB34" s="152"/>
      <c r="AC34" s="152"/>
      <c r="AD34" s="152"/>
      <c r="AE34" s="152"/>
      <c r="AF34" s="152"/>
      <c r="AG34" s="152" t="s">
        <v>284</v>
      </c>
      <c r="AH34" s="152">
        <v>0</v>
      </c>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59"/>
      <c r="B35" s="160"/>
      <c r="C35" s="190" t="s">
        <v>314</v>
      </c>
      <c r="D35" s="162"/>
      <c r="E35" s="163">
        <v>-0.15999999999999998</v>
      </c>
      <c r="F35" s="161"/>
      <c r="G35" s="161"/>
      <c r="H35" s="161"/>
      <c r="I35" s="161"/>
      <c r="J35" s="161"/>
      <c r="K35" s="161"/>
      <c r="L35" s="161"/>
      <c r="M35" s="161"/>
      <c r="N35" s="161"/>
      <c r="O35" s="161"/>
      <c r="P35" s="161"/>
      <c r="Q35" s="161"/>
      <c r="R35" s="161"/>
      <c r="S35" s="161"/>
      <c r="T35" s="161"/>
      <c r="U35" s="161"/>
      <c r="V35" s="161"/>
      <c r="W35" s="161"/>
      <c r="X35" s="152"/>
      <c r="Y35" s="152"/>
      <c r="Z35" s="152"/>
      <c r="AA35" s="152"/>
      <c r="AB35" s="152"/>
      <c r="AC35" s="152"/>
      <c r="AD35" s="152"/>
      <c r="AE35" s="152"/>
      <c r="AF35" s="152"/>
      <c r="AG35" s="152" t="s">
        <v>284</v>
      </c>
      <c r="AH35" s="152">
        <v>0</v>
      </c>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59"/>
      <c r="B36" s="160"/>
      <c r="C36" s="190" t="s">
        <v>315</v>
      </c>
      <c r="D36" s="162"/>
      <c r="E36" s="163">
        <v>-9.9999999999999992E-2</v>
      </c>
      <c r="F36" s="161"/>
      <c r="G36" s="161"/>
      <c r="H36" s="161"/>
      <c r="I36" s="161"/>
      <c r="J36" s="161"/>
      <c r="K36" s="161"/>
      <c r="L36" s="161"/>
      <c r="M36" s="161"/>
      <c r="N36" s="161"/>
      <c r="O36" s="161"/>
      <c r="P36" s="161"/>
      <c r="Q36" s="161"/>
      <c r="R36" s="161"/>
      <c r="S36" s="161"/>
      <c r="T36" s="161"/>
      <c r="U36" s="161"/>
      <c r="V36" s="161"/>
      <c r="W36" s="161"/>
      <c r="X36" s="152"/>
      <c r="Y36" s="152"/>
      <c r="Z36" s="152"/>
      <c r="AA36" s="152"/>
      <c r="AB36" s="152"/>
      <c r="AC36" s="152"/>
      <c r="AD36" s="152"/>
      <c r="AE36" s="152"/>
      <c r="AF36" s="152"/>
      <c r="AG36" s="152" t="s">
        <v>284</v>
      </c>
      <c r="AH36" s="152">
        <v>0</v>
      </c>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59"/>
      <c r="B37" s="160"/>
      <c r="C37" s="190" t="s">
        <v>316</v>
      </c>
      <c r="D37" s="162"/>
      <c r="E37" s="163">
        <v>-27.29</v>
      </c>
      <c r="F37" s="161"/>
      <c r="G37" s="161"/>
      <c r="H37" s="161"/>
      <c r="I37" s="161"/>
      <c r="J37" s="161"/>
      <c r="K37" s="161"/>
      <c r="L37" s="161"/>
      <c r="M37" s="161"/>
      <c r="N37" s="161"/>
      <c r="O37" s="161"/>
      <c r="P37" s="161"/>
      <c r="Q37" s="161"/>
      <c r="R37" s="161"/>
      <c r="S37" s="161"/>
      <c r="T37" s="161"/>
      <c r="U37" s="161"/>
      <c r="V37" s="161"/>
      <c r="W37" s="161"/>
      <c r="X37" s="152"/>
      <c r="Y37" s="152"/>
      <c r="Z37" s="152"/>
      <c r="AA37" s="152"/>
      <c r="AB37" s="152"/>
      <c r="AC37" s="152"/>
      <c r="AD37" s="152"/>
      <c r="AE37" s="152"/>
      <c r="AF37" s="152"/>
      <c r="AG37" s="152" t="s">
        <v>284</v>
      </c>
      <c r="AH37" s="152">
        <v>0</v>
      </c>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59"/>
      <c r="B38" s="160"/>
      <c r="C38" s="190" t="s">
        <v>317</v>
      </c>
      <c r="D38" s="162"/>
      <c r="E38" s="163">
        <v>-8.9499999999999993</v>
      </c>
      <c r="F38" s="161"/>
      <c r="G38" s="161"/>
      <c r="H38" s="161"/>
      <c r="I38" s="161"/>
      <c r="J38" s="161"/>
      <c r="K38" s="161"/>
      <c r="L38" s="161"/>
      <c r="M38" s="161"/>
      <c r="N38" s="161"/>
      <c r="O38" s="161"/>
      <c r="P38" s="161"/>
      <c r="Q38" s="161"/>
      <c r="R38" s="161"/>
      <c r="S38" s="161"/>
      <c r="T38" s="161"/>
      <c r="U38" s="161"/>
      <c r="V38" s="161"/>
      <c r="W38" s="161"/>
      <c r="X38" s="152"/>
      <c r="Y38" s="152"/>
      <c r="Z38" s="152"/>
      <c r="AA38" s="152"/>
      <c r="AB38" s="152"/>
      <c r="AC38" s="152"/>
      <c r="AD38" s="152"/>
      <c r="AE38" s="152"/>
      <c r="AF38" s="152"/>
      <c r="AG38" s="152" t="s">
        <v>284</v>
      </c>
      <c r="AH38" s="152">
        <v>0</v>
      </c>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59"/>
      <c r="B39" s="160"/>
      <c r="C39" s="190" t="s">
        <v>318</v>
      </c>
      <c r="D39" s="162"/>
      <c r="E39" s="163">
        <v>-27.159999999999997</v>
      </c>
      <c r="F39" s="161"/>
      <c r="G39" s="161"/>
      <c r="H39" s="161"/>
      <c r="I39" s="161"/>
      <c r="J39" s="161"/>
      <c r="K39" s="161"/>
      <c r="L39" s="161"/>
      <c r="M39" s="161"/>
      <c r="N39" s="161"/>
      <c r="O39" s="161"/>
      <c r="P39" s="161"/>
      <c r="Q39" s="161"/>
      <c r="R39" s="161"/>
      <c r="S39" s="161"/>
      <c r="T39" s="161"/>
      <c r="U39" s="161"/>
      <c r="V39" s="161"/>
      <c r="W39" s="161"/>
      <c r="X39" s="152"/>
      <c r="Y39" s="152"/>
      <c r="Z39" s="152"/>
      <c r="AA39" s="152"/>
      <c r="AB39" s="152"/>
      <c r="AC39" s="152"/>
      <c r="AD39" s="152"/>
      <c r="AE39" s="152"/>
      <c r="AF39" s="152"/>
      <c r="AG39" s="152" t="s">
        <v>284</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
      <c r="A40" s="159"/>
      <c r="B40" s="160"/>
      <c r="C40" s="190" t="s">
        <v>319</v>
      </c>
      <c r="D40" s="162"/>
      <c r="E40" s="163">
        <v>-3.67</v>
      </c>
      <c r="F40" s="161"/>
      <c r="G40" s="161"/>
      <c r="H40" s="161"/>
      <c r="I40" s="161"/>
      <c r="J40" s="161"/>
      <c r="K40" s="161"/>
      <c r="L40" s="161"/>
      <c r="M40" s="161"/>
      <c r="N40" s="161"/>
      <c r="O40" s="161"/>
      <c r="P40" s="161"/>
      <c r="Q40" s="161"/>
      <c r="R40" s="161"/>
      <c r="S40" s="161"/>
      <c r="T40" s="161"/>
      <c r="U40" s="161"/>
      <c r="V40" s="161"/>
      <c r="W40" s="161"/>
      <c r="X40" s="152"/>
      <c r="Y40" s="152"/>
      <c r="Z40" s="152"/>
      <c r="AA40" s="152"/>
      <c r="AB40" s="152"/>
      <c r="AC40" s="152"/>
      <c r="AD40" s="152"/>
      <c r="AE40" s="152"/>
      <c r="AF40" s="152"/>
      <c r="AG40" s="152" t="s">
        <v>284</v>
      </c>
      <c r="AH40" s="152">
        <v>0</v>
      </c>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59"/>
      <c r="B41" s="160"/>
      <c r="C41" s="190" t="s">
        <v>320</v>
      </c>
      <c r="D41" s="162"/>
      <c r="E41" s="163">
        <v>-0.77999999999999992</v>
      </c>
      <c r="F41" s="161"/>
      <c r="G41" s="161"/>
      <c r="H41" s="161"/>
      <c r="I41" s="161"/>
      <c r="J41" s="161"/>
      <c r="K41" s="161"/>
      <c r="L41" s="161"/>
      <c r="M41" s="161"/>
      <c r="N41" s="161"/>
      <c r="O41" s="161"/>
      <c r="P41" s="161"/>
      <c r="Q41" s="161"/>
      <c r="R41" s="161"/>
      <c r="S41" s="161"/>
      <c r="T41" s="161"/>
      <c r="U41" s="161"/>
      <c r="V41" s="161"/>
      <c r="W41" s="161"/>
      <c r="X41" s="152"/>
      <c r="Y41" s="152"/>
      <c r="Z41" s="152"/>
      <c r="AA41" s="152"/>
      <c r="AB41" s="152"/>
      <c r="AC41" s="152"/>
      <c r="AD41" s="152"/>
      <c r="AE41" s="152"/>
      <c r="AF41" s="152"/>
      <c r="AG41" s="152" t="s">
        <v>284</v>
      </c>
      <c r="AH41" s="152">
        <v>0</v>
      </c>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59"/>
      <c r="B42" s="160"/>
      <c r="C42" s="190" t="s">
        <v>321</v>
      </c>
      <c r="D42" s="162"/>
      <c r="E42" s="163">
        <v>-3.38</v>
      </c>
      <c r="F42" s="161"/>
      <c r="G42" s="161"/>
      <c r="H42" s="161"/>
      <c r="I42" s="161"/>
      <c r="J42" s="161"/>
      <c r="K42" s="161"/>
      <c r="L42" s="161"/>
      <c r="M42" s="161"/>
      <c r="N42" s="161"/>
      <c r="O42" s="161"/>
      <c r="P42" s="161"/>
      <c r="Q42" s="161"/>
      <c r="R42" s="161"/>
      <c r="S42" s="161"/>
      <c r="T42" s="161"/>
      <c r="U42" s="161"/>
      <c r="V42" s="161"/>
      <c r="W42" s="161"/>
      <c r="X42" s="152"/>
      <c r="Y42" s="152"/>
      <c r="Z42" s="152"/>
      <c r="AA42" s="152"/>
      <c r="AB42" s="152"/>
      <c r="AC42" s="152"/>
      <c r="AD42" s="152"/>
      <c r="AE42" s="152"/>
      <c r="AF42" s="152"/>
      <c r="AG42" s="152" t="s">
        <v>284</v>
      </c>
      <c r="AH42" s="152">
        <v>0</v>
      </c>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59"/>
      <c r="B43" s="160"/>
      <c r="C43" s="190" t="s">
        <v>322</v>
      </c>
      <c r="D43" s="162"/>
      <c r="E43" s="163">
        <v>-2.23</v>
      </c>
      <c r="F43" s="161"/>
      <c r="G43" s="161"/>
      <c r="H43" s="161"/>
      <c r="I43" s="161"/>
      <c r="J43" s="161"/>
      <c r="K43" s="161"/>
      <c r="L43" s="161"/>
      <c r="M43" s="161"/>
      <c r="N43" s="161"/>
      <c r="O43" s="161"/>
      <c r="P43" s="161"/>
      <c r="Q43" s="161"/>
      <c r="R43" s="161"/>
      <c r="S43" s="161"/>
      <c r="T43" s="161"/>
      <c r="U43" s="161"/>
      <c r="V43" s="161"/>
      <c r="W43" s="161"/>
      <c r="X43" s="152"/>
      <c r="Y43" s="152"/>
      <c r="Z43" s="152"/>
      <c r="AA43" s="152"/>
      <c r="AB43" s="152"/>
      <c r="AC43" s="152"/>
      <c r="AD43" s="152"/>
      <c r="AE43" s="152"/>
      <c r="AF43" s="152"/>
      <c r="AG43" s="152" t="s">
        <v>284</v>
      </c>
      <c r="AH43" s="152">
        <v>0</v>
      </c>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59"/>
      <c r="B44" s="160"/>
      <c r="C44" s="190" t="s">
        <v>323</v>
      </c>
      <c r="D44" s="162"/>
      <c r="E44" s="163">
        <v>17.080000000000002</v>
      </c>
      <c r="F44" s="161"/>
      <c r="G44" s="161"/>
      <c r="H44" s="161"/>
      <c r="I44" s="161"/>
      <c r="J44" s="161"/>
      <c r="K44" s="161"/>
      <c r="L44" s="161"/>
      <c r="M44" s="161"/>
      <c r="N44" s="161"/>
      <c r="O44" s="161"/>
      <c r="P44" s="161"/>
      <c r="Q44" s="161"/>
      <c r="R44" s="161"/>
      <c r="S44" s="161"/>
      <c r="T44" s="161"/>
      <c r="U44" s="161"/>
      <c r="V44" s="161"/>
      <c r="W44" s="161"/>
      <c r="X44" s="152"/>
      <c r="Y44" s="152"/>
      <c r="Z44" s="152"/>
      <c r="AA44" s="152"/>
      <c r="AB44" s="152"/>
      <c r="AC44" s="152"/>
      <c r="AD44" s="152"/>
      <c r="AE44" s="152"/>
      <c r="AF44" s="152"/>
      <c r="AG44" s="152" t="s">
        <v>284</v>
      </c>
      <c r="AH44" s="152">
        <v>0</v>
      </c>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73">
        <v>7</v>
      </c>
      <c r="B45" s="174" t="s">
        <v>324</v>
      </c>
      <c r="C45" s="189" t="s">
        <v>325</v>
      </c>
      <c r="D45" s="175" t="s">
        <v>326</v>
      </c>
      <c r="E45" s="176">
        <v>603.1255000000001</v>
      </c>
      <c r="F45" s="177"/>
      <c r="G45" s="178">
        <f>ROUND(E45*F45,2)</f>
        <v>0</v>
      </c>
      <c r="H45" s="177"/>
      <c r="I45" s="178">
        <f>ROUND(E45*H45,2)</f>
        <v>0</v>
      </c>
      <c r="J45" s="177"/>
      <c r="K45" s="178">
        <f>ROUND(E45*J45,2)</f>
        <v>0</v>
      </c>
      <c r="L45" s="178">
        <v>21</v>
      </c>
      <c r="M45" s="178">
        <f>G45*(1+L45/100)</f>
        <v>0</v>
      </c>
      <c r="N45" s="178">
        <v>0</v>
      </c>
      <c r="O45" s="178">
        <f>ROUND(E45*N45,2)</f>
        <v>0</v>
      </c>
      <c r="P45" s="178">
        <v>0</v>
      </c>
      <c r="Q45" s="178">
        <f>ROUND(E45*P45,2)</f>
        <v>0</v>
      </c>
      <c r="R45" s="178"/>
      <c r="S45" s="178" t="s">
        <v>280</v>
      </c>
      <c r="T45" s="179" t="s">
        <v>281</v>
      </c>
      <c r="U45" s="161">
        <v>0</v>
      </c>
      <c r="V45" s="161">
        <f>ROUND(E45*U45,2)</f>
        <v>0</v>
      </c>
      <c r="W45" s="161"/>
      <c r="X45" s="152"/>
      <c r="Y45" s="152"/>
      <c r="Z45" s="152"/>
      <c r="AA45" s="152"/>
      <c r="AB45" s="152"/>
      <c r="AC45" s="152"/>
      <c r="AD45" s="152"/>
      <c r="AE45" s="152"/>
      <c r="AF45" s="152"/>
      <c r="AG45" s="152" t="s">
        <v>282</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59"/>
      <c r="B46" s="160"/>
      <c r="C46" s="190" t="s">
        <v>327</v>
      </c>
      <c r="D46" s="162"/>
      <c r="E46" s="163"/>
      <c r="F46" s="161"/>
      <c r="G46" s="161"/>
      <c r="H46" s="161"/>
      <c r="I46" s="161"/>
      <c r="J46" s="161"/>
      <c r="K46" s="161"/>
      <c r="L46" s="161"/>
      <c r="M46" s="161"/>
      <c r="N46" s="161"/>
      <c r="O46" s="161"/>
      <c r="P46" s="161"/>
      <c r="Q46" s="161"/>
      <c r="R46" s="161"/>
      <c r="S46" s="161"/>
      <c r="T46" s="161"/>
      <c r="U46" s="161"/>
      <c r="V46" s="161"/>
      <c r="W46" s="161"/>
      <c r="X46" s="152"/>
      <c r="Y46" s="152"/>
      <c r="Z46" s="152"/>
      <c r="AA46" s="152"/>
      <c r="AB46" s="152"/>
      <c r="AC46" s="152"/>
      <c r="AD46" s="152"/>
      <c r="AE46" s="152"/>
      <c r="AF46" s="152"/>
      <c r="AG46" s="152" t="s">
        <v>284</v>
      </c>
      <c r="AH46" s="152">
        <v>0</v>
      </c>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59"/>
      <c r="B47" s="160"/>
      <c r="C47" s="190" t="s">
        <v>328</v>
      </c>
      <c r="D47" s="162"/>
      <c r="E47" s="163"/>
      <c r="F47" s="161"/>
      <c r="G47" s="161"/>
      <c r="H47" s="161"/>
      <c r="I47" s="161"/>
      <c r="J47" s="161"/>
      <c r="K47" s="161"/>
      <c r="L47" s="161"/>
      <c r="M47" s="161"/>
      <c r="N47" s="161"/>
      <c r="O47" s="161"/>
      <c r="P47" s="161"/>
      <c r="Q47" s="161"/>
      <c r="R47" s="161"/>
      <c r="S47" s="161"/>
      <c r="T47" s="161"/>
      <c r="U47" s="161"/>
      <c r="V47" s="161"/>
      <c r="W47" s="161"/>
      <c r="X47" s="152"/>
      <c r="Y47" s="152"/>
      <c r="Z47" s="152"/>
      <c r="AA47" s="152"/>
      <c r="AB47" s="152"/>
      <c r="AC47" s="152"/>
      <c r="AD47" s="152"/>
      <c r="AE47" s="152"/>
      <c r="AF47" s="152"/>
      <c r="AG47" s="152" t="s">
        <v>284</v>
      </c>
      <c r="AH47" s="152">
        <v>0</v>
      </c>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59"/>
      <c r="B48" s="160"/>
      <c r="C48" s="190" t="s">
        <v>329</v>
      </c>
      <c r="D48" s="162"/>
      <c r="E48" s="163">
        <v>629.28000000000009</v>
      </c>
      <c r="F48" s="161"/>
      <c r="G48" s="161"/>
      <c r="H48" s="161"/>
      <c r="I48" s="161"/>
      <c r="J48" s="161"/>
      <c r="K48" s="161"/>
      <c r="L48" s="161"/>
      <c r="M48" s="161"/>
      <c r="N48" s="161"/>
      <c r="O48" s="161"/>
      <c r="P48" s="161"/>
      <c r="Q48" s="161"/>
      <c r="R48" s="161"/>
      <c r="S48" s="161"/>
      <c r="T48" s="161"/>
      <c r="U48" s="161"/>
      <c r="V48" s="161"/>
      <c r="W48" s="161"/>
      <c r="X48" s="152"/>
      <c r="Y48" s="152"/>
      <c r="Z48" s="152"/>
      <c r="AA48" s="152"/>
      <c r="AB48" s="152"/>
      <c r="AC48" s="152"/>
      <c r="AD48" s="152"/>
      <c r="AE48" s="152"/>
      <c r="AF48" s="152"/>
      <c r="AG48" s="152" t="s">
        <v>284</v>
      </c>
      <c r="AH48" s="152">
        <v>0</v>
      </c>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59"/>
      <c r="B49" s="160"/>
      <c r="C49" s="190" t="s">
        <v>330</v>
      </c>
      <c r="D49" s="162"/>
      <c r="E49" s="163">
        <v>-19.309999999999999</v>
      </c>
      <c r="F49" s="161"/>
      <c r="G49" s="161"/>
      <c r="H49" s="161"/>
      <c r="I49" s="161"/>
      <c r="J49" s="161"/>
      <c r="K49" s="161"/>
      <c r="L49" s="161"/>
      <c r="M49" s="161"/>
      <c r="N49" s="161"/>
      <c r="O49" s="161"/>
      <c r="P49" s="161"/>
      <c r="Q49" s="161"/>
      <c r="R49" s="161"/>
      <c r="S49" s="161"/>
      <c r="T49" s="161"/>
      <c r="U49" s="161"/>
      <c r="V49" s="161"/>
      <c r="W49" s="161"/>
      <c r="X49" s="152"/>
      <c r="Y49" s="152"/>
      <c r="Z49" s="152"/>
      <c r="AA49" s="152"/>
      <c r="AB49" s="152"/>
      <c r="AC49" s="152"/>
      <c r="AD49" s="152"/>
      <c r="AE49" s="152"/>
      <c r="AF49" s="152"/>
      <c r="AG49" s="152" t="s">
        <v>284</v>
      </c>
      <c r="AH49" s="152">
        <v>0</v>
      </c>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59"/>
      <c r="B50" s="160"/>
      <c r="C50" s="190" t="s">
        <v>331</v>
      </c>
      <c r="D50" s="162"/>
      <c r="E50" s="163">
        <v>-6.84</v>
      </c>
      <c r="F50" s="161"/>
      <c r="G50" s="161"/>
      <c r="H50" s="161"/>
      <c r="I50" s="161"/>
      <c r="J50" s="161"/>
      <c r="K50" s="161"/>
      <c r="L50" s="161"/>
      <c r="M50" s="161"/>
      <c r="N50" s="161"/>
      <c r="O50" s="161"/>
      <c r="P50" s="161"/>
      <c r="Q50" s="161"/>
      <c r="R50" s="161"/>
      <c r="S50" s="161"/>
      <c r="T50" s="161"/>
      <c r="U50" s="161"/>
      <c r="V50" s="161"/>
      <c r="W50" s="161"/>
      <c r="X50" s="152"/>
      <c r="Y50" s="152"/>
      <c r="Z50" s="152"/>
      <c r="AA50" s="152"/>
      <c r="AB50" s="152"/>
      <c r="AC50" s="152"/>
      <c r="AD50" s="152"/>
      <c r="AE50" s="152"/>
      <c r="AF50" s="152"/>
      <c r="AG50" s="152" t="s">
        <v>284</v>
      </c>
      <c r="AH50" s="152">
        <v>0</v>
      </c>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x14ac:dyDescent="0.2">
      <c r="A51" s="167" t="s">
        <v>275</v>
      </c>
      <c r="B51" s="168" t="s">
        <v>152</v>
      </c>
      <c r="C51" s="188" t="s">
        <v>153</v>
      </c>
      <c r="D51" s="169"/>
      <c r="E51" s="170"/>
      <c r="F51" s="171"/>
      <c r="G51" s="171">
        <f>SUMIF(AG52:AG137,"&lt;&gt;NOR",G52:G137)</f>
        <v>0</v>
      </c>
      <c r="H51" s="171"/>
      <c r="I51" s="171">
        <f>SUM(I52:I137)</f>
        <v>0</v>
      </c>
      <c r="J51" s="171"/>
      <c r="K51" s="171">
        <f>SUM(K52:K137)</f>
        <v>0</v>
      </c>
      <c r="L51" s="171"/>
      <c r="M51" s="171">
        <f>SUM(M52:M137)</f>
        <v>0</v>
      </c>
      <c r="N51" s="171"/>
      <c r="O51" s="171">
        <f>SUM(O52:O137)</f>
        <v>0</v>
      </c>
      <c r="P51" s="171"/>
      <c r="Q51" s="171">
        <f>SUM(Q52:Q137)</f>
        <v>0</v>
      </c>
      <c r="R51" s="171"/>
      <c r="S51" s="171"/>
      <c r="T51" s="172"/>
      <c r="U51" s="166"/>
      <c r="V51" s="166">
        <f>SUM(V52:V137)</f>
        <v>0</v>
      </c>
      <c r="W51" s="166"/>
      <c r="AG51" t="s">
        <v>276</v>
      </c>
    </row>
    <row r="52" spans="1:60" outlineLevel="1" x14ac:dyDescent="0.2">
      <c r="A52" s="173">
        <v>8</v>
      </c>
      <c r="B52" s="174" t="s">
        <v>332</v>
      </c>
      <c r="C52" s="189" t="s">
        <v>333</v>
      </c>
      <c r="D52" s="175" t="s">
        <v>279</v>
      </c>
      <c r="E52" s="176">
        <v>107.09480000000001</v>
      </c>
      <c r="F52" s="177"/>
      <c r="G52" s="178">
        <f>ROUND(E52*F52,2)</f>
        <v>0</v>
      </c>
      <c r="H52" s="177"/>
      <c r="I52" s="178">
        <f>ROUND(E52*H52,2)</f>
        <v>0</v>
      </c>
      <c r="J52" s="177"/>
      <c r="K52" s="178">
        <f>ROUND(E52*J52,2)</f>
        <v>0</v>
      </c>
      <c r="L52" s="178">
        <v>21</v>
      </c>
      <c r="M52" s="178">
        <f>G52*(1+L52/100)</f>
        <v>0</v>
      </c>
      <c r="N52" s="178">
        <v>0</v>
      </c>
      <c r="O52" s="178">
        <f>ROUND(E52*N52,2)</f>
        <v>0</v>
      </c>
      <c r="P52" s="178">
        <v>0</v>
      </c>
      <c r="Q52" s="178">
        <f>ROUND(E52*P52,2)</f>
        <v>0</v>
      </c>
      <c r="R52" s="178"/>
      <c r="S52" s="178" t="s">
        <v>280</v>
      </c>
      <c r="T52" s="179" t="s">
        <v>281</v>
      </c>
      <c r="U52" s="161">
        <v>0</v>
      </c>
      <c r="V52" s="161">
        <f>ROUND(E52*U52,2)</f>
        <v>0</v>
      </c>
      <c r="W52" s="161"/>
      <c r="X52" s="152"/>
      <c r="Y52" s="152"/>
      <c r="Z52" s="152"/>
      <c r="AA52" s="152"/>
      <c r="AB52" s="152"/>
      <c r="AC52" s="152"/>
      <c r="AD52" s="152"/>
      <c r="AE52" s="152"/>
      <c r="AF52" s="152"/>
      <c r="AG52" s="152" t="s">
        <v>282</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59"/>
      <c r="B53" s="160"/>
      <c r="C53" s="190" t="s">
        <v>334</v>
      </c>
      <c r="D53" s="162"/>
      <c r="E53" s="163">
        <v>103.06</v>
      </c>
      <c r="F53" s="161"/>
      <c r="G53" s="161"/>
      <c r="H53" s="161"/>
      <c r="I53" s="161"/>
      <c r="J53" s="161"/>
      <c r="K53" s="161"/>
      <c r="L53" s="161"/>
      <c r="M53" s="161"/>
      <c r="N53" s="161"/>
      <c r="O53" s="161"/>
      <c r="P53" s="161"/>
      <c r="Q53" s="161"/>
      <c r="R53" s="161"/>
      <c r="S53" s="161"/>
      <c r="T53" s="161"/>
      <c r="U53" s="161"/>
      <c r="V53" s="161"/>
      <c r="W53" s="161"/>
      <c r="X53" s="152"/>
      <c r="Y53" s="152"/>
      <c r="Z53" s="152"/>
      <c r="AA53" s="152"/>
      <c r="AB53" s="152"/>
      <c r="AC53" s="152"/>
      <c r="AD53" s="152"/>
      <c r="AE53" s="152"/>
      <c r="AF53" s="152"/>
      <c r="AG53" s="152" t="s">
        <v>284</v>
      </c>
      <c r="AH53" s="152">
        <v>0</v>
      </c>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59"/>
      <c r="B54" s="160"/>
      <c r="C54" s="190" t="s">
        <v>335</v>
      </c>
      <c r="D54" s="162"/>
      <c r="E54" s="163">
        <v>1.84</v>
      </c>
      <c r="F54" s="161"/>
      <c r="G54" s="161"/>
      <c r="H54" s="161"/>
      <c r="I54" s="161"/>
      <c r="J54" s="161"/>
      <c r="K54" s="161"/>
      <c r="L54" s="161"/>
      <c r="M54" s="161"/>
      <c r="N54" s="161"/>
      <c r="O54" s="161"/>
      <c r="P54" s="161"/>
      <c r="Q54" s="161"/>
      <c r="R54" s="161"/>
      <c r="S54" s="161"/>
      <c r="T54" s="161"/>
      <c r="U54" s="161"/>
      <c r="V54" s="161"/>
      <c r="W54" s="161"/>
      <c r="X54" s="152"/>
      <c r="Y54" s="152"/>
      <c r="Z54" s="152"/>
      <c r="AA54" s="152"/>
      <c r="AB54" s="152"/>
      <c r="AC54" s="152"/>
      <c r="AD54" s="152"/>
      <c r="AE54" s="152"/>
      <c r="AF54" s="152"/>
      <c r="AG54" s="152" t="s">
        <v>284</v>
      </c>
      <c r="AH54" s="152">
        <v>0</v>
      </c>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59"/>
      <c r="B55" s="160"/>
      <c r="C55" s="190" t="s">
        <v>336</v>
      </c>
      <c r="D55" s="162"/>
      <c r="E55" s="163">
        <v>-0.55999999999999994</v>
      </c>
      <c r="F55" s="161"/>
      <c r="G55" s="161"/>
      <c r="H55" s="161"/>
      <c r="I55" s="161"/>
      <c r="J55" s="161"/>
      <c r="K55" s="161"/>
      <c r="L55" s="161"/>
      <c r="M55" s="161"/>
      <c r="N55" s="161"/>
      <c r="O55" s="161"/>
      <c r="P55" s="161"/>
      <c r="Q55" s="161"/>
      <c r="R55" s="161"/>
      <c r="S55" s="161"/>
      <c r="T55" s="161"/>
      <c r="U55" s="161"/>
      <c r="V55" s="161"/>
      <c r="W55" s="161"/>
      <c r="X55" s="152"/>
      <c r="Y55" s="152"/>
      <c r="Z55" s="152"/>
      <c r="AA55" s="152"/>
      <c r="AB55" s="152"/>
      <c r="AC55" s="152"/>
      <c r="AD55" s="152"/>
      <c r="AE55" s="152"/>
      <c r="AF55" s="152"/>
      <c r="AG55" s="152" t="s">
        <v>284</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59"/>
      <c r="B56" s="160"/>
      <c r="C56" s="190" t="s">
        <v>337</v>
      </c>
      <c r="D56" s="162"/>
      <c r="E56" s="163">
        <v>0.17</v>
      </c>
      <c r="F56" s="161"/>
      <c r="G56" s="161"/>
      <c r="H56" s="161"/>
      <c r="I56" s="161"/>
      <c r="J56" s="161"/>
      <c r="K56" s="161"/>
      <c r="L56" s="161"/>
      <c r="M56" s="161"/>
      <c r="N56" s="161"/>
      <c r="O56" s="161"/>
      <c r="P56" s="161"/>
      <c r="Q56" s="161"/>
      <c r="R56" s="161"/>
      <c r="S56" s="161"/>
      <c r="T56" s="161"/>
      <c r="U56" s="161"/>
      <c r="V56" s="161"/>
      <c r="W56" s="161"/>
      <c r="X56" s="152"/>
      <c r="Y56" s="152"/>
      <c r="Z56" s="152"/>
      <c r="AA56" s="152"/>
      <c r="AB56" s="152"/>
      <c r="AC56" s="152"/>
      <c r="AD56" s="152"/>
      <c r="AE56" s="152"/>
      <c r="AF56" s="152"/>
      <c r="AG56" s="152" t="s">
        <v>284</v>
      </c>
      <c r="AH56" s="152">
        <v>0</v>
      </c>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59"/>
      <c r="B57" s="160"/>
      <c r="C57" s="190" t="s">
        <v>338</v>
      </c>
      <c r="D57" s="162"/>
      <c r="E57" s="163">
        <v>0.65</v>
      </c>
      <c r="F57" s="161"/>
      <c r="G57" s="161"/>
      <c r="H57" s="161"/>
      <c r="I57" s="161"/>
      <c r="J57" s="161"/>
      <c r="K57" s="161"/>
      <c r="L57" s="161"/>
      <c r="M57" s="161"/>
      <c r="N57" s="161"/>
      <c r="O57" s="161"/>
      <c r="P57" s="161"/>
      <c r="Q57" s="161"/>
      <c r="R57" s="161"/>
      <c r="S57" s="161"/>
      <c r="T57" s="161"/>
      <c r="U57" s="161"/>
      <c r="V57" s="161"/>
      <c r="W57" s="161"/>
      <c r="X57" s="152"/>
      <c r="Y57" s="152"/>
      <c r="Z57" s="152"/>
      <c r="AA57" s="152"/>
      <c r="AB57" s="152"/>
      <c r="AC57" s="152"/>
      <c r="AD57" s="152"/>
      <c r="AE57" s="152"/>
      <c r="AF57" s="152"/>
      <c r="AG57" s="152" t="s">
        <v>284</v>
      </c>
      <c r="AH57" s="152">
        <v>0</v>
      </c>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59"/>
      <c r="B58" s="160"/>
      <c r="C58" s="190" t="s">
        <v>339</v>
      </c>
      <c r="D58" s="162"/>
      <c r="E58" s="163">
        <v>0.29000000000000004</v>
      </c>
      <c r="F58" s="161"/>
      <c r="G58" s="161"/>
      <c r="H58" s="161"/>
      <c r="I58" s="161"/>
      <c r="J58" s="161"/>
      <c r="K58" s="161"/>
      <c r="L58" s="161"/>
      <c r="M58" s="161"/>
      <c r="N58" s="161"/>
      <c r="O58" s="161"/>
      <c r="P58" s="161"/>
      <c r="Q58" s="161"/>
      <c r="R58" s="161"/>
      <c r="S58" s="161"/>
      <c r="T58" s="161"/>
      <c r="U58" s="161"/>
      <c r="V58" s="161"/>
      <c r="W58" s="161"/>
      <c r="X58" s="152"/>
      <c r="Y58" s="152"/>
      <c r="Z58" s="152"/>
      <c r="AA58" s="152"/>
      <c r="AB58" s="152"/>
      <c r="AC58" s="152"/>
      <c r="AD58" s="152"/>
      <c r="AE58" s="152"/>
      <c r="AF58" s="152"/>
      <c r="AG58" s="152" t="s">
        <v>284</v>
      </c>
      <c r="AH58" s="152">
        <v>0</v>
      </c>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59"/>
      <c r="B59" s="160"/>
      <c r="C59" s="190" t="s">
        <v>340</v>
      </c>
      <c r="D59" s="162"/>
      <c r="E59" s="163">
        <v>1.6500000000000001</v>
      </c>
      <c r="F59" s="161"/>
      <c r="G59" s="161"/>
      <c r="H59" s="161"/>
      <c r="I59" s="161"/>
      <c r="J59" s="161"/>
      <c r="K59" s="161"/>
      <c r="L59" s="161"/>
      <c r="M59" s="161"/>
      <c r="N59" s="161"/>
      <c r="O59" s="161"/>
      <c r="P59" s="161"/>
      <c r="Q59" s="161"/>
      <c r="R59" s="161"/>
      <c r="S59" s="161"/>
      <c r="T59" s="161"/>
      <c r="U59" s="161"/>
      <c r="V59" s="161"/>
      <c r="W59" s="161"/>
      <c r="X59" s="152"/>
      <c r="Y59" s="152"/>
      <c r="Z59" s="152"/>
      <c r="AA59" s="152"/>
      <c r="AB59" s="152"/>
      <c r="AC59" s="152"/>
      <c r="AD59" s="152"/>
      <c r="AE59" s="152"/>
      <c r="AF59" s="152"/>
      <c r="AG59" s="152" t="s">
        <v>284</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73">
        <v>9</v>
      </c>
      <c r="B60" s="174" t="s">
        <v>341</v>
      </c>
      <c r="C60" s="189" t="s">
        <v>342</v>
      </c>
      <c r="D60" s="175" t="s">
        <v>326</v>
      </c>
      <c r="E60" s="176">
        <v>29.6965</v>
      </c>
      <c r="F60" s="177"/>
      <c r="G60" s="178">
        <f>ROUND(E60*F60,2)</f>
        <v>0</v>
      </c>
      <c r="H60" s="177"/>
      <c r="I60" s="178">
        <f>ROUND(E60*H60,2)</f>
        <v>0</v>
      </c>
      <c r="J60" s="177"/>
      <c r="K60" s="178">
        <f>ROUND(E60*J60,2)</f>
        <v>0</v>
      </c>
      <c r="L60" s="178">
        <v>21</v>
      </c>
      <c r="M60" s="178">
        <f>G60*(1+L60/100)</f>
        <v>0</v>
      </c>
      <c r="N60" s="178">
        <v>0</v>
      </c>
      <c r="O60" s="178">
        <f>ROUND(E60*N60,2)</f>
        <v>0</v>
      </c>
      <c r="P60" s="178">
        <v>0</v>
      </c>
      <c r="Q60" s="178">
        <f>ROUND(E60*P60,2)</f>
        <v>0</v>
      </c>
      <c r="R60" s="178"/>
      <c r="S60" s="178" t="s">
        <v>280</v>
      </c>
      <c r="T60" s="179" t="s">
        <v>281</v>
      </c>
      <c r="U60" s="161">
        <v>0</v>
      </c>
      <c r="V60" s="161">
        <f>ROUND(E60*U60,2)</f>
        <v>0</v>
      </c>
      <c r="W60" s="161"/>
      <c r="X60" s="152"/>
      <c r="Y60" s="152"/>
      <c r="Z60" s="152"/>
      <c r="AA60" s="152"/>
      <c r="AB60" s="152"/>
      <c r="AC60" s="152"/>
      <c r="AD60" s="152"/>
      <c r="AE60" s="152"/>
      <c r="AF60" s="152"/>
      <c r="AG60" s="152" t="s">
        <v>282</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59"/>
      <c r="B61" s="160"/>
      <c r="C61" s="190" t="s">
        <v>343</v>
      </c>
      <c r="D61" s="162"/>
      <c r="E61" s="163">
        <v>16.62</v>
      </c>
      <c r="F61" s="161"/>
      <c r="G61" s="161"/>
      <c r="H61" s="161"/>
      <c r="I61" s="161"/>
      <c r="J61" s="161"/>
      <c r="K61" s="161"/>
      <c r="L61" s="161"/>
      <c r="M61" s="161"/>
      <c r="N61" s="161"/>
      <c r="O61" s="161"/>
      <c r="P61" s="161"/>
      <c r="Q61" s="161"/>
      <c r="R61" s="161"/>
      <c r="S61" s="161"/>
      <c r="T61" s="161"/>
      <c r="U61" s="161"/>
      <c r="V61" s="161"/>
      <c r="W61" s="161"/>
      <c r="X61" s="152"/>
      <c r="Y61" s="152"/>
      <c r="Z61" s="152"/>
      <c r="AA61" s="152"/>
      <c r="AB61" s="152"/>
      <c r="AC61" s="152"/>
      <c r="AD61" s="152"/>
      <c r="AE61" s="152"/>
      <c r="AF61" s="152"/>
      <c r="AG61" s="152" t="s">
        <v>284</v>
      </c>
      <c r="AH61" s="152">
        <v>0</v>
      </c>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59"/>
      <c r="B62" s="160"/>
      <c r="C62" s="190" t="s">
        <v>344</v>
      </c>
      <c r="D62" s="162"/>
      <c r="E62" s="163">
        <v>0.72000000000000008</v>
      </c>
      <c r="F62" s="161"/>
      <c r="G62" s="161"/>
      <c r="H62" s="161"/>
      <c r="I62" s="161"/>
      <c r="J62" s="161"/>
      <c r="K62" s="161"/>
      <c r="L62" s="161"/>
      <c r="M62" s="161"/>
      <c r="N62" s="161"/>
      <c r="O62" s="161"/>
      <c r="P62" s="161"/>
      <c r="Q62" s="161"/>
      <c r="R62" s="161"/>
      <c r="S62" s="161"/>
      <c r="T62" s="161"/>
      <c r="U62" s="161"/>
      <c r="V62" s="161"/>
      <c r="W62" s="161"/>
      <c r="X62" s="152"/>
      <c r="Y62" s="152"/>
      <c r="Z62" s="152"/>
      <c r="AA62" s="152"/>
      <c r="AB62" s="152"/>
      <c r="AC62" s="152"/>
      <c r="AD62" s="152"/>
      <c r="AE62" s="152"/>
      <c r="AF62" s="152"/>
      <c r="AG62" s="152" t="s">
        <v>284</v>
      </c>
      <c r="AH62" s="152">
        <v>0</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59"/>
      <c r="B63" s="160"/>
      <c r="C63" s="190" t="s">
        <v>345</v>
      </c>
      <c r="D63" s="162"/>
      <c r="E63" s="163">
        <v>0.60000000000000009</v>
      </c>
      <c r="F63" s="161"/>
      <c r="G63" s="161"/>
      <c r="H63" s="161"/>
      <c r="I63" s="161"/>
      <c r="J63" s="161"/>
      <c r="K63" s="161"/>
      <c r="L63" s="161"/>
      <c r="M63" s="161"/>
      <c r="N63" s="161"/>
      <c r="O63" s="161"/>
      <c r="P63" s="161"/>
      <c r="Q63" s="161"/>
      <c r="R63" s="161"/>
      <c r="S63" s="161"/>
      <c r="T63" s="161"/>
      <c r="U63" s="161"/>
      <c r="V63" s="161"/>
      <c r="W63" s="161"/>
      <c r="X63" s="152"/>
      <c r="Y63" s="152"/>
      <c r="Z63" s="152"/>
      <c r="AA63" s="152"/>
      <c r="AB63" s="152"/>
      <c r="AC63" s="152"/>
      <c r="AD63" s="152"/>
      <c r="AE63" s="152"/>
      <c r="AF63" s="152"/>
      <c r="AG63" s="152" t="s">
        <v>284</v>
      </c>
      <c r="AH63" s="152">
        <v>0</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59"/>
      <c r="B64" s="160"/>
      <c r="C64" s="190" t="s">
        <v>346</v>
      </c>
      <c r="D64" s="162"/>
      <c r="E64" s="163">
        <v>7.08</v>
      </c>
      <c r="F64" s="161"/>
      <c r="G64" s="161"/>
      <c r="H64" s="161"/>
      <c r="I64" s="161"/>
      <c r="J64" s="161"/>
      <c r="K64" s="161"/>
      <c r="L64" s="161"/>
      <c r="M64" s="161"/>
      <c r="N64" s="161"/>
      <c r="O64" s="161"/>
      <c r="P64" s="161"/>
      <c r="Q64" s="161"/>
      <c r="R64" s="161"/>
      <c r="S64" s="161"/>
      <c r="T64" s="161"/>
      <c r="U64" s="161"/>
      <c r="V64" s="161"/>
      <c r="W64" s="161"/>
      <c r="X64" s="152"/>
      <c r="Y64" s="152"/>
      <c r="Z64" s="152"/>
      <c r="AA64" s="152"/>
      <c r="AB64" s="152"/>
      <c r="AC64" s="152"/>
      <c r="AD64" s="152"/>
      <c r="AE64" s="152"/>
      <c r="AF64" s="152"/>
      <c r="AG64" s="152" t="s">
        <v>284</v>
      </c>
      <c r="AH64" s="152">
        <v>0</v>
      </c>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59"/>
      <c r="B65" s="160"/>
      <c r="C65" s="190" t="s">
        <v>347</v>
      </c>
      <c r="D65" s="162"/>
      <c r="E65" s="163">
        <v>1.36</v>
      </c>
      <c r="F65" s="161"/>
      <c r="G65" s="161"/>
      <c r="H65" s="161"/>
      <c r="I65" s="161"/>
      <c r="J65" s="161"/>
      <c r="K65" s="161"/>
      <c r="L65" s="161"/>
      <c r="M65" s="161"/>
      <c r="N65" s="161"/>
      <c r="O65" s="161"/>
      <c r="P65" s="161"/>
      <c r="Q65" s="161"/>
      <c r="R65" s="161"/>
      <c r="S65" s="161"/>
      <c r="T65" s="161"/>
      <c r="U65" s="161"/>
      <c r="V65" s="161"/>
      <c r="W65" s="161"/>
      <c r="X65" s="152"/>
      <c r="Y65" s="152"/>
      <c r="Z65" s="152"/>
      <c r="AA65" s="152"/>
      <c r="AB65" s="152"/>
      <c r="AC65" s="152"/>
      <c r="AD65" s="152"/>
      <c r="AE65" s="152"/>
      <c r="AF65" s="152"/>
      <c r="AG65" s="152" t="s">
        <v>284</v>
      </c>
      <c r="AH65" s="152">
        <v>0</v>
      </c>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59"/>
      <c r="B66" s="160"/>
      <c r="C66" s="190" t="s">
        <v>348</v>
      </c>
      <c r="D66" s="162"/>
      <c r="E66" s="163">
        <v>3.3200000000000003</v>
      </c>
      <c r="F66" s="161"/>
      <c r="G66" s="161"/>
      <c r="H66" s="161"/>
      <c r="I66" s="161"/>
      <c r="J66" s="161"/>
      <c r="K66" s="161"/>
      <c r="L66" s="161"/>
      <c r="M66" s="161"/>
      <c r="N66" s="161"/>
      <c r="O66" s="161"/>
      <c r="P66" s="161"/>
      <c r="Q66" s="161"/>
      <c r="R66" s="161"/>
      <c r="S66" s="161"/>
      <c r="T66" s="161"/>
      <c r="U66" s="161"/>
      <c r="V66" s="161"/>
      <c r="W66" s="161"/>
      <c r="X66" s="152"/>
      <c r="Y66" s="152"/>
      <c r="Z66" s="152"/>
      <c r="AA66" s="152"/>
      <c r="AB66" s="152"/>
      <c r="AC66" s="152"/>
      <c r="AD66" s="152"/>
      <c r="AE66" s="152"/>
      <c r="AF66" s="152"/>
      <c r="AG66" s="152" t="s">
        <v>284</v>
      </c>
      <c r="AH66" s="152">
        <v>0</v>
      </c>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0">
        <v>10</v>
      </c>
      <c r="B67" s="181" t="s">
        <v>349</v>
      </c>
      <c r="C67" s="191" t="s">
        <v>350</v>
      </c>
      <c r="D67" s="182" t="s">
        <v>326</v>
      </c>
      <c r="E67" s="183">
        <v>29.700000000000003</v>
      </c>
      <c r="F67" s="184"/>
      <c r="G67" s="185">
        <f>ROUND(E67*F67,2)</f>
        <v>0</v>
      </c>
      <c r="H67" s="184"/>
      <c r="I67" s="185">
        <f>ROUND(E67*H67,2)</f>
        <v>0</v>
      </c>
      <c r="J67" s="184"/>
      <c r="K67" s="185">
        <f>ROUND(E67*J67,2)</f>
        <v>0</v>
      </c>
      <c r="L67" s="185">
        <v>21</v>
      </c>
      <c r="M67" s="185">
        <f>G67*(1+L67/100)</f>
        <v>0</v>
      </c>
      <c r="N67" s="185">
        <v>0</v>
      </c>
      <c r="O67" s="185">
        <f>ROUND(E67*N67,2)</f>
        <v>0</v>
      </c>
      <c r="P67" s="185">
        <v>0</v>
      </c>
      <c r="Q67" s="185">
        <f>ROUND(E67*P67,2)</f>
        <v>0</v>
      </c>
      <c r="R67" s="185"/>
      <c r="S67" s="185" t="s">
        <v>280</v>
      </c>
      <c r="T67" s="186" t="s">
        <v>281</v>
      </c>
      <c r="U67" s="161">
        <v>0</v>
      </c>
      <c r="V67" s="161">
        <f>ROUND(E67*U67,2)</f>
        <v>0</v>
      </c>
      <c r="W67" s="161"/>
      <c r="X67" s="152"/>
      <c r="Y67" s="152"/>
      <c r="Z67" s="152"/>
      <c r="AA67" s="152"/>
      <c r="AB67" s="152"/>
      <c r="AC67" s="152"/>
      <c r="AD67" s="152"/>
      <c r="AE67" s="152"/>
      <c r="AF67" s="152"/>
      <c r="AG67" s="152" t="s">
        <v>282</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
      <c r="A68" s="173">
        <v>11</v>
      </c>
      <c r="B68" s="174" t="s">
        <v>351</v>
      </c>
      <c r="C68" s="189" t="s">
        <v>352</v>
      </c>
      <c r="D68" s="175" t="s">
        <v>353</v>
      </c>
      <c r="E68" s="176">
        <v>9.6385000000000005</v>
      </c>
      <c r="F68" s="177"/>
      <c r="G68" s="178">
        <f>ROUND(E68*F68,2)</f>
        <v>0</v>
      </c>
      <c r="H68" s="177"/>
      <c r="I68" s="178">
        <f>ROUND(E68*H68,2)</f>
        <v>0</v>
      </c>
      <c r="J68" s="177"/>
      <c r="K68" s="178">
        <f>ROUND(E68*J68,2)</f>
        <v>0</v>
      </c>
      <c r="L68" s="178">
        <v>21</v>
      </c>
      <c r="M68" s="178">
        <f>G68*(1+L68/100)</f>
        <v>0</v>
      </c>
      <c r="N68" s="178">
        <v>0</v>
      </c>
      <c r="O68" s="178">
        <f>ROUND(E68*N68,2)</f>
        <v>0</v>
      </c>
      <c r="P68" s="178">
        <v>0</v>
      </c>
      <c r="Q68" s="178">
        <f>ROUND(E68*P68,2)</f>
        <v>0</v>
      </c>
      <c r="R68" s="178"/>
      <c r="S68" s="178" t="s">
        <v>280</v>
      </c>
      <c r="T68" s="179" t="s">
        <v>281</v>
      </c>
      <c r="U68" s="161">
        <v>0</v>
      </c>
      <c r="V68" s="161">
        <f>ROUND(E68*U68,2)</f>
        <v>0</v>
      </c>
      <c r="W68" s="161"/>
      <c r="X68" s="152"/>
      <c r="Y68" s="152"/>
      <c r="Z68" s="152"/>
      <c r="AA68" s="152"/>
      <c r="AB68" s="152"/>
      <c r="AC68" s="152"/>
      <c r="AD68" s="152"/>
      <c r="AE68" s="152"/>
      <c r="AF68" s="152"/>
      <c r="AG68" s="152" t="s">
        <v>282</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59"/>
      <c r="B69" s="160"/>
      <c r="C69" s="190" t="s">
        <v>354</v>
      </c>
      <c r="D69" s="162"/>
      <c r="E69" s="163">
        <v>9.64</v>
      </c>
      <c r="F69" s="161"/>
      <c r="G69" s="161"/>
      <c r="H69" s="161"/>
      <c r="I69" s="161"/>
      <c r="J69" s="161"/>
      <c r="K69" s="161"/>
      <c r="L69" s="161"/>
      <c r="M69" s="161"/>
      <c r="N69" s="161"/>
      <c r="O69" s="161"/>
      <c r="P69" s="161"/>
      <c r="Q69" s="161"/>
      <c r="R69" s="161"/>
      <c r="S69" s="161"/>
      <c r="T69" s="161"/>
      <c r="U69" s="161"/>
      <c r="V69" s="161"/>
      <c r="W69" s="161"/>
      <c r="X69" s="152"/>
      <c r="Y69" s="152"/>
      <c r="Z69" s="152"/>
      <c r="AA69" s="152"/>
      <c r="AB69" s="152"/>
      <c r="AC69" s="152"/>
      <c r="AD69" s="152"/>
      <c r="AE69" s="152"/>
      <c r="AF69" s="152"/>
      <c r="AG69" s="152" t="s">
        <v>284</v>
      </c>
      <c r="AH69" s="152">
        <v>0</v>
      </c>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73">
        <v>12</v>
      </c>
      <c r="B70" s="174" t="s">
        <v>355</v>
      </c>
      <c r="C70" s="189" t="s">
        <v>356</v>
      </c>
      <c r="D70" s="175" t="s">
        <v>279</v>
      </c>
      <c r="E70" s="176">
        <v>31.545000000000002</v>
      </c>
      <c r="F70" s="177"/>
      <c r="G70" s="178">
        <f>ROUND(E70*F70,2)</f>
        <v>0</v>
      </c>
      <c r="H70" s="177"/>
      <c r="I70" s="178">
        <f>ROUND(E70*H70,2)</f>
        <v>0</v>
      </c>
      <c r="J70" s="177"/>
      <c r="K70" s="178">
        <f>ROUND(E70*J70,2)</f>
        <v>0</v>
      </c>
      <c r="L70" s="178">
        <v>21</v>
      </c>
      <c r="M70" s="178">
        <f>G70*(1+L70/100)</f>
        <v>0</v>
      </c>
      <c r="N70" s="178">
        <v>0</v>
      </c>
      <c r="O70" s="178">
        <f>ROUND(E70*N70,2)</f>
        <v>0</v>
      </c>
      <c r="P70" s="178">
        <v>0</v>
      </c>
      <c r="Q70" s="178">
        <f>ROUND(E70*P70,2)</f>
        <v>0</v>
      </c>
      <c r="R70" s="178"/>
      <c r="S70" s="178" t="s">
        <v>280</v>
      </c>
      <c r="T70" s="179" t="s">
        <v>281</v>
      </c>
      <c r="U70" s="161">
        <v>0</v>
      </c>
      <c r="V70" s="161">
        <f>ROUND(E70*U70,2)</f>
        <v>0</v>
      </c>
      <c r="W70" s="161"/>
      <c r="X70" s="152"/>
      <c r="Y70" s="152"/>
      <c r="Z70" s="152"/>
      <c r="AA70" s="152"/>
      <c r="AB70" s="152"/>
      <c r="AC70" s="152"/>
      <c r="AD70" s="152"/>
      <c r="AE70" s="152"/>
      <c r="AF70" s="152"/>
      <c r="AG70" s="152" t="s">
        <v>282</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59"/>
      <c r="B71" s="160"/>
      <c r="C71" s="190" t="s">
        <v>357</v>
      </c>
      <c r="D71" s="162"/>
      <c r="E71" s="163">
        <v>13.440000000000001</v>
      </c>
      <c r="F71" s="161"/>
      <c r="G71" s="161"/>
      <c r="H71" s="161"/>
      <c r="I71" s="161"/>
      <c r="J71" s="161"/>
      <c r="K71" s="161"/>
      <c r="L71" s="161"/>
      <c r="M71" s="161"/>
      <c r="N71" s="161"/>
      <c r="O71" s="161"/>
      <c r="P71" s="161"/>
      <c r="Q71" s="161"/>
      <c r="R71" s="161"/>
      <c r="S71" s="161"/>
      <c r="T71" s="161"/>
      <c r="U71" s="161"/>
      <c r="V71" s="161"/>
      <c r="W71" s="161"/>
      <c r="X71" s="152"/>
      <c r="Y71" s="152"/>
      <c r="Z71" s="152"/>
      <c r="AA71" s="152"/>
      <c r="AB71" s="152"/>
      <c r="AC71" s="152"/>
      <c r="AD71" s="152"/>
      <c r="AE71" s="152"/>
      <c r="AF71" s="152"/>
      <c r="AG71" s="152" t="s">
        <v>284</v>
      </c>
      <c r="AH71" s="152">
        <v>0</v>
      </c>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
      <c r="A72" s="159"/>
      <c r="B72" s="160"/>
      <c r="C72" s="190" t="s">
        <v>358</v>
      </c>
      <c r="D72" s="162"/>
      <c r="E72" s="163">
        <v>10.25</v>
      </c>
      <c r="F72" s="161"/>
      <c r="G72" s="161"/>
      <c r="H72" s="161"/>
      <c r="I72" s="161"/>
      <c r="J72" s="161"/>
      <c r="K72" s="161"/>
      <c r="L72" s="161"/>
      <c r="M72" s="161"/>
      <c r="N72" s="161"/>
      <c r="O72" s="161"/>
      <c r="P72" s="161"/>
      <c r="Q72" s="161"/>
      <c r="R72" s="161"/>
      <c r="S72" s="161"/>
      <c r="T72" s="161"/>
      <c r="U72" s="161"/>
      <c r="V72" s="161"/>
      <c r="W72" s="161"/>
      <c r="X72" s="152"/>
      <c r="Y72" s="152"/>
      <c r="Z72" s="152"/>
      <c r="AA72" s="152"/>
      <c r="AB72" s="152"/>
      <c r="AC72" s="152"/>
      <c r="AD72" s="152"/>
      <c r="AE72" s="152"/>
      <c r="AF72" s="152"/>
      <c r="AG72" s="152" t="s">
        <v>284</v>
      </c>
      <c r="AH72" s="152">
        <v>0</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59"/>
      <c r="B73" s="160"/>
      <c r="C73" s="190" t="s">
        <v>359</v>
      </c>
      <c r="D73" s="162"/>
      <c r="E73" s="163">
        <v>7.86</v>
      </c>
      <c r="F73" s="161"/>
      <c r="G73" s="161"/>
      <c r="H73" s="161"/>
      <c r="I73" s="161"/>
      <c r="J73" s="161"/>
      <c r="K73" s="161"/>
      <c r="L73" s="161"/>
      <c r="M73" s="161"/>
      <c r="N73" s="161"/>
      <c r="O73" s="161"/>
      <c r="P73" s="161"/>
      <c r="Q73" s="161"/>
      <c r="R73" s="161"/>
      <c r="S73" s="161"/>
      <c r="T73" s="161"/>
      <c r="U73" s="161"/>
      <c r="V73" s="161"/>
      <c r="W73" s="161"/>
      <c r="X73" s="152"/>
      <c r="Y73" s="152"/>
      <c r="Z73" s="152"/>
      <c r="AA73" s="152"/>
      <c r="AB73" s="152"/>
      <c r="AC73" s="152"/>
      <c r="AD73" s="152"/>
      <c r="AE73" s="152"/>
      <c r="AF73" s="152"/>
      <c r="AG73" s="152" t="s">
        <v>284</v>
      </c>
      <c r="AH73" s="152">
        <v>0</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73">
        <v>13</v>
      </c>
      <c r="B74" s="174" t="s">
        <v>360</v>
      </c>
      <c r="C74" s="189" t="s">
        <v>361</v>
      </c>
      <c r="D74" s="175" t="s">
        <v>279</v>
      </c>
      <c r="E74" s="176">
        <v>17.258500000000002</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c r="S74" s="178" t="s">
        <v>280</v>
      </c>
      <c r="T74" s="179" t="s">
        <v>281</v>
      </c>
      <c r="U74" s="161">
        <v>0</v>
      </c>
      <c r="V74" s="161">
        <f>ROUND(E74*U74,2)</f>
        <v>0</v>
      </c>
      <c r="W74" s="161"/>
      <c r="X74" s="152"/>
      <c r="Y74" s="152"/>
      <c r="Z74" s="152"/>
      <c r="AA74" s="152"/>
      <c r="AB74" s="152"/>
      <c r="AC74" s="152"/>
      <c r="AD74" s="152"/>
      <c r="AE74" s="152"/>
      <c r="AF74" s="152"/>
      <c r="AG74" s="152" t="s">
        <v>282</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59"/>
      <c r="B75" s="160"/>
      <c r="C75" s="190" t="s">
        <v>362</v>
      </c>
      <c r="D75" s="162"/>
      <c r="E75" s="163">
        <v>6.94</v>
      </c>
      <c r="F75" s="161"/>
      <c r="G75" s="161"/>
      <c r="H75" s="161"/>
      <c r="I75" s="161"/>
      <c r="J75" s="161"/>
      <c r="K75" s="161"/>
      <c r="L75" s="161"/>
      <c r="M75" s="161"/>
      <c r="N75" s="161"/>
      <c r="O75" s="161"/>
      <c r="P75" s="161"/>
      <c r="Q75" s="161"/>
      <c r="R75" s="161"/>
      <c r="S75" s="161"/>
      <c r="T75" s="161"/>
      <c r="U75" s="161"/>
      <c r="V75" s="161"/>
      <c r="W75" s="161"/>
      <c r="X75" s="152"/>
      <c r="Y75" s="152"/>
      <c r="Z75" s="152"/>
      <c r="AA75" s="152"/>
      <c r="AB75" s="152"/>
      <c r="AC75" s="152"/>
      <c r="AD75" s="152"/>
      <c r="AE75" s="152"/>
      <c r="AF75" s="152"/>
      <c r="AG75" s="152" t="s">
        <v>284</v>
      </c>
      <c r="AH75" s="152">
        <v>0</v>
      </c>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59"/>
      <c r="B76" s="160"/>
      <c r="C76" s="190" t="s">
        <v>363</v>
      </c>
      <c r="D76" s="162"/>
      <c r="E76" s="163">
        <v>4.9800000000000004</v>
      </c>
      <c r="F76" s="161"/>
      <c r="G76" s="161"/>
      <c r="H76" s="161"/>
      <c r="I76" s="161"/>
      <c r="J76" s="161"/>
      <c r="K76" s="161"/>
      <c r="L76" s="161"/>
      <c r="M76" s="161"/>
      <c r="N76" s="161"/>
      <c r="O76" s="161"/>
      <c r="P76" s="161"/>
      <c r="Q76" s="161"/>
      <c r="R76" s="161"/>
      <c r="S76" s="161"/>
      <c r="T76" s="161"/>
      <c r="U76" s="161"/>
      <c r="V76" s="161"/>
      <c r="W76" s="161"/>
      <c r="X76" s="152"/>
      <c r="Y76" s="152"/>
      <c r="Z76" s="152"/>
      <c r="AA76" s="152"/>
      <c r="AB76" s="152"/>
      <c r="AC76" s="152"/>
      <c r="AD76" s="152"/>
      <c r="AE76" s="152"/>
      <c r="AF76" s="152"/>
      <c r="AG76" s="152" t="s">
        <v>284</v>
      </c>
      <c r="AH76" s="152">
        <v>0</v>
      </c>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59"/>
      <c r="B77" s="160"/>
      <c r="C77" s="190" t="s">
        <v>364</v>
      </c>
      <c r="D77" s="162"/>
      <c r="E77" s="163">
        <v>3.8200000000000003</v>
      </c>
      <c r="F77" s="161"/>
      <c r="G77" s="161"/>
      <c r="H77" s="161"/>
      <c r="I77" s="161"/>
      <c r="J77" s="161"/>
      <c r="K77" s="161"/>
      <c r="L77" s="161"/>
      <c r="M77" s="161"/>
      <c r="N77" s="161"/>
      <c r="O77" s="161"/>
      <c r="P77" s="161"/>
      <c r="Q77" s="161"/>
      <c r="R77" s="161"/>
      <c r="S77" s="161"/>
      <c r="T77" s="161"/>
      <c r="U77" s="161"/>
      <c r="V77" s="161"/>
      <c r="W77" s="161"/>
      <c r="X77" s="152"/>
      <c r="Y77" s="152"/>
      <c r="Z77" s="152"/>
      <c r="AA77" s="152"/>
      <c r="AB77" s="152"/>
      <c r="AC77" s="152"/>
      <c r="AD77" s="152"/>
      <c r="AE77" s="152"/>
      <c r="AF77" s="152"/>
      <c r="AG77" s="152" t="s">
        <v>284</v>
      </c>
      <c r="AH77" s="152">
        <v>0</v>
      </c>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59"/>
      <c r="B78" s="160"/>
      <c r="C78" s="190" t="s">
        <v>365</v>
      </c>
      <c r="D78" s="162"/>
      <c r="E78" s="163">
        <v>1.52</v>
      </c>
      <c r="F78" s="161"/>
      <c r="G78" s="161"/>
      <c r="H78" s="161"/>
      <c r="I78" s="161"/>
      <c r="J78" s="161"/>
      <c r="K78" s="161"/>
      <c r="L78" s="161"/>
      <c r="M78" s="161"/>
      <c r="N78" s="161"/>
      <c r="O78" s="161"/>
      <c r="P78" s="161"/>
      <c r="Q78" s="161"/>
      <c r="R78" s="161"/>
      <c r="S78" s="161"/>
      <c r="T78" s="161"/>
      <c r="U78" s="161"/>
      <c r="V78" s="161"/>
      <c r="W78" s="161"/>
      <c r="X78" s="152"/>
      <c r="Y78" s="152"/>
      <c r="Z78" s="152"/>
      <c r="AA78" s="152"/>
      <c r="AB78" s="152"/>
      <c r="AC78" s="152"/>
      <c r="AD78" s="152"/>
      <c r="AE78" s="152"/>
      <c r="AF78" s="152"/>
      <c r="AG78" s="152" t="s">
        <v>284</v>
      </c>
      <c r="AH78" s="152">
        <v>0</v>
      </c>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73">
        <v>14</v>
      </c>
      <c r="B79" s="174" t="s">
        <v>366</v>
      </c>
      <c r="C79" s="189" t="s">
        <v>367</v>
      </c>
      <c r="D79" s="175" t="s">
        <v>326</v>
      </c>
      <c r="E79" s="176">
        <v>234.17750000000001</v>
      </c>
      <c r="F79" s="177"/>
      <c r="G79" s="178">
        <f>ROUND(E79*F79,2)</f>
        <v>0</v>
      </c>
      <c r="H79" s="177"/>
      <c r="I79" s="178">
        <f>ROUND(E79*H79,2)</f>
        <v>0</v>
      </c>
      <c r="J79" s="177"/>
      <c r="K79" s="178">
        <f>ROUND(E79*J79,2)</f>
        <v>0</v>
      </c>
      <c r="L79" s="178">
        <v>21</v>
      </c>
      <c r="M79" s="178">
        <f>G79*(1+L79/100)</f>
        <v>0</v>
      </c>
      <c r="N79" s="178">
        <v>0</v>
      </c>
      <c r="O79" s="178">
        <f>ROUND(E79*N79,2)</f>
        <v>0</v>
      </c>
      <c r="P79" s="178">
        <v>0</v>
      </c>
      <c r="Q79" s="178">
        <f>ROUND(E79*P79,2)</f>
        <v>0</v>
      </c>
      <c r="R79" s="178"/>
      <c r="S79" s="178" t="s">
        <v>280</v>
      </c>
      <c r="T79" s="179" t="s">
        <v>281</v>
      </c>
      <c r="U79" s="161">
        <v>0</v>
      </c>
      <c r="V79" s="161">
        <f>ROUND(E79*U79,2)</f>
        <v>0</v>
      </c>
      <c r="W79" s="161"/>
      <c r="X79" s="152"/>
      <c r="Y79" s="152"/>
      <c r="Z79" s="152"/>
      <c r="AA79" s="152"/>
      <c r="AB79" s="152"/>
      <c r="AC79" s="152"/>
      <c r="AD79" s="152"/>
      <c r="AE79" s="152"/>
      <c r="AF79" s="152"/>
      <c r="AG79" s="152" t="s">
        <v>282</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59"/>
      <c r="B80" s="160"/>
      <c r="C80" s="190" t="s">
        <v>368</v>
      </c>
      <c r="D80" s="162"/>
      <c r="E80" s="163">
        <v>101.86000000000001</v>
      </c>
      <c r="F80" s="161"/>
      <c r="G80" s="161"/>
      <c r="H80" s="161"/>
      <c r="I80" s="161"/>
      <c r="J80" s="161"/>
      <c r="K80" s="161"/>
      <c r="L80" s="161"/>
      <c r="M80" s="161"/>
      <c r="N80" s="161"/>
      <c r="O80" s="161"/>
      <c r="P80" s="161"/>
      <c r="Q80" s="161"/>
      <c r="R80" s="161"/>
      <c r="S80" s="161"/>
      <c r="T80" s="161"/>
      <c r="U80" s="161"/>
      <c r="V80" s="161"/>
      <c r="W80" s="161"/>
      <c r="X80" s="152"/>
      <c r="Y80" s="152"/>
      <c r="Z80" s="152"/>
      <c r="AA80" s="152"/>
      <c r="AB80" s="152"/>
      <c r="AC80" s="152"/>
      <c r="AD80" s="152"/>
      <c r="AE80" s="152"/>
      <c r="AF80" s="152"/>
      <c r="AG80" s="152" t="s">
        <v>284</v>
      </c>
      <c r="AH80" s="152">
        <v>0</v>
      </c>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59"/>
      <c r="B81" s="160"/>
      <c r="C81" s="190" t="s">
        <v>369</v>
      </c>
      <c r="D81" s="162"/>
      <c r="E81" s="163">
        <v>76.180000000000007</v>
      </c>
      <c r="F81" s="161"/>
      <c r="G81" s="161"/>
      <c r="H81" s="161"/>
      <c r="I81" s="161"/>
      <c r="J81" s="161"/>
      <c r="K81" s="161"/>
      <c r="L81" s="161"/>
      <c r="M81" s="161"/>
      <c r="N81" s="161"/>
      <c r="O81" s="161"/>
      <c r="P81" s="161"/>
      <c r="Q81" s="161"/>
      <c r="R81" s="161"/>
      <c r="S81" s="161"/>
      <c r="T81" s="161"/>
      <c r="U81" s="161"/>
      <c r="V81" s="161"/>
      <c r="W81" s="161"/>
      <c r="X81" s="152"/>
      <c r="Y81" s="152"/>
      <c r="Z81" s="152"/>
      <c r="AA81" s="152"/>
      <c r="AB81" s="152"/>
      <c r="AC81" s="152"/>
      <c r="AD81" s="152"/>
      <c r="AE81" s="152"/>
      <c r="AF81" s="152"/>
      <c r="AG81" s="152" t="s">
        <v>284</v>
      </c>
      <c r="AH81" s="152">
        <v>0</v>
      </c>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
      <c r="A82" s="159"/>
      <c r="B82" s="160"/>
      <c r="C82" s="190" t="s">
        <v>370</v>
      </c>
      <c r="D82" s="162"/>
      <c r="E82" s="163">
        <v>51.900000000000006</v>
      </c>
      <c r="F82" s="161"/>
      <c r="G82" s="161"/>
      <c r="H82" s="161"/>
      <c r="I82" s="161"/>
      <c r="J82" s="161"/>
      <c r="K82" s="161"/>
      <c r="L82" s="161"/>
      <c r="M82" s="161"/>
      <c r="N82" s="161"/>
      <c r="O82" s="161"/>
      <c r="P82" s="161"/>
      <c r="Q82" s="161"/>
      <c r="R82" s="161"/>
      <c r="S82" s="161"/>
      <c r="T82" s="161"/>
      <c r="U82" s="161"/>
      <c r="V82" s="161"/>
      <c r="W82" s="161"/>
      <c r="X82" s="152"/>
      <c r="Y82" s="152"/>
      <c r="Z82" s="152"/>
      <c r="AA82" s="152"/>
      <c r="AB82" s="152"/>
      <c r="AC82" s="152"/>
      <c r="AD82" s="152"/>
      <c r="AE82" s="152"/>
      <c r="AF82" s="152"/>
      <c r="AG82" s="152" t="s">
        <v>284</v>
      </c>
      <c r="AH82" s="152">
        <v>0</v>
      </c>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59"/>
      <c r="B83" s="160"/>
      <c r="C83" s="190" t="s">
        <v>371</v>
      </c>
      <c r="D83" s="162"/>
      <c r="E83" s="163">
        <v>4.2300000000000004</v>
      </c>
      <c r="F83" s="161"/>
      <c r="G83" s="161"/>
      <c r="H83" s="161"/>
      <c r="I83" s="161"/>
      <c r="J83" s="161"/>
      <c r="K83" s="161"/>
      <c r="L83" s="161"/>
      <c r="M83" s="161"/>
      <c r="N83" s="161"/>
      <c r="O83" s="161"/>
      <c r="P83" s="161"/>
      <c r="Q83" s="161"/>
      <c r="R83" s="161"/>
      <c r="S83" s="161"/>
      <c r="T83" s="161"/>
      <c r="U83" s="161"/>
      <c r="V83" s="161"/>
      <c r="W83" s="161"/>
      <c r="X83" s="152"/>
      <c r="Y83" s="152"/>
      <c r="Z83" s="152"/>
      <c r="AA83" s="152"/>
      <c r="AB83" s="152"/>
      <c r="AC83" s="152"/>
      <c r="AD83" s="152"/>
      <c r="AE83" s="152"/>
      <c r="AF83" s="152"/>
      <c r="AG83" s="152" t="s">
        <v>284</v>
      </c>
      <c r="AH83" s="152">
        <v>0</v>
      </c>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80">
        <v>15</v>
      </c>
      <c r="B84" s="181" t="s">
        <v>372</v>
      </c>
      <c r="C84" s="191" t="s">
        <v>373</v>
      </c>
      <c r="D84" s="182" t="s">
        <v>326</v>
      </c>
      <c r="E84" s="183">
        <v>234.18</v>
      </c>
      <c r="F84" s="184"/>
      <c r="G84" s="185">
        <f>ROUND(E84*F84,2)</f>
        <v>0</v>
      </c>
      <c r="H84" s="184"/>
      <c r="I84" s="185">
        <f>ROUND(E84*H84,2)</f>
        <v>0</v>
      </c>
      <c r="J84" s="184"/>
      <c r="K84" s="185">
        <f>ROUND(E84*J84,2)</f>
        <v>0</v>
      </c>
      <c r="L84" s="185">
        <v>21</v>
      </c>
      <c r="M84" s="185">
        <f>G84*(1+L84/100)</f>
        <v>0</v>
      </c>
      <c r="N84" s="185">
        <v>0</v>
      </c>
      <c r="O84" s="185">
        <f>ROUND(E84*N84,2)</f>
        <v>0</v>
      </c>
      <c r="P84" s="185">
        <v>0</v>
      </c>
      <c r="Q84" s="185">
        <f>ROUND(E84*P84,2)</f>
        <v>0</v>
      </c>
      <c r="R84" s="185"/>
      <c r="S84" s="185" t="s">
        <v>280</v>
      </c>
      <c r="T84" s="186" t="s">
        <v>281</v>
      </c>
      <c r="U84" s="161">
        <v>0</v>
      </c>
      <c r="V84" s="161">
        <f>ROUND(E84*U84,2)</f>
        <v>0</v>
      </c>
      <c r="W84" s="161"/>
      <c r="X84" s="152"/>
      <c r="Y84" s="152"/>
      <c r="Z84" s="152"/>
      <c r="AA84" s="152"/>
      <c r="AB84" s="152"/>
      <c r="AC84" s="152"/>
      <c r="AD84" s="152"/>
      <c r="AE84" s="152"/>
      <c r="AF84" s="152"/>
      <c r="AG84" s="152" t="s">
        <v>282</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73">
        <v>16</v>
      </c>
      <c r="B85" s="174" t="s">
        <v>374</v>
      </c>
      <c r="C85" s="189" t="s">
        <v>375</v>
      </c>
      <c r="D85" s="175" t="s">
        <v>353</v>
      </c>
      <c r="E85" s="176">
        <v>2.6751</v>
      </c>
      <c r="F85" s="177"/>
      <c r="G85" s="178">
        <f>ROUND(E85*F85,2)</f>
        <v>0</v>
      </c>
      <c r="H85" s="177"/>
      <c r="I85" s="178">
        <f>ROUND(E85*H85,2)</f>
        <v>0</v>
      </c>
      <c r="J85" s="177"/>
      <c r="K85" s="178">
        <f>ROUND(E85*J85,2)</f>
        <v>0</v>
      </c>
      <c r="L85" s="178">
        <v>21</v>
      </c>
      <c r="M85" s="178">
        <f>G85*(1+L85/100)</f>
        <v>0</v>
      </c>
      <c r="N85" s="178">
        <v>0</v>
      </c>
      <c r="O85" s="178">
        <f>ROUND(E85*N85,2)</f>
        <v>0</v>
      </c>
      <c r="P85" s="178">
        <v>0</v>
      </c>
      <c r="Q85" s="178">
        <f>ROUND(E85*P85,2)</f>
        <v>0</v>
      </c>
      <c r="R85" s="178"/>
      <c r="S85" s="178" t="s">
        <v>280</v>
      </c>
      <c r="T85" s="179" t="s">
        <v>281</v>
      </c>
      <c r="U85" s="161">
        <v>0</v>
      </c>
      <c r="V85" s="161">
        <f>ROUND(E85*U85,2)</f>
        <v>0</v>
      </c>
      <c r="W85" s="161"/>
      <c r="X85" s="152"/>
      <c r="Y85" s="152"/>
      <c r="Z85" s="152"/>
      <c r="AA85" s="152"/>
      <c r="AB85" s="152"/>
      <c r="AC85" s="152"/>
      <c r="AD85" s="152"/>
      <c r="AE85" s="152"/>
      <c r="AF85" s="152"/>
      <c r="AG85" s="152" t="s">
        <v>282</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59"/>
      <c r="B86" s="160"/>
      <c r="C86" s="190" t="s">
        <v>376</v>
      </c>
      <c r="D86" s="162"/>
      <c r="E86" s="163">
        <v>2.68</v>
      </c>
      <c r="F86" s="161"/>
      <c r="G86" s="161"/>
      <c r="H86" s="161"/>
      <c r="I86" s="161"/>
      <c r="J86" s="161"/>
      <c r="K86" s="161"/>
      <c r="L86" s="161"/>
      <c r="M86" s="161"/>
      <c r="N86" s="161"/>
      <c r="O86" s="161"/>
      <c r="P86" s="161"/>
      <c r="Q86" s="161"/>
      <c r="R86" s="161"/>
      <c r="S86" s="161"/>
      <c r="T86" s="161"/>
      <c r="U86" s="161"/>
      <c r="V86" s="161"/>
      <c r="W86" s="161"/>
      <c r="X86" s="152"/>
      <c r="Y86" s="152"/>
      <c r="Z86" s="152"/>
      <c r="AA86" s="152"/>
      <c r="AB86" s="152"/>
      <c r="AC86" s="152"/>
      <c r="AD86" s="152"/>
      <c r="AE86" s="152"/>
      <c r="AF86" s="152"/>
      <c r="AG86" s="152" t="s">
        <v>284</v>
      </c>
      <c r="AH86" s="152">
        <v>0</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73">
        <v>17</v>
      </c>
      <c r="B87" s="174" t="s">
        <v>377</v>
      </c>
      <c r="C87" s="189" t="s">
        <v>378</v>
      </c>
      <c r="D87" s="175" t="s">
        <v>279</v>
      </c>
      <c r="E87" s="176">
        <v>38.464000000000006</v>
      </c>
      <c r="F87" s="177"/>
      <c r="G87" s="178">
        <f>ROUND(E87*F87,2)</f>
        <v>0</v>
      </c>
      <c r="H87" s="177"/>
      <c r="I87" s="178">
        <f>ROUND(E87*H87,2)</f>
        <v>0</v>
      </c>
      <c r="J87" s="177"/>
      <c r="K87" s="178">
        <f>ROUND(E87*J87,2)</f>
        <v>0</v>
      </c>
      <c r="L87" s="178">
        <v>21</v>
      </c>
      <c r="M87" s="178">
        <f>G87*(1+L87/100)</f>
        <v>0</v>
      </c>
      <c r="N87" s="178">
        <v>0</v>
      </c>
      <c r="O87" s="178">
        <f>ROUND(E87*N87,2)</f>
        <v>0</v>
      </c>
      <c r="P87" s="178">
        <v>0</v>
      </c>
      <c r="Q87" s="178">
        <f>ROUND(E87*P87,2)</f>
        <v>0</v>
      </c>
      <c r="R87" s="178"/>
      <c r="S87" s="178" t="s">
        <v>280</v>
      </c>
      <c r="T87" s="179" t="s">
        <v>281</v>
      </c>
      <c r="U87" s="161">
        <v>0</v>
      </c>
      <c r="V87" s="161">
        <f>ROUND(E87*U87,2)</f>
        <v>0</v>
      </c>
      <c r="W87" s="161"/>
      <c r="X87" s="152"/>
      <c r="Y87" s="152"/>
      <c r="Z87" s="152"/>
      <c r="AA87" s="152"/>
      <c r="AB87" s="152"/>
      <c r="AC87" s="152"/>
      <c r="AD87" s="152"/>
      <c r="AE87" s="152"/>
      <c r="AF87" s="152"/>
      <c r="AG87" s="152" t="s">
        <v>282</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
      <c r="A88" s="159"/>
      <c r="B88" s="160"/>
      <c r="C88" s="190" t="s">
        <v>379</v>
      </c>
      <c r="D88" s="162"/>
      <c r="E88" s="163">
        <v>22.26</v>
      </c>
      <c r="F88" s="161"/>
      <c r="G88" s="161"/>
      <c r="H88" s="161"/>
      <c r="I88" s="161"/>
      <c r="J88" s="161"/>
      <c r="K88" s="161"/>
      <c r="L88" s="161"/>
      <c r="M88" s="161"/>
      <c r="N88" s="161"/>
      <c r="O88" s="161"/>
      <c r="P88" s="161"/>
      <c r="Q88" s="161"/>
      <c r="R88" s="161"/>
      <c r="S88" s="161"/>
      <c r="T88" s="161"/>
      <c r="U88" s="161"/>
      <c r="V88" s="161"/>
      <c r="W88" s="161"/>
      <c r="X88" s="152"/>
      <c r="Y88" s="152"/>
      <c r="Z88" s="152"/>
      <c r="AA88" s="152"/>
      <c r="AB88" s="152"/>
      <c r="AC88" s="152"/>
      <c r="AD88" s="152"/>
      <c r="AE88" s="152"/>
      <c r="AF88" s="152"/>
      <c r="AG88" s="152" t="s">
        <v>284</v>
      </c>
      <c r="AH88" s="152">
        <v>0</v>
      </c>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59"/>
      <c r="B89" s="160"/>
      <c r="C89" s="190" t="s">
        <v>380</v>
      </c>
      <c r="D89" s="162"/>
      <c r="E89" s="163">
        <v>13.180000000000001</v>
      </c>
      <c r="F89" s="161"/>
      <c r="G89" s="161"/>
      <c r="H89" s="161"/>
      <c r="I89" s="161"/>
      <c r="J89" s="161"/>
      <c r="K89" s="161"/>
      <c r="L89" s="161"/>
      <c r="M89" s="161"/>
      <c r="N89" s="161"/>
      <c r="O89" s="161"/>
      <c r="P89" s="161"/>
      <c r="Q89" s="161"/>
      <c r="R89" s="161"/>
      <c r="S89" s="161"/>
      <c r="T89" s="161"/>
      <c r="U89" s="161"/>
      <c r="V89" s="161"/>
      <c r="W89" s="161"/>
      <c r="X89" s="152"/>
      <c r="Y89" s="152"/>
      <c r="Z89" s="152"/>
      <c r="AA89" s="152"/>
      <c r="AB89" s="152"/>
      <c r="AC89" s="152"/>
      <c r="AD89" s="152"/>
      <c r="AE89" s="152"/>
      <c r="AF89" s="152"/>
      <c r="AG89" s="152" t="s">
        <v>284</v>
      </c>
      <c r="AH89" s="152">
        <v>0</v>
      </c>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59"/>
      <c r="B90" s="160"/>
      <c r="C90" s="190" t="s">
        <v>381</v>
      </c>
      <c r="D90" s="162"/>
      <c r="E90" s="163">
        <v>4.79</v>
      </c>
      <c r="F90" s="161"/>
      <c r="G90" s="161"/>
      <c r="H90" s="161"/>
      <c r="I90" s="161"/>
      <c r="J90" s="161"/>
      <c r="K90" s="161"/>
      <c r="L90" s="161"/>
      <c r="M90" s="161"/>
      <c r="N90" s="161"/>
      <c r="O90" s="161"/>
      <c r="P90" s="161"/>
      <c r="Q90" s="161"/>
      <c r="R90" s="161"/>
      <c r="S90" s="161"/>
      <c r="T90" s="161"/>
      <c r="U90" s="161"/>
      <c r="V90" s="161"/>
      <c r="W90" s="161"/>
      <c r="X90" s="152"/>
      <c r="Y90" s="152"/>
      <c r="Z90" s="152"/>
      <c r="AA90" s="152"/>
      <c r="AB90" s="152"/>
      <c r="AC90" s="152"/>
      <c r="AD90" s="152"/>
      <c r="AE90" s="152"/>
      <c r="AF90" s="152"/>
      <c r="AG90" s="152" t="s">
        <v>284</v>
      </c>
      <c r="AH90" s="152">
        <v>0</v>
      </c>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
      <c r="A91" s="159"/>
      <c r="B91" s="160"/>
      <c r="C91" s="190" t="s">
        <v>382</v>
      </c>
      <c r="D91" s="162"/>
      <c r="E91" s="163">
        <v>-1.7699999999999998</v>
      </c>
      <c r="F91" s="161"/>
      <c r="G91" s="161"/>
      <c r="H91" s="161"/>
      <c r="I91" s="161"/>
      <c r="J91" s="161"/>
      <c r="K91" s="161"/>
      <c r="L91" s="161"/>
      <c r="M91" s="161"/>
      <c r="N91" s="161"/>
      <c r="O91" s="161"/>
      <c r="P91" s="161"/>
      <c r="Q91" s="161"/>
      <c r="R91" s="161"/>
      <c r="S91" s="161"/>
      <c r="T91" s="161"/>
      <c r="U91" s="161"/>
      <c r="V91" s="161"/>
      <c r="W91" s="161"/>
      <c r="X91" s="152"/>
      <c r="Y91" s="152"/>
      <c r="Z91" s="152"/>
      <c r="AA91" s="152"/>
      <c r="AB91" s="152"/>
      <c r="AC91" s="152"/>
      <c r="AD91" s="152"/>
      <c r="AE91" s="152"/>
      <c r="AF91" s="152"/>
      <c r="AG91" s="152" t="s">
        <v>284</v>
      </c>
      <c r="AH91" s="152">
        <v>0</v>
      </c>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
      <c r="A92" s="173">
        <v>18</v>
      </c>
      <c r="B92" s="174" t="s">
        <v>383</v>
      </c>
      <c r="C92" s="189" t="s">
        <v>384</v>
      </c>
      <c r="D92" s="175" t="s">
        <v>326</v>
      </c>
      <c r="E92" s="176">
        <v>130.84450000000001</v>
      </c>
      <c r="F92" s="177"/>
      <c r="G92" s="178">
        <f>ROUND(E92*F92,2)</f>
        <v>0</v>
      </c>
      <c r="H92" s="177"/>
      <c r="I92" s="178">
        <f>ROUND(E92*H92,2)</f>
        <v>0</v>
      </c>
      <c r="J92" s="177"/>
      <c r="K92" s="178">
        <f>ROUND(E92*J92,2)</f>
        <v>0</v>
      </c>
      <c r="L92" s="178">
        <v>21</v>
      </c>
      <c r="M92" s="178">
        <f>G92*(1+L92/100)</f>
        <v>0</v>
      </c>
      <c r="N92" s="178">
        <v>0</v>
      </c>
      <c r="O92" s="178">
        <f>ROUND(E92*N92,2)</f>
        <v>0</v>
      </c>
      <c r="P92" s="178">
        <v>0</v>
      </c>
      <c r="Q92" s="178">
        <f>ROUND(E92*P92,2)</f>
        <v>0</v>
      </c>
      <c r="R92" s="178"/>
      <c r="S92" s="178" t="s">
        <v>280</v>
      </c>
      <c r="T92" s="179" t="s">
        <v>281</v>
      </c>
      <c r="U92" s="161">
        <v>0</v>
      </c>
      <c r="V92" s="161">
        <f>ROUND(E92*U92,2)</f>
        <v>0</v>
      </c>
      <c r="W92" s="161"/>
      <c r="X92" s="152"/>
      <c r="Y92" s="152"/>
      <c r="Z92" s="152"/>
      <c r="AA92" s="152"/>
      <c r="AB92" s="152"/>
      <c r="AC92" s="152"/>
      <c r="AD92" s="152"/>
      <c r="AE92" s="152"/>
      <c r="AF92" s="152"/>
      <c r="AG92" s="152" t="s">
        <v>282</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59"/>
      <c r="B93" s="160"/>
      <c r="C93" s="190" t="s">
        <v>385</v>
      </c>
      <c r="D93" s="162"/>
      <c r="E93" s="163">
        <v>53.930000000000007</v>
      </c>
      <c r="F93" s="161"/>
      <c r="G93" s="161"/>
      <c r="H93" s="161"/>
      <c r="I93" s="161"/>
      <c r="J93" s="161"/>
      <c r="K93" s="161"/>
      <c r="L93" s="161"/>
      <c r="M93" s="161"/>
      <c r="N93" s="161"/>
      <c r="O93" s="161"/>
      <c r="P93" s="161"/>
      <c r="Q93" s="161"/>
      <c r="R93" s="161"/>
      <c r="S93" s="161"/>
      <c r="T93" s="161"/>
      <c r="U93" s="161"/>
      <c r="V93" s="161"/>
      <c r="W93" s="161"/>
      <c r="X93" s="152"/>
      <c r="Y93" s="152"/>
      <c r="Z93" s="152"/>
      <c r="AA93" s="152"/>
      <c r="AB93" s="152"/>
      <c r="AC93" s="152"/>
      <c r="AD93" s="152"/>
      <c r="AE93" s="152"/>
      <c r="AF93" s="152"/>
      <c r="AG93" s="152" t="s">
        <v>284</v>
      </c>
      <c r="AH93" s="152">
        <v>0</v>
      </c>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59"/>
      <c r="B94" s="160"/>
      <c r="C94" s="190" t="s">
        <v>386</v>
      </c>
      <c r="D94" s="162"/>
      <c r="E94" s="163">
        <v>31.62</v>
      </c>
      <c r="F94" s="161"/>
      <c r="G94" s="161"/>
      <c r="H94" s="161"/>
      <c r="I94" s="161"/>
      <c r="J94" s="161"/>
      <c r="K94" s="161"/>
      <c r="L94" s="161"/>
      <c r="M94" s="161"/>
      <c r="N94" s="161"/>
      <c r="O94" s="161"/>
      <c r="P94" s="161"/>
      <c r="Q94" s="161"/>
      <c r="R94" s="161"/>
      <c r="S94" s="161"/>
      <c r="T94" s="161"/>
      <c r="U94" s="161"/>
      <c r="V94" s="161"/>
      <c r="W94" s="161"/>
      <c r="X94" s="152"/>
      <c r="Y94" s="152"/>
      <c r="Z94" s="152"/>
      <c r="AA94" s="152"/>
      <c r="AB94" s="152"/>
      <c r="AC94" s="152"/>
      <c r="AD94" s="152"/>
      <c r="AE94" s="152"/>
      <c r="AF94" s="152"/>
      <c r="AG94" s="152" t="s">
        <v>284</v>
      </c>
      <c r="AH94" s="152">
        <v>0</v>
      </c>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59"/>
      <c r="B95" s="160"/>
      <c r="C95" s="190" t="s">
        <v>387</v>
      </c>
      <c r="D95" s="162"/>
      <c r="E95" s="163">
        <v>11.13</v>
      </c>
      <c r="F95" s="161"/>
      <c r="G95" s="161"/>
      <c r="H95" s="161"/>
      <c r="I95" s="161"/>
      <c r="J95" s="161"/>
      <c r="K95" s="161"/>
      <c r="L95" s="161"/>
      <c r="M95" s="161"/>
      <c r="N95" s="161"/>
      <c r="O95" s="161"/>
      <c r="P95" s="161"/>
      <c r="Q95" s="161"/>
      <c r="R95" s="161"/>
      <c r="S95" s="161"/>
      <c r="T95" s="161"/>
      <c r="U95" s="161"/>
      <c r="V95" s="161"/>
      <c r="W95" s="161"/>
      <c r="X95" s="152"/>
      <c r="Y95" s="152"/>
      <c r="Z95" s="152"/>
      <c r="AA95" s="152"/>
      <c r="AB95" s="152"/>
      <c r="AC95" s="152"/>
      <c r="AD95" s="152"/>
      <c r="AE95" s="152"/>
      <c r="AF95" s="152"/>
      <c r="AG95" s="152" t="s">
        <v>284</v>
      </c>
      <c r="AH95" s="152">
        <v>0</v>
      </c>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59"/>
      <c r="B96" s="160"/>
      <c r="C96" s="190" t="s">
        <v>388</v>
      </c>
      <c r="D96" s="162"/>
      <c r="E96" s="163">
        <v>34.17</v>
      </c>
      <c r="F96" s="161"/>
      <c r="G96" s="161"/>
      <c r="H96" s="161"/>
      <c r="I96" s="161"/>
      <c r="J96" s="161"/>
      <c r="K96" s="161"/>
      <c r="L96" s="161"/>
      <c r="M96" s="161"/>
      <c r="N96" s="161"/>
      <c r="O96" s="161"/>
      <c r="P96" s="161"/>
      <c r="Q96" s="161"/>
      <c r="R96" s="161"/>
      <c r="S96" s="161"/>
      <c r="T96" s="161"/>
      <c r="U96" s="161"/>
      <c r="V96" s="161"/>
      <c r="W96" s="161"/>
      <c r="X96" s="152"/>
      <c r="Y96" s="152"/>
      <c r="Z96" s="152"/>
      <c r="AA96" s="152"/>
      <c r="AB96" s="152"/>
      <c r="AC96" s="152"/>
      <c r="AD96" s="152"/>
      <c r="AE96" s="152"/>
      <c r="AF96" s="152"/>
      <c r="AG96" s="152" t="s">
        <v>284</v>
      </c>
      <c r="AH96" s="152">
        <v>0</v>
      </c>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80">
        <v>19</v>
      </c>
      <c r="B97" s="181" t="s">
        <v>389</v>
      </c>
      <c r="C97" s="191" t="s">
        <v>390</v>
      </c>
      <c r="D97" s="182" t="s">
        <v>326</v>
      </c>
      <c r="E97" s="183">
        <v>130.84</v>
      </c>
      <c r="F97" s="184"/>
      <c r="G97" s="185">
        <f>ROUND(E97*F97,2)</f>
        <v>0</v>
      </c>
      <c r="H97" s="184"/>
      <c r="I97" s="185">
        <f>ROUND(E97*H97,2)</f>
        <v>0</v>
      </c>
      <c r="J97" s="184"/>
      <c r="K97" s="185">
        <f>ROUND(E97*J97,2)</f>
        <v>0</v>
      </c>
      <c r="L97" s="185">
        <v>21</v>
      </c>
      <c r="M97" s="185">
        <f>G97*(1+L97/100)</f>
        <v>0</v>
      </c>
      <c r="N97" s="185">
        <v>0</v>
      </c>
      <c r="O97" s="185">
        <f>ROUND(E97*N97,2)</f>
        <v>0</v>
      </c>
      <c r="P97" s="185">
        <v>0</v>
      </c>
      <c r="Q97" s="185">
        <f>ROUND(E97*P97,2)</f>
        <v>0</v>
      </c>
      <c r="R97" s="185"/>
      <c r="S97" s="185" t="s">
        <v>280</v>
      </c>
      <c r="T97" s="186" t="s">
        <v>281</v>
      </c>
      <c r="U97" s="161">
        <v>0</v>
      </c>
      <c r="V97" s="161">
        <f>ROUND(E97*U97,2)</f>
        <v>0</v>
      </c>
      <c r="W97" s="161"/>
      <c r="X97" s="152"/>
      <c r="Y97" s="152"/>
      <c r="Z97" s="152"/>
      <c r="AA97" s="152"/>
      <c r="AB97" s="152"/>
      <c r="AC97" s="152"/>
      <c r="AD97" s="152"/>
      <c r="AE97" s="152"/>
      <c r="AF97" s="152"/>
      <c r="AG97" s="152" t="s">
        <v>282</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
      <c r="A98" s="173">
        <v>20</v>
      </c>
      <c r="B98" s="174" t="s">
        <v>391</v>
      </c>
      <c r="C98" s="189" t="s">
        <v>392</v>
      </c>
      <c r="D98" s="175" t="s">
        <v>353</v>
      </c>
      <c r="E98" s="176">
        <v>5.9619000000000009</v>
      </c>
      <c r="F98" s="177"/>
      <c r="G98" s="178">
        <f>ROUND(E98*F98,2)</f>
        <v>0</v>
      </c>
      <c r="H98" s="177"/>
      <c r="I98" s="178">
        <f>ROUND(E98*H98,2)</f>
        <v>0</v>
      </c>
      <c r="J98" s="177"/>
      <c r="K98" s="178">
        <f>ROUND(E98*J98,2)</f>
        <v>0</v>
      </c>
      <c r="L98" s="178">
        <v>21</v>
      </c>
      <c r="M98" s="178">
        <f>G98*(1+L98/100)</f>
        <v>0</v>
      </c>
      <c r="N98" s="178">
        <v>0</v>
      </c>
      <c r="O98" s="178">
        <f>ROUND(E98*N98,2)</f>
        <v>0</v>
      </c>
      <c r="P98" s="178">
        <v>0</v>
      </c>
      <c r="Q98" s="178">
        <f>ROUND(E98*P98,2)</f>
        <v>0</v>
      </c>
      <c r="R98" s="178"/>
      <c r="S98" s="178" t="s">
        <v>280</v>
      </c>
      <c r="T98" s="179" t="s">
        <v>281</v>
      </c>
      <c r="U98" s="161">
        <v>0</v>
      </c>
      <c r="V98" s="161">
        <f>ROUND(E98*U98,2)</f>
        <v>0</v>
      </c>
      <c r="W98" s="161"/>
      <c r="X98" s="152"/>
      <c r="Y98" s="152"/>
      <c r="Z98" s="152"/>
      <c r="AA98" s="152"/>
      <c r="AB98" s="152"/>
      <c r="AC98" s="152"/>
      <c r="AD98" s="152"/>
      <c r="AE98" s="152"/>
      <c r="AF98" s="152"/>
      <c r="AG98" s="152" t="s">
        <v>282</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
      <c r="A99" s="159"/>
      <c r="B99" s="160"/>
      <c r="C99" s="190" t="s">
        <v>393</v>
      </c>
      <c r="D99" s="162"/>
      <c r="E99" s="163">
        <v>5.9600000000000009</v>
      </c>
      <c r="F99" s="161"/>
      <c r="G99" s="161"/>
      <c r="H99" s="161"/>
      <c r="I99" s="161"/>
      <c r="J99" s="161"/>
      <c r="K99" s="161"/>
      <c r="L99" s="161"/>
      <c r="M99" s="161"/>
      <c r="N99" s="161"/>
      <c r="O99" s="161"/>
      <c r="P99" s="161"/>
      <c r="Q99" s="161"/>
      <c r="R99" s="161"/>
      <c r="S99" s="161"/>
      <c r="T99" s="161"/>
      <c r="U99" s="161"/>
      <c r="V99" s="161"/>
      <c r="W99" s="161"/>
      <c r="X99" s="152"/>
      <c r="Y99" s="152"/>
      <c r="Z99" s="152"/>
      <c r="AA99" s="152"/>
      <c r="AB99" s="152"/>
      <c r="AC99" s="152"/>
      <c r="AD99" s="152"/>
      <c r="AE99" s="152"/>
      <c r="AF99" s="152"/>
      <c r="AG99" s="152" t="s">
        <v>284</v>
      </c>
      <c r="AH99" s="152">
        <v>0</v>
      </c>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
      <c r="A100" s="173">
        <v>21</v>
      </c>
      <c r="B100" s="174" t="s">
        <v>394</v>
      </c>
      <c r="C100" s="189" t="s">
        <v>395</v>
      </c>
      <c r="D100" s="175" t="s">
        <v>279</v>
      </c>
      <c r="E100" s="176">
        <v>1.8712000000000002</v>
      </c>
      <c r="F100" s="177"/>
      <c r="G100" s="178">
        <f>ROUND(E100*F100,2)</f>
        <v>0</v>
      </c>
      <c r="H100" s="177"/>
      <c r="I100" s="178">
        <f>ROUND(E100*H100,2)</f>
        <v>0</v>
      </c>
      <c r="J100" s="177"/>
      <c r="K100" s="178">
        <f>ROUND(E100*J100,2)</f>
        <v>0</v>
      </c>
      <c r="L100" s="178">
        <v>21</v>
      </c>
      <c r="M100" s="178">
        <f>G100*(1+L100/100)</f>
        <v>0</v>
      </c>
      <c r="N100" s="178">
        <v>0</v>
      </c>
      <c r="O100" s="178">
        <f>ROUND(E100*N100,2)</f>
        <v>0</v>
      </c>
      <c r="P100" s="178">
        <v>0</v>
      </c>
      <c r="Q100" s="178">
        <f>ROUND(E100*P100,2)</f>
        <v>0</v>
      </c>
      <c r="R100" s="178"/>
      <c r="S100" s="178" t="s">
        <v>280</v>
      </c>
      <c r="T100" s="179" t="s">
        <v>281</v>
      </c>
      <c r="U100" s="161">
        <v>0</v>
      </c>
      <c r="V100" s="161">
        <f>ROUND(E100*U100,2)</f>
        <v>0</v>
      </c>
      <c r="W100" s="161"/>
      <c r="X100" s="152"/>
      <c r="Y100" s="152"/>
      <c r="Z100" s="152"/>
      <c r="AA100" s="152"/>
      <c r="AB100" s="152"/>
      <c r="AC100" s="152"/>
      <c r="AD100" s="152"/>
      <c r="AE100" s="152"/>
      <c r="AF100" s="152"/>
      <c r="AG100" s="152" t="s">
        <v>282</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
      <c r="A101" s="159"/>
      <c r="B101" s="160"/>
      <c r="C101" s="190" t="s">
        <v>396</v>
      </c>
      <c r="D101" s="162"/>
      <c r="E101" s="163">
        <v>0.24000000000000002</v>
      </c>
      <c r="F101" s="161"/>
      <c r="G101" s="161"/>
      <c r="H101" s="161"/>
      <c r="I101" s="161"/>
      <c r="J101" s="161"/>
      <c r="K101" s="161"/>
      <c r="L101" s="161"/>
      <c r="M101" s="161"/>
      <c r="N101" s="161"/>
      <c r="O101" s="161"/>
      <c r="P101" s="161"/>
      <c r="Q101" s="161"/>
      <c r="R101" s="161"/>
      <c r="S101" s="161"/>
      <c r="T101" s="161"/>
      <c r="U101" s="161"/>
      <c r="V101" s="161"/>
      <c r="W101" s="161"/>
      <c r="X101" s="152"/>
      <c r="Y101" s="152"/>
      <c r="Z101" s="152"/>
      <c r="AA101" s="152"/>
      <c r="AB101" s="152"/>
      <c r="AC101" s="152"/>
      <c r="AD101" s="152"/>
      <c r="AE101" s="152"/>
      <c r="AF101" s="152"/>
      <c r="AG101" s="152" t="s">
        <v>284</v>
      </c>
      <c r="AH101" s="152">
        <v>0</v>
      </c>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
      <c r="A102" s="159"/>
      <c r="B102" s="160"/>
      <c r="C102" s="190" t="s">
        <v>397</v>
      </c>
      <c r="D102" s="162"/>
      <c r="E102" s="163">
        <v>0.21000000000000002</v>
      </c>
      <c r="F102" s="161"/>
      <c r="G102" s="161"/>
      <c r="H102" s="161"/>
      <c r="I102" s="161"/>
      <c r="J102" s="161"/>
      <c r="K102" s="161"/>
      <c r="L102" s="161"/>
      <c r="M102" s="161"/>
      <c r="N102" s="161"/>
      <c r="O102" s="161"/>
      <c r="P102" s="161"/>
      <c r="Q102" s="161"/>
      <c r="R102" s="161"/>
      <c r="S102" s="161"/>
      <c r="T102" s="161"/>
      <c r="U102" s="161"/>
      <c r="V102" s="161"/>
      <c r="W102" s="161"/>
      <c r="X102" s="152"/>
      <c r="Y102" s="152"/>
      <c r="Z102" s="152"/>
      <c r="AA102" s="152"/>
      <c r="AB102" s="152"/>
      <c r="AC102" s="152"/>
      <c r="AD102" s="152"/>
      <c r="AE102" s="152"/>
      <c r="AF102" s="152"/>
      <c r="AG102" s="152" t="s">
        <v>284</v>
      </c>
      <c r="AH102" s="152">
        <v>0</v>
      </c>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59"/>
      <c r="B103" s="160"/>
      <c r="C103" s="190" t="s">
        <v>398</v>
      </c>
      <c r="D103" s="162"/>
      <c r="E103" s="163">
        <v>1.4200000000000002</v>
      </c>
      <c r="F103" s="161"/>
      <c r="G103" s="161"/>
      <c r="H103" s="161"/>
      <c r="I103" s="161"/>
      <c r="J103" s="161"/>
      <c r="K103" s="161"/>
      <c r="L103" s="161"/>
      <c r="M103" s="161"/>
      <c r="N103" s="161"/>
      <c r="O103" s="161"/>
      <c r="P103" s="161"/>
      <c r="Q103" s="161"/>
      <c r="R103" s="161"/>
      <c r="S103" s="161"/>
      <c r="T103" s="161"/>
      <c r="U103" s="161"/>
      <c r="V103" s="161"/>
      <c r="W103" s="161"/>
      <c r="X103" s="152"/>
      <c r="Y103" s="152"/>
      <c r="Z103" s="152"/>
      <c r="AA103" s="152"/>
      <c r="AB103" s="152"/>
      <c r="AC103" s="152"/>
      <c r="AD103" s="152"/>
      <c r="AE103" s="152"/>
      <c r="AF103" s="152"/>
      <c r="AG103" s="152" t="s">
        <v>284</v>
      </c>
      <c r="AH103" s="152">
        <v>0</v>
      </c>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73">
        <v>22</v>
      </c>
      <c r="B104" s="174" t="s">
        <v>399</v>
      </c>
      <c r="C104" s="189" t="s">
        <v>400</v>
      </c>
      <c r="D104" s="175" t="s">
        <v>326</v>
      </c>
      <c r="E104" s="176">
        <v>20.276400000000002</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c r="S104" s="178" t="s">
        <v>280</v>
      </c>
      <c r="T104" s="179" t="s">
        <v>281</v>
      </c>
      <c r="U104" s="161">
        <v>0</v>
      </c>
      <c r="V104" s="161">
        <f>ROUND(E104*U104,2)</f>
        <v>0</v>
      </c>
      <c r="W104" s="161"/>
      <c r="X104" s="152"/>
      <c r="Y104" s="152"/>
      <c r="Z104" s="152"/>
      <c r="AA104" s="152"/>
      <c r="AB104" s="152"/>
      <c r="AC104" s="152"/>
      <c r="AD104" s="152"/>
      <c r="AE104" s="152"/>
      <c r="AF104" s="152"/>
      <c r="AG104" s="152" t="s">
        <v>282</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59"/>
      <c r="B105" s="160"/>
      <c r="C105" s="190" t="s">
        <v>401</v>
      </c>
      <c r="D105" s="162"/>
      <c r="E105" s="163">
        <v>3.45</v>
      </c>
      <c r="F105" s="161"/>
      <c r="G105" s="161"/>
      <c r="H105" s="161"/>
      <c r="I105" s="161"/>
      <c r="J105" s="161"/>
      <c r="K105" s="161"/>
      <c r="L105" s="161"/>
      <c r="M105" s="161"/>
      <c r="N105" s="161"/>
      <c r="O105" s="161"/>
      <c r="P105" s="161"/>
      <c r="Q105" s="161"/>
      <c r="R105" s="161"/>
      <c r="S105" s="161"/>
      <c r="T105" s="161"/>
      <c r="U105" s="161"/>
      <c r="V105" s="161"/>
      <c r="W105" s="161"/>
      <c r="X105" s="152"/>
      <c r="Y105" s="152"/>
      <c r="Z105" s="152"/>
      <c r="AA105" s="152"/>
      <c r="AB105" s="152"/>
      <c r="AC105" s="152"/>
      <c r="AD105" s="152"/>
      <c r="AE105" s="152"/>
      <c r="AF105" s="152"/>
      <c r="AG105" s="152" t="s">
        <v>284</v>
      </c>
      <c r="AH105" s="152">
        <v>0</v>
      </c>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59"/>
      <c r="B106" s="160"/>
      <c r="C106" s="190" t="s">
        <v>402</v>
      </c>
      <c r="D106" s="162"/>
      <c r="E106" s="163">
        <v>2.31</v>
      </c>
      <c r="F106" s="161"/>
      <c r="G106" s="161"/>
      <c r="H106" s="161"/>
      <c r="I106" s="161"/>
      <c r="J106" s="161"/>
      <c r="K106" s="161"/>
      <c r="L106" s="161"/>
      <c r="M106" s="161"/>
      <c r="N106" s="161"/>
      <c r="O106" s="161"/>
      <c r="P106" s="161"/>
      <c r="Q106" s="161"/>
      <c r="R106" s="161"/>
      <c r="S106" s="161"/>
      <c r="T106" s="161"/>
      <c r="U106" s="161"/>
      <c r="V106" s="161"/>
      <c r="W106" s="161"/>
      <c r="X106" s="152"/>
      <c r="Y106" s="152"/>
      <c r="Z106" s="152"/>
      <c r="AA106" s="152"/>
      <c r="AB106" s="152"/>
      <c r="AC106" s="152"/>
      <c r="AD106" s="152"/>
      <c r="AE106" s="152"/>
      <c r="AF106" s="152"/>
      <c r="AG106" s="152" t="s">
        <v>284</v>
      </c>
      <c r="AH106" s="152">
        <v>0</v>
      </c>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59"/>
      <c r="B107" s="160"/>
      <c r="C107" s="190" t="s">
        <v>403</v>
      </c>
      <c r="D107" s="162"/>
      <c r="E107" s="163">
        <v>14.520000000000001</v>
      </c>
      <c r="F107" s="161"/>
      <c r="G107" s="161"/>
      <c r="H107" s="161"/>
      <c r="I107" s="161"/>
      <c r="J107" s="161"/>
      <c r="K107" s="161"/>
      <c r="L107" s="161"/>
      <c r="M107" s="161"/>
      <c r="N107" s="161"/>
      <c r="O107" s="161"/>
      <c r="P107" s="161"/>
      <c r="Q107" s="161"/>
      <c r="R107" s="161"/>
      <c r="S107" s="161"/>
      <c r="T107" s="161"/>
      <c r="U107" s="161"/>
      <c r="V107" s="161"/>
      <c r="W107" s="161"/>
      <c r="X107" s="152"/>
      <c r="Y107" s="152"/>
      <c r="Z107" s="152"/>
      <c r="AA107" s="152"/>
      <c r="AB107" s="152"/>
      <c r="AC107" s="152"/>
      <c r="AD107" s="152"/>
      <c r="AE107" s="152"/>
      <c r="AF107" s="152"/>
      <c r="AG107" s="152" t="s">
        <v>284</v>
      </c>
      <c r="AH107" s="152">
        <v>0</v>
      </c>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80">
        <v>23</v>
      </c>
      <c r="B108" s="181" t="s">
        <v>404</v>
      </c>
      <c r="C108" s="191" t="s">
        <v>405</v>
      </c>
      <c r="D108" s="182" t="s">
        <v>326</v>
      </c>
      <c r="E108" s="183">
        <v>20.28</v>
      </c>
      <c r="F108" s="184"/>
      <c r="G108" s="185">
        <f>ROUND(E108*F108,2)</f>
        <v>0</v>
      </c>
      <c r="H108" s="184"/>
      <c r="I108" s="185">
        <f>ROUND(E108*H108,2)</f>
        <v>0</v>
      </c>
      <c r="J108" s="184"/>
      <c r="K108" s="185">
        <f>ROUND(E108*J108,2)</f>
        <v>0</v>
      </c>
      <c r="L108" s="185">
        <v>21</v>
      </c>
      <c r="M108" s="185">
        <f>G108*(1+L108/100)</f>
        <v>0</v>
      </c>
      <c r="N108" s="185">
        <v>0</v>
      </c>
      <c r="O108" s="185">
        <f>ROUND(E108*N108,2)</f>
        <v>0</v>
      </c>
      <c r="P108" s="185">
        <v>0</v>
      </c>
      <c r="Q108" s="185">
        <f>ROUND(E108*P108,2)</f>
        <v>0</v>
      </c>
      <c r="R108" s="185"/>
      <c r="S108" s="185" t="s">
        <v>280</v>
      </c>
      <c r="T108" s="186" t="s">
        <v>281</v>
      </c>
      <c r="U108" s="161">
        <v>0</v>
      </c>
      <c r="V108" s="161">
        <f>ROUND(E108*U108,2)</f>
        <v>0</v>
      </c>
      <c r="W108" s="161"/>
      <c r="X108" s="152"/>
      <c r="Y108" s="152"/>
      <c r="Z108" s="152"/>
      <c r="AA108" s="152"/>
      <c r="AB108" s="152"/>
      <c r="AC108" s="152"/>
      <c r="AD108" s="152"/>
      <c r="AE108" s="152"/>
      <c r="AF108" s="152"/>
      <c r="AG108" s="152" t="s">
        <v>282</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73">
        <v>24</v>
      </c>
      <c r="B109" s="174" t="s">
        <v>406</v>
      </c>
      <c r="C109" s="189" t="s">
        <v>407</v>
      </c>
      <c r="D109" s="175" t="s">
        <v>353</v>
      </c>
      <c r="E109" s="176">
        <v>0.29000000000000004</v>
      </c>
      <c r="F109" s="177"/>
      <c r="G109" s="178">
        <f>ROUND(E109*F109,2)</f>
        <v>0</v>
      </c>
      <c r="H109" s="177"/>
      <c r="I109" s="178">
        <f>ROUND(E109*H109,2)</f>
        <v>0</v>
      </c>
      <c r="J109" s="177"/>
      <c r="K109" s="178">
        <f>ROUND(E109*J109,2)</f>
        <v>0</v>
      </c>
      <c r="L109" s="178">
        <v>21</v>
      </c>
      <c r="M109" s="178">
        <f>G109*(1+L109/100)</f>
        <v>0</v>
      </c>
      <c r="N109" s="178">
        <v>0</v>
      </c>
      <c r="O109" s="178">
        <f>ROUND(E109*N109,2)</f>
        <v>0</v>
      </c>
      <c r="P109" s="178">
        <v>0</v>
      </c>
      <c r="Q109" s="178">
        <f>ROUND(E109*P109,2)</f>
        <v>0</v>
      </c>
      <c r="R109" s="178"/>
      <c r="S109" s="178" t="s">
        <v>280</v>
      </c>
      <c r="T109" s="179" t="s">
        <v>281</v>
      </c>
      <c r="U109" s="161">
        <v>0</v>
      </c>
      <c r="V109" s="161">
        <f>ROUND(E109*U109,2)</f>
        <v>0</v>
      </c>
      <c r="W109" s="161"/>
      <c r="X109" s="152"/>
      <c r="Y109" s="152"/>
      <c r="Z109" s="152"/>
      <c r="AA109" s="152"/>
      <c r="AB109" s="152"/>
      <c r="AC109" s="152"/>
      <c r="AD109" s="152"/>
      <c r="AE109" s="152"/>
      <c r="AF109" s="152"/>
      <c r="AG109" s="152" t="s">
        <v>282</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59"/>
      <c r="B110" s="160"/>
      <c r="C110" s="190" t="s">
        <v>408</v>
      </c>
      <c r="D110" s="162"/>
      <c r="E110" s="163">
        <v>0.29000000000000004</v>
      </c>
      <c r="F110" s="161"/>
      <c r="G110" s="161"/>
      <c r="H110" s="161"/>
      <c r="I110" s="161"/>
      <c r="J110" s="161"/>
      <c r="K110" s="161"/>
      <c r="L110" s="161"/>
      <c r="M110" s="161"/>
      <c r="N110" s="161"/>
      <c r="O110" s="161"/>
      <c r="P110" s="161"/>
      <c r="Q110" s="161"/>
      <c r="R110" s="161"/>
      <c r="S110" s="161"/>
      <c r="T110" s="161"/>
      <c r="U110" s="161"/>
      <c r="V110" s="161"/>
      <c r="W110" s="161"/>
      <c r="X110" s="152"/>
      <c r="Y110" s="152"/>
      <c r="Z110" s="152"/>
      <c r="AA110" s="152"/>
      <c r="AB110" s="152"/>
      <c r="AC110" s="152"/>
      <c r="AD110" s="152"/>
      <c r="AE110" s="152"/>
      <c r="AF110" s="152"/>
      <c r="AG110" s="152" t="s">
        <v>284</v>
      </c>
      <c r="AH110" s="152">
        <v>0</v>
      </c>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73">
        <v>25</v>
      </c>
      <c r="B111" s="174" t="s">
        <v>409</v>
      </c>
      <c r="C111" s="189" t="s">
        <v>410</v>
      </c>
      <c r="D111" s="175" t="s">
        <v>279</v>
      </c>
      <c r="E111" s="176">
        <v>13.051100000000002</v>
      </c>
      <c r="F111" s="177"/>
      <c r="G111" s="178">
        <f>ROUND(E111*F111,2)</f>
        <v>0</v>
      </c>
      <c r="H111" s="177"/>
      <c r="I111" s="178">
        <f>ROUND(E111*H111,2)</f>
        <v>0</v>
      </c>
      <c r="J111" s="177"/>
      <c r="K111" s="178">
        <f>ROUND(E111*J111,2)</f>
        <v>0</v>
      </c>
      <c r="L111" s="178">
        <v>21</v>
      </c>
      <c r="M111" s="178">
        <f>G111*(1+L111/100)</f>
        <v>0</v>
      </c>
      <c r="N111" s="178">
        <v>0</v>
      </c>
      <c r="O111" s="178">
        <f>ROUND(E111*N111,2)</f>
        <v>0</v>
      </c>
      <c r="P111" s="178">
        <v>0</v>
      </c>
      <c r="Q111" s="178">
        <f>ROUND(E111*P111,2)</f>
        <v>0</v>
      </c>
      <c r="R111" s="178"/>
      <c r="S111" s="178" t="s">
        <v>280</v>
      </c>
      <c r="T111" s="179" t="s">
        <v>281</v>
      </c>
      <c r="U111" s="161">
        <v>0</v>
      </c>
      <c r="V111" s="161">
        <f>ROUND(E111*U111,2)</f>
        <v>0</v>
      </c>
      <c r="W111" s="161"/>
      <c r="X111" s="152"/>
      <c r="Y111" s="152"/>
      <c r="Z111" s="152"/>
      <c r="AA111" s="152"/>
      <c r="AB111" s="152"/>
      <c r="AC111" s="152"/>
      <c r="AD111" s="152"/>
      <c r="AE111" s="152"/>
      <c r="AF111" s="152"/>
      <c r="AG111" s="152" t="s">
        <v>282</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59"/>
      <c r="B112" s="160"/>
      <c r="C112" s="190" t="s">
        <v>411</v>
      </c>
      <c r="D112" s="162"/>
      <c r="E112" s="163"/>
      <c r="F112" s="161"/>
      <c r="G112" s="161"/>
      <c r="H112" s="161"/>
      <c r="I112" s="161"/>
      <c r="J112" s="161"/>
      <c r="K112" s="161"/>
      <c r="L112" s="161"/>
      <c r="M112" s="161"/>
      <c r="N112" s="161"/>
      <c r="O112" s="161"/>
      <c r="P112" s="161"/>
      <c r="Q112" s="161"/>
      <c r="R112" s="161"/>
      <c r="S112" s="161"/>
      <c r="T112" s="161"/>
      <c r="U112" s="161"/>
      <c r="V112" s="161"/>
      <c r="W112" s="161"/>
      <c r="X112" s="152"/>
      <c r="Y112" s="152"/>
      <c r="Z112" s="152"/>
      <c r="AA112" s="152"/>
      <c r="AB112" s="152"/>
      <c r="AC112" s="152"/>
      <c r="AD112" s="152"/>
      <c r="AE112" s="152"/>
      <c r="AF112" s="152"/>
      <c r="AG112" s="152" t="s">
        <v>284</v>
      </c>
      <c r="AH112" s="152">
        <v>0</v>
      </c>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59"/>
      <c r="B113" s="160"/>
      <c r="C113" s="190" t="s">
        <v>412</v>
      </c>
      <c r="D113" s="162"/>
      <c r="E113" s="163">
        <v>2.68</v>
      </c>
      <c r="F113" s="161"/>
      <c r="G113" s="161"/>
      <c r="H113" s="161"/>
      <c r="I113" s="161"/>
      <c r="J113" s="161"/>
      <c r="K113" s="161"/>
      <c r="L113" s="161"/>
      <c r="M113" s="161"/>
      <c r="N113" s="161"/>
      <c r="O113" s="161"/>
      <c r="P113" s="161"/>
      <c r="Q113" s="161"/>
      <c r="R113" s="161"/>
      <c r="S113" s="161"/>
      <c r="T113" s="161"/>
      <c r="U113" s="161"/>
      <c r="V113" s="161"/>
      <c r="W113" s="161"/>
      <c r="X113" s="152"/>
      <c r="Y113" s="152"/>
      <c r="Z113" s="152"/>
      <c r="AA113" s="152"/>
      <c r="AB113" s="152"/>
      <c r="AC113" s="152"/>
      <c r="AD113" s="152"/>
      <c r="AE113" s="152"/>
      <c r="AF113" s="152"/>
      <c r="AG113" s="152" t="s">
        <v>284</v>
      </c>
      <c r="AH113" s="152">
        <v>0</v>
      </c>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
      <c r="A114" s="159"/>
      <c r="B114" s="160"/>
      <c r="C114" s="190" t="s">
        <v>413</v>
      </c>
      <c r="D114" s="162"/>
      <c r="E114" s="163">
        <v>0.15000000000000002</v>
      </c>
      <c r="F114" s="161"/>
      <c r="G114" s="161"/>
      <c r="H114" s="161"/>
      <c r="I114" s="161"/>
      <c r="J114" s="161"/>
      <c r="K114" s="161"/>
      <c r="L114" s="161"/>
      <c r="M114" s="161"/>
      <c r="N114" s="161"/>
      <c r="O114" s="161"/>
      <c r="P114" s="161"/>
      <c r="Q114" s="161"/>
      <c r="R114" s="161"/>
      <c r="S114" s="161"/>
      <c r="T114" s="161"/>
      <c r="U114" s="161"/>
      <c r="V114" s="161"/>
      <c r="W114" s="161"/>
      <c r="X114" s="152"/>
      <c r="Y114" s="152"/>
      <c r="Z114" s="152"/>
      <c r="AA114" s="152"/>
      <c r="AB114" s="152"/>
      <c r="AC114" s="152"/>
      <c r="AD114" s="152"/>
      <c r="AE114" s="152"/>
      <c r="AF114" s="152"/>
      <c r="AG114" s="152" t="s">
        <v>284</v>
      </c>
      <c r="AH114" s="152">
        <v>0</v>
      </c>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
      <c r="A115" s="159"/>
      <c r="B115" s="160"/>
      <c r="C115" s="190" t="s">
        <v>414</v>
      </c>
      <c r="D115" s="162"/>
      <c r="E115" s="163">
        <v>1.6300000000000001</v>
      </c>
      <c r="F115" s="161"/>
      <c r="G115" s="161"/>
      <c r="H115" s="161"/>
      <c r="I115" s="161"/>
      <c r="J115" s="161"/>
      <c r="K115" s="161"/>
      <c r="L115" s="161"/>
      <c r="M115" s="161"/>
      <c r="N115" s="161"/>
      <c r="O115" s="161"/>
      <c r="P115" s="161"/>
      <c r="Q115" s="161"/>
      <c r="R115" s="161"/>
      <c r="S115" s="161"/>
      <c r="T115" s="161"/>
      <c r="U115" s="161"/>
      <c r="V115" s="161"/>
      <c r="W115" s="161"/>
      <c r="X115" s="152"/>
      <c r="Y115" s="152"/>
      <c r="Z115" s="152"/>
      <c r="AA115" s="152"/>
      <c r="AB115" s="152"/>
      <c r="AC115" s="152"/>
      <c r="AD115" s="152"/>
      <c r="AE115" s="152"/>
      <c r="AF115" s="152"/>
      <c r="AG115" s="152" t="s">
        <v>284</v>
      </c>
      <c r="AH115" s="152">
        <v>0</v>
      </c>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
      <c r="A116" s="159"/>
      <c r="B116" s="160"/>
      <c r="C116" s="190" t="s">
        <v>415</v>
      </c>
      <c r="D116" s="162"/>
      <c r="E116" s="163">
        <v>2.7300000000000004</v>
      </c>
      <c r="F116" s="161"/>
      <c r="G116" s="161"/>
      <c r="H116" s="161"/>
      <c r="I116" s="161"/>
      <c r="J116" s="161"/>
      <c r="K116" s="161"/>
      <c r="L116" s="161"/>
      <c r="M116" s="161"/>
      <c r="N116" s="161"/>
      <c r="O116" s="161"/>
      <c r="P116" s="161"/>
      <c r="Q116" s="161"/>
      <c r="R116" s="161"/>
      <c r="S116" s="161"/>
      <c r="T116" s="161"/>
      <c r="U116" s="161"/>
      <c r="V116" s="161"/>
      <c r="W116" s="161"/>
      <c r="X116" s="152"/>
      <c r="Y116" s="152"/>
      <c r="Z116" s="152"/>
      <c r="AA116" s="152"/>
      <c r="AB116" s="152"/>
      <c r="AC116" s="152"/>
      <c r="AD116" s="152"/>
      <c r="AE116" s="152"/>
      <c r="AF116" s="152"/>
      <c r="AG116" s="152" t="s">
        <v>284</v>
      </c>
      <c r="AH116" s="152">
        <v>0</v>
      </c>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59"/>
      <c r="B117" s="160"/>
      <c r="C117" s="190" t="s">
        <v>416</v>
      </c>
      <c r="D117" s="162"/>
      <c r="E117" s="163">
        <v>1.32</v>
      </c>
      <c r="F117" s="161"/>
      <c r="G117" s="161"/>
      <c r="H117" s="161"/>
      <c r="I117" s="161"/>
      <c r="J117" s="161"/>
      <c r="K117" s="161"/>
      <c r="L117" s="161"/>
      <c r="M117" s="161"/>
      <c r="N117" s="161"/>
      <c r="O117" s="161"/>
      <c r="P117" s="161"/>
      <c r="Q117" s="161"/>
      <c r="R117" s="161"/>
      <c r="S117" s="161"/>
      <c r="T117" s="161"/>
      <c r="U117" s="161"/>
      <c r="V117" s="161"/>
      <c r="W117" s="161"/>
      <c r="X117" s="152"/>
      <c r="Y117" s="152"/>
      <c r="Z117" s="152"/>
      <c r="AA117" s="152"/>
      <c r="AB117" s="152"/>
      <c r="AC117" s="152"/>
      <c r="AD117" s="152"/>
      <c r="AE117" s="152"/>
      <c r="AF117" s="152"/>
      <c r="AG117" s="152" t="s">
        <v>284</v>
      </c>
      <c r="AH117" s="152">
        <v>0</v>
      </c>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
      <c r="A118" s="159"/>
      <c r="B118" s="160"/>
      <c r="C118" s="190" t="s">
        <v>417</v>
      </c>
      <c r="D118" s="162"/>
      <c r="E118" s="163">
        <v>1.29</v>
      </c>
      <c r="F118" s="161"/>
      <c r="G118" s="161"/>
      <c r="H118" s="161"/>
      <c r="I118" s="161"/>
      <c r="J118" s="161"/>
      <c r="K118" s="161"/>
      <c r="L118" s="161"/>
      <c r="M118" s="161"/>
      <c r="N118" s="161"/>
      <c r="O118" s="161"/>
      <c r="P118" s="161"/>
      <c r="Q118" s="161"/>
      <c r="R118" s="161"/>
      <c r="S118" s="161"/>
      <c r="T118" s="161"/>
      <c r="U118" s="161"/>
      <c r="V118" s="161"/>
      <c r="W118" s="161"/>
      <c r="X118" s="152"/>
      <c r="Y118" s="152"/>
      <c r="Z118" s="152"/>
      <c r="AA118" s="152"/>
      <c r="AB118" s="152"/>
      <c r="AC118" s="152"/>
      <c r="AD118" s="152"/>
      <c r="AE118" s="152"/>
      <c r="AF118" s="152"/>
      <c r="AG118" s="152" t="s">
        <v>284</v>
      </c>
      <c r="AH118" s="152">
        <v>0</v>
      </c>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
      <c r="A119" s="159"/>
      <c r="B119" s="160"/>
      <c r="C119" s="190" t="s">
        <v>418</v>
      </c>
      <c r="D119" s="162"/>
      <c r="E119" s="163">
        <v>0.66</v>
      </c>
      <c r="F119" s="161"/>
      <c r="G119" s="161"/>
      <c r="H119" s="161"/>
      <c r="I119" s="161"/>
      <c r="J119" s="161"/>
      <c r="K119" s="161"/>
      <c r="L119" s="161"/>
      <c r="M119" s="161"/>
      <c r="N119" s="161"/>
      <c r="O119" s="161"/>
      <c r="P119" s="161"/>
      <c r="Q119" s="161"/>
      <c r="R119" s="161"/>
      <c r="S119" s="161"/>
      <c r="T119" s="161"/>
      <c r="U119" s="161"/>
      <c r="V119" s="161"/>
      <c r="W119" s="161"/>
      <c r="X119" s="152"/>
      <c r="Y119" s="152"/>
      <c r="Z119" s="152"/>
      <c r="AA119" s="152"/>
      <c r="AB119" s="152"/>
      <c r="AC119" s="152"/>
      <c r="AD119" s="152"/>
      <c r="AE119" s="152"/>
      <c r="AF119" s="152"/>
      <c r="AG119" s="152" t="s">
        <v>284</v>
      </c>
      <c r="AH119" s="152">
        <v>0</v>
      </c>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
      <c r="A120" s="159"/>
      <c r="B120" s="160"/>
      <c r="C120" s="190" t="s">
        <v>419</v>
      </c>
      <c r="D120" s="162"/>
      <c r="E120" s="163">
        <v>2.5900000000000003</v>
      </c>
      <c r="F120" s="161"/>
      <c r="G120" s="161"/>
      <c r="H120" s="161"/>
      <c r="I120" s="161"/>
      <c r="J120" s="161"/>
      <c r="K120" s="161"/>
      <c r="L120" s="161"/>
      <c r="M120" s="161"/>
      <c r="N120" s="161"/>
      <c r="O120" s="161"/>
      <c r="P120" s="161"/>
      <c r="Q120" s="161"/>
      <c r="R120" s="161"/>
      <c r="S120" s="161"/>
      <c r="T120" s="161"/>
      <c r="U120" s="161"/>
      <c r="V120" s="161"/>
      <c r="W120" s="161"/>
      <c r="X120" s="152"/>
      <c r="Y120" s="152"/>
      <c r="Z120" s="152"/>
      <c r="AA120" s="152"/>
      <c r="AB120" s="152"/>
      <c r="AC120" s="152"/>
      <c r="AD120" s="152"/>
      <c r="AE120" s="152"/>
      <c r="AF120" s="152"/>
      <c r="AG120" s="152" t="s">
        <v>284</v>
      </c>
      <c r="AH120" s="152">
        <v>0</v>
      </c>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
      <c r="A121" s="173">
        <v>26</v>
      </c>
      <c r="B121" s="174" t="s">
        <v>420</v>
      </c>
      <c r="C121" s="189" t="s">
        <v>421</v>
      </c>
      <c r="D121" s="175" t="s">
        <v>326</v>
      </c>
      <c r="E121" s="176">
        <v>32.878</v>
      </c>
      <c r="F121" s="177"/>
      <c r="G121" s="178">
        <f>ROUND(E121*F121,2)</f>
        <v>0</v>
      </c>
      <c r="H121" s="177"/>
      <c r="I121" s="178">
        <f>ROUND(E121*H121,2)</f>
        <v>0</v>
      </c>
      <c r="J121" s="177"/>
      <c r="K121" s="178">
        <f>ROUND(E121*J121,2)</f>
        <v>0</v>
      </c>
      <c r="L121" s="178">
        <v>21</v>
      </c>
      <c r="M121" s="178">
        <f>G121*(1+L121/100)</f>
        <v>0</v>
      </c>
      <c r="N121" s="178">
        <v>0</v>
      </c>
      <c r="O121" s="178">
        <f>ROUND(E121*N121,2)</f>
        <v>0</v>
      </c>
      <c r="P121" s="178">
        <v>0</v>
      </c>
      <c r="Q121" s="178">
        <f>ROUND(E121*P121,2)</f>
        <v>0</v>
      </c>
      <c r="R121" s="178"/>
      <c r="S121" s="178" t="s">
        <v>280</v>
      </c>
      <c r="T121" s="179" t="s">
        <v>281</v>
      </c>
      <c r="U121" s="161">
        <v>0</v>
      </c>
      <c r="V121" s="161">
        <f>ROUND(E121*U121,2)</f>
        <v>0</v>
      </c>
      <c r="W121" s="161"/>
      <c r="X121" s="152"/>
      <c r="Y121" s="152"/>
      <c r="Z121" s="152"/>
      <c r="AA121" s="152"/>
      <c r="AB121" s="152"/>
      <c r="AC121" s="152"/>
      <c r="AD121" s="152"/>
      <c r="AE121" s="152"/>
      <c r="AF121" s="152"/>
      <c r="AG121" s="152" t="s">
        <v>282</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1" x14ac:dyDescent="0.2">
      <c r="A122" s="159"/>
      <c r="B122" s="160"/>
      <c r="C122" s="190" t="s">
        <v>422</v>
      </c>
      <c r="D122" s="162"/>
      <c r="E122" s="163"/>
      <c r="F122" s="161"/>
      <c r="G122" s="161"/>
      <c r="H122" s="161"/>
      <c r="I122" s="161"/>
      <c r="J122" s="161"/>
      <c r="K122" s="161"/>
      <c r="L122" s="161"/>
      <c r="M122" s="161"/>
      <c r="N122" s="161"/>
      <c r="O122" s="161"/>
      <c r="P122" s="161"/>
      <c r="Q122" s="161"/>
      <c r="R122" s="161"/>
      <c r="S122" s="161"/>
      <c r="T122" s="161"/>
      <c r="U122" s="161"/>
      <c r="V122" s="161"/>
      <c r="W122" s="161"/>
      <c r="X122" s="152"/>
      <c r="Y122" s="152"/>
      <c r="Z122" s="152"/>
      <c r="AA122" s="152"/>
      <c r="AB122" s="152"/>
      <c r="AC122" s="152"/>
      <c r="AD122" s="152"/>
      <c r="AE122" s="152"/>
      <c r="AF122" s="152"/>
      <c r="AG122" s="152" t="s">
        <v>284</v>
      </c>
      <c r="AH122" s="152">
        <v>0</v>
      </c>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1" x14ac:dyDescent="0.2">
      <c r="A123" s="159"/>
      <c r="B123" s="160"/>
      <c r="C123" s="190" t="s">
        <v>423</v>
      </c>
      <c r="D123" s="162"/>
      <c r="E123" s="163">
        <v>6.83</v>
      </c>
      <c r="F123" s="161"/>
      <c r="G123" s="161"/>
      <c r="H123" s="161"/>
      <c r="I123" s="161"/>
      <c r="J123" s="161"/>
      <c r="K123" s="161"/>
      <c r="L123" s="161"/>
      <c r="M123" s="161"/>
      <c r="N123" s="161"/>
      <c r="O123" s="161"/>
      <c r="P123" s="161"/>
      <c r="Q123" s="161"/>
      <c r="R123" s="161"/>
      <c r="S123" s="161"/>
      <c r="T123" s="161"/>
      <c r="U123" s="161"/>
      <c r="V123" s="161"/>
      <c r="W123" s="161"/>
      <c r="X123" s="152"/>
      <c r="Y123" s="152"/>
      <c r="Z123" s="152"/>
      <c r="AA123" s="152"/>
      <c r="AB123" s="152"/>
      <c r="AC123" s="152"/>
      <c r="AD123" s="152"/>
      <c r="AE123" s="152"/>
      <c r="AF123" s="152"/>
      <c r="AG123" s="152" t="s">
        <v>284</v>
      </c>
      <c r="AH123" s="152">
        <v>0</v>
      </c>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59"/>
      <c r="B124" s="160"/>
      <c r="C124" s="190" t="s">
        <v>424</v>
      </c>
      <c r="D124" s="162"/>
      <c r="E124" s="163">
        <v>2.1800000000000002</v>
      </c>
      <c r="F124" s="161"/>
      <c r="G124" s="161"/>
      <c r="H124" s="161"/>
      <c r="I124" s="161"/>
      <c r="J124" s="161"/>
      <c r="K124" s="161"/>
      <c r="L124" s="161"/>
      <c r="M124" s="161"/>
      <c r="N124" s="161"/>
      <c r="O124" s="161"/>
      <c r="P124" s="161"/>
      <c r="Q124" s="161"/>
      <c r="R124" s="161"/>
      <c r="S124" s="161"/>
      <c r="T124" s="161"/>
      <c r="U124" s="161"/>
      <c r="V124" s="161"/>
      <c r="W124" s="161"/>
      <c r="X124" s="152"/>
      <c r="Y124" s="152"/>
      <c r="Z124" s="152"/>
      <c r="AA124" s="152"/>
      <c r="AB124" s="152"/>
      <c r="AC124" s="152"/>
      <c r="AD124" s="152"/>
      <c r="AE124" s="152"/>
      <c r="AF124" s="152"/>
      <c r="AG124" s="152" t="s">
        <v>284</v>
      </c>
      <c r="AH124" s="152">
        <v>0</v>
      </c>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
      <c r="A125" s="159"/>
      <c r="B125" s="160"/>
      <c r="C125" s="190" t="s">
        <v>425</v>
      </c>
      <c r="D125" s="162"/>
      <c r="E125" s="163">
        <v>6.9600000000000009</v>
      </c>
      <c r="F125" s="161"/>
      <c r="G125" s="161"/>
      <c r="H125" s="161"/>
      <c r="I125" s="161"/>
      <c r="J125" s="161"/>
      <c r="K125" s="161"/>
      <c r="L125" s="161"/>
      <c r="M125" s="161"/>
      <c r="N125" s="161"/>
      <c r="O125" s="161"/>
      <c r="P125" s="161"/>
      <c r="Q125" s="161"/>
      <c r="R125" s="161"/>
      <c r="S125" s="161"/>
      <c r="T125" s="161"/>
      <c r="U125" s="161"/>
      <c r="V125" s="161"/>
      <c r="W125" s="161"/>
      <c r="X125" s="152"/>
      <c r="Y125" s="152"/>
      <c r="Z125" s="152"/>
      <c r="AA125" s="152"/>
      <c r="AB125" s="152"/>
      <c r="AC125" s="152"/>
      <c r="AD125" s="152"/>
      <c r="AE125" s="152"/>
      <c r="AF125" s="152"/>
      <c r="AG125" s="152" t="s">
        <v>284</v>
      </c>
      <c r="AH125" s="152">
        <v>0</v>
      </c>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1" x14ac:dyDescent="0.2">
      <c r="A126" s="159"/>
      <c r="B126" s="160"/>
      <c r="C126" s="190" t="s">
        <v>426</v>
      </c>
      <c r="D126" s="162"/>
      <c r="E126" s="163">
        <v>4.8800000000000008</v>
      </c>
      <c r="F126" s="161"/>
      <c r="G126" s="161"/>
      <c r="H126" s="161"/>
      <c r="I126" s="161"/>
      <c r="J126" s="161"/>
      <c r="K126" s="161"/>
      <c r="L126" s="161"/>
      <c r="M126" s="161"/>
      <c r="N126" s="161"/>
      <c r="O126" s="161"/>
      <c r="P126" s="161"/>
      <c r="Q126" s="161"/>
      <c r="R126" s="161"/>
      <c r="S126" s="161"/>
      <c r="T126" s="161"/>
      <c r="U126" s="161"/>
      <c r="V126" s="161"/>
      <c r="W126" s="161"/>
      <c r="X126" s="152"/>
      <c r="Y126" s="152"/>
      <c r="Z126" s="152"/>
      <c r="AA126" s="152"/>
      <c r="AB126" s="152"/>
      <c r="AC126" s="152"/>
      <c r="AD126" s="152"/>
      <c r="AE126" s="152"/>
      <c r="AF126" s="152"/>
      <c r="AG126" s="152" t="s">
        <v>284</v>
      </c>
      <c r="AH126" s="152">
        <v>0</v>
      </c>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
      <c r="A127" s="159"/>
      <c r="B127" s="160"/>
      <c r="C127" s="190" t="s">
        <v>427</v>
      </c>
      <c r="D127" s="162"/>
      <c r="E127" s="163">
        <v>4.58</v>
      </c>
      <c r="F127" s="161"/>
      <c r="G127" s="161"/>
      <c r="H127" s="161"/>
      <c r="I127" s="161"/>
      <c r="J127" s="161"/>
      <c r="K127" s="161"/>
      <c r="L127" s="161"/>
      <c r="M127" s="161"/>
      <c r="N127" s="161"/>
      <c r="O127" s="161"/>
      <c r="P127" s="161"/>
      <c r="Q127" s="161"/>
      <c r="R127" s="161"/>
      <c r="S127" s="161"/>
      <c r="T127" s="161"/>
      <c r="U127" s="161"/>
      <c r="V127" s="161"/>
      <c r="W127" s="161"/>
      <c r="X127" s="152"/>
      <c r="Y127" s="152"/>
      <c r="Z127" s="152"/>
      <c r="AA127" s="152"/>
      <c r="AB127" s="152"/>
      <c r="AC127" s="152"/>
      <c r="AD127" s="152"/>
      <c r="AE127" s="152"/>
      <c r="AF127" s="152"/>
      <c r="AG127" s="152" t="s">
        <v>284</v>
      </c>
      <c r="AH127" s="152">
        <v>0</v>
      </c>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
      <c r="A128" s="159"/>
      <c r="B128" s="160"/>
      <c r="C128" s="190" t="s">
        <v>428</v>
      </c>
      <c r="D128" s="162"/>
      <c r="E128" s="163">
        <v>3.97</v>
      </c>
      <c r="F128" s="161"/>
      <c r="G128" s="161"/>
      <c r="H128" s="161"/>
      <c r="I128" s="161"/>
      <c r="J128" s="161"/>
      <c r="K128" s="161"/>
      <c r="L128" s="161"/>
      <c r="M128" s="161"/>
      <c r="N128" s="161"/>
      <c r="O128" s="161"/>
      <c r="P128" s="161"/>
      <c r="Q128" s="161"/>
      <c r="R128" s="161"/>
      <c r="S128" s="161"/>
      <c r="T128" s="161"/>
      <c r="U128" s="161"/>
      <c r="V128" s="161"/>
      <c r="W128" s="161"/>
      <c r="X128" s="152"/>
      <c r="Y128" s="152"/>
      <c r="Z128" s="152"/>
      <c r="AA128" s="152"/>
      <c r="AB128" s="152"/>
      <c r="AC128" s="152"/>
      <c r="AD128" s="152"/>
      <c r="AE128" s="152"/>
      <c r="AF128" s="152"/>
      <c r="AG128" s="152" t="s">
        <v>284</v>
      </c>
      <c r="AH128" s="152">
        <v>0</v>
      </c>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
      <c r="A129" s="159"/>
      <c r="B129" s="160"/>
      <c r="C129" s="190" t="s">
        <v>429</v>
      </c>
      <c r="D129" s="162"/>
      <c r="E129" s="163">
        <v>2.7100000000000004</v>
      </c>
      <c r="F129" s="161"/>
      <c r="G129" s="161"/>
      <c r="H129" s="161"/>
      <c r="I129" s="161"/>
      <c r="J129" s="161"/>
      <c r="K129" s="161"/>
      <c r="L129" s="161"/>
      <c r="M129" s="161"/>
      <c r="N129" s="161"/>
      <c r="O129" s="161"/>
      <c r="P129" s="161"/>
      <c r="Q129" s="161"/>
      <c r="R129" s="161"/>
      <c r="S129" s="161"/>
      <c r="T129" s="161"/>
      <c r="U129" s="161"/>
      <c r="V129" s="161"/>
      <c r="W129" s="161"/>
      <c r="X129" s="152"/>
      <c r="Y129" s="152"/>
      <c r="Z129" s="152"/>
      <c r="AA129" s="152"/>
      <c r="AB129" s="152"/>
      <c r="AC129" s="152"/>
      <c r="AD129" s="152"/>
      <c r="AE129" s="152"/>
      <c r="AF129" s="152"/>
      <c r="AG129" s="152" t="s">
        <v>284</v>
      </c>
      <c r="AH129" s="152">
        <v>0</v>
      </c>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
      <c r="A130" s="159"/>
      <c r="B130" s="160"/>
      <c r="C130" s="190" t="s">
        <v>430</v>
      </c>
      <c r="D130" s="162"/>
      <c r="E130" s="163">
        <v>0.78</v>
      </c>
      <c r="F130" s="161"/>
      <c r="G130" s="161"/>
      <c r="H130" s="161"/>
      <c r="I130" s="161"/>
      <c r="J130" s="161"/>
      <c r="K130" s="161"/>
      <c r="L130" s="161"/>
      <c r="M130" s="161"/>
      <c r="N130" s="161"/>
      <c r="O130" s="161"/>
      <c r="P130" s="161"/>
      <c r="Q130" s="161"/>
      <c r="R130" s="161"/>
      <c r="S130" s="161"/>
      <c r="T130" s="161"/>
      <c r="U130" s="161"/>
      <c r="V130" s="161"/>
      <c r="W130" s="161"/>
      <c r="X130" s="152"/>
      <c r="Y130" s="152"/>
      <c r="Z130" s="152"/>
      <c r="AA130" s="152"/>
      <c r="AB130" s="152"/>
      <c r="AC130" s="152"/>
      <c r="AD130" s="152"/>
      <c r="AE130" s="152"/>
      <c r="AF130" s="152"/>
      <c r="AG130" s="152" t="s">
        <v>284</v>
      </c>
      <c r="AH130" s="152">
        <v>0</v>
      </c>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1" x14ac:dyDescent="0.2">
      <c r="A131" s="180">
        <v>27</v>
      </c>
      <c r="B131" s="181" t="s">
        <v>431</v>
      </c>
      <c r="C131" s="191" t="s">
        <v>432</v>
      </c>
      <c r="D131" s="182" t="s">
        <v>326</v>
      </c>
      <c r="E131" s="183">
        <v>32.880000000000003</v>
      </c>
      <c r="F131" s="184"/>
      <c r="G131" s="185">
        <f>ROUND(E131*F131,2)</f>
        <v>0</v>
      </c>
      <c r="H131" s="184"/>
      <c r="I131" s="185">
        <f>ROUND(E131*H131,2)</f>
        <v>0</v>
      </c>
      <c r="J131" s="184"/>
      <c r="K131" s="185">
        <f>ROUND(E131*J131,2)</f>
        <v>0</v>
      </c>
      <c r="L131" s="185">
        <v>21</v>
      </c>
      <c r="M131" s="185">
        <f>G131*(1+L131/100)</f>
        <v>0</v>
      </c>
      <c r="N131" s="185">
        <v>0</v>
      </c>
      <c r="O131" s="185">
        <f>ROUND(E131*N131,2)</f>
        <v>0</v>
      </c>
      <c r="P131" s="185">
        <v>0</v>
      </c>
      <c r="Q131" s="185">
        <f>ROUND(E131*P131,2)</f>
        <v>0</v>
      </c>
      <c r="R131" s="185"/>
      <c r="S131" s="185" t="s">
        <v>280</v>
      </c>
      <c r="T131" s="186" t="s">
        <v>281</v>
      </c>
      <c r="U131" s="161">
        <v>0</v>
      </c>
      <c r="V131" s="161">
        <f>ROUND(E131*U131,2)</f>
        <v>0</v>
      </c>
      <c r="W131" s="161"/>
      <c r="X131" s="152"/>
      <c r="Y131" s="152"/>
      <c r="Z131" s="152"/>
      <c r="AA131" s="152"/>
      <c r="AB131" s="152"/>
      <c r="AC131" s="152"/>
      <c r="AD131" s="152"/>
      <c r="AE131" s="152"/>
      <c r="AF131" s="152"/>
      <c r="AG131" s="152" t="s">
        <v>282</v>
      </c>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1" x14ac:dyDescent="0.2">
      <c r="A132" s="173">
        <v>28</v>
      </c>
      <c r="B132" s="174" t="s">
        <v>433</v>
      </c>
      <c r="C132" s="189" t="s">
        <v>434</v>
      </c>
      <c r="D132" s="175" t="s">
        <v>279</v>
      </c>
      <c r="E132" s="176">
        <v>150.78250000000003</v>
      </c>
      <c r="F132" s="177"/>
      <c r="G132" s="178">
        <f>ROUND(E132*F132,2)</f>
        <v>0</v>
      </c>
      <c r="H132" s="177"/>
      <c r="I132" s="178">
        <f>ROUND(E132*H132,2)</f>
        <v>0</v>
      </c>
      <c r="J132" s="177"/>
      <c r="K132" s="178">
        <f>ROUND(E132*J132,2)</f>
        <v>0</v>
      </c>
      <c r="L132" s="178">
        <v>21</v>
      </c>
      <c r="M132" s="178">
        <f>G132*(1+L132/100)</f>
        <v>0</v>
      </c>
      <c r="N132" s="178">
        <v>0</v>
      </c>
      <c r="O132" s="178">
        <f>ROUND(E132*N132,2)</f>
        <v>0</v>
      </c>
      <c r="P132" s="178">
        <v>0</v>
      </c>
      <c r="Q132" s="178">
        <f>ROUND(E132*P132,2)</f>
        <v>0</v>
      </c>
      <c r="R132" s="178"/>
      <c r="S132" s="178" t="s">
        <v>280</v>
      </c>
      <c r="T132" s="179" t="s">
        <v>281</v>
      </c>
      <c r="U132" s="161">
        <v>0</v>
      </c>
      <c r="V132" s="161">
        <f>ROUND(E132*U132,2)</f>
        <v>0</v>
      </c>
      <c r="W132" s="161"/>
      <c r="X132" s="152"/>
      <c r="Y132" s="152"/>
      <c r="Z132" s="152"/>
      <c r="AA132" s="152"/>
      <c r="AB132" s="152"/>
      <c r="AC132" s="152"/>
      <c r="AD132" s="152"/>
      <c r="AE132" s="152"/>
      <c r="AF132" s="152"/>
      <c r="AG132" s="152" t="s">
        <v>282</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
      <c r="A133" s="159"/>
      <c r="B133" s="160"/>
      <c r="C133" s="190" t="s">
        <v>435</v>
      </c>
      <c r="D133" s="162"/>
      <c r="E133" s="163"/>
      <c r="F133" s="161"/>
      <c r="G133" s="161"/>
      <c r="H133" s="161"/>
      <c r="I133" s="161"/>
      <c r="J133" s="161"/>
      <c r="K133" s="161"/>
      <c r="L133" s="161"/>
      <c r="M133" s="161"/>
      <c r="N133" s="161"/>
      <c r="O133" s="161"/>
      <c r="P133" s="161"/>
      <c r="Q133" s="161"/>
      <c r="R133" s="161"/>
      <c r="S133" s="161"/>
      <c r="T133" s="161"/>
      <c r="U133" s="161"/>
      <c r="V133" s="161"/>
      <c r="W133" s="161"/>
      <c r="X133" s="152"/>
      <c r="Y133" s="152"/>
      <c r="Z133" s="152"/>
      <c r="AA133" s="152"/>
      <c r="AB133" s="152"/>
      <c r="AC133" s="152"/>
      <c r="AD133" s="152"/>
      <c r="AE133" s="152"/>
      <c r="AF133" s="152"/>
      <c r="AG133" s="152" t="s">
        <v>284</v>
      </c>
      <c r="AH133" s="152">
        <v>0</v>
      </c>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
      <c r="A134" s="159"/>
      <c r="B134" s="160"/>
      <c r="C134" s="190" t="s">
        <v>436</v>
      </c>
      <c r="D134" s="162"/>
      <c r="E134" s="163">
        <v>150.78</v>
      </c>
      <c r="F134" s="161"/>
      <c r="G134" s="161"/>
      <c r="H134" s="161"/>
      <c r="I134" s="161"/>
      <c r="J134" s="161"/>
      <c r="K134" s="161"/>
      <c r="L134" s="161"/>
      <c r="M134" s="161"/>
      <c r="N134" s="161"/>
      <c r="O134" s="161"/>
      <c r="P134" s="161"/>
      <c r="Q134" s="161"/>
      <c r="R134" s="161"/>
      <c r="S134" s="161"/>
      <c r="T134" s="161"/>
      <c r="U134" s="161"/>
      <c r="V134" s="161"/>
      <c r="W134" s="161"/>
      <c r="X134" s="152"/>
      <c r="Y134" s="152"/>
      <c r="Z134" s="152"/>
      <c r="AA134" s="152"/>
      <c r="AB134" s="152"/>
      <c r="AC134" s="152"/>
      <c r="AD134" s="152"/>
      <c r="AE134" s="152"/>
      <c r="AF134" s="152"/>
      <c r="AG134" s="152" t="s">
        <v>284</v>
      </c>
      <c r="AH134" s="152">
        <v>0</v>
      </c>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
      <c r="A135" s="180">
        <v>29</v>
      </c>
      <c r="B135" s="181" t="s">
        <v>437</v>
      </c>
      <c r="C135" s="191" t="s">
        <v>438</v>
      </c>
      <c r="D135" s="182" t="s">
        <v>439</v>
      </c>
      <c r="E135" s="183">
        <v>20</v>
      </c>
      <c r="F135" s="184"/>
      <c r="G135" s="185">
        <f>ROUND(E135*F135,2)</f>
        <v>0</v>
      </c>
      <c r="H135" s="184"/>
      <c r="I135" s="185">
        <f>ROUND(E135*H135,2)</f>
        <v>0</v>
      </c>
      <c r="J135" s="184"/>
      <c r="K135" s="185">
        <f>ROUND(E135*J135,2)</f>
        <v>0</v>
      </c>
      <c r="L135" s="185">
        <v>21</v>
      </c>
      <c r="M135" s="185">
        <f>G135*(1+L135/100)</f>
        <v>0</v>
      </c>
      <c r="N135" s="185">
        <v>0</v>
      </c>
      <c r="O135" s="185">
        <f>ROUND(E135*N135,2)</f>
        <v>0</v>
      </c>
      <c r="P135" s="185">
        <v>0</v>
      </c>
      <c r="Q135" s="185">
        <f>ROUND(E135*P135,2)</f>
        <v>0</v>
      </c>
      <c r="R135" s="185"/>
      <c r="S135" s="185" t="s">
        <v>280</v>
      </c>
      <c r="T135" s="186" t="s">
        <v>281</v>
      </c>
      <c r="U135" s="161">
        <v>0</v>
      </c>
      <c r="V135" s="161">
        <f>ROUND(E135*U135,2)</f>
        <v>0</v>
      </c>
      <c r="W135" s="161"/>
      <c r="X135" s="152"/>
      <c r="Y135" s="152"/>
      <c r="Z135" s="152"/>
      <c r="AA135" s="152"/>
      <c r="AB135" s="152"/>
      <c r="AC135" s="152"/>
      <c r="AD135" s="152"/>
      <c r="AE135" s="152"/>
      <c r="AF135" s="152"/>
      <c r="AG135" s="152" t="s">
        <v>282</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
      <c r="A136" s="173">
        <v>30</v>
      </c>
      <c r="B136" s="174" t="s">
        <v>440</v>
      </c>
      <c r="C136" s="189" t="s">
        <v>441</v>
      </c>
      <c r="D136" s="175" t="s">
        <v>326</v>
      </c>
      <c r="E136" s="176">
        <v>34.17</v>
      </c>
      <c r="F136" s="177"/>
      <c r="G136" s="178">
        <f>ROUND(E136*F136,2)</f>
        <v>0</v>
      </c>
      <c r="H136" s="177"/>
      <c r="I136" s="178">
        <f>ROUND(E136*H136,2)</f>
        <v>0</v>
      </c>
      <c r="J136" s="177"/>
      <c r="K136" s="178">
        <f>ROUND(E136*J136,2)</f>
        <v>0</v>
      </c>
      <c r="L136" s="178">
        <v>21</v>
      </c>
      <c r="M136" s="178">
        <f>G136*(1+L136/100)</f>
        <v>0</v>
      </c>
      <c r="N136" s="178">
        <v>0</v>
      </c>
      <c r="O136" s="178">
        <f>ROUND(E136*N136,2)</f>
        <v>0</v>
      </c>
      <c r="P136" s="178">
        <v>0</v>
      </c>
      <c r="Q136" s="178">
        <f>ROUND(E136*P136,2)</f>
        <v>0</v>
      </c>
      <c r="R136" s="178"/>
      <c r="S136" s="178" t="s">
        <v>280</v>
      </c>
      <c r="T136" s="179" t="s">
        <v>281</v>
      </c>
      <c r="U136" s="161">
        <v>0</v>
      </c>
      <c r="V136" s="161">
        <f>ROUND(E136*U136,2)</f>
        <v>0</v>
      </c>
      <c r="W136" s="161"/>
      <c r="X136" s="152"/>
      <c r="Y136" s="152"/>
      <c r="Z136" s="152"/>
      <c r="AA136" s="152"/>
      <c r="AB136" s="152"/>
      <c r="AC136" s="152"/>
      <c r="AD136" s="152"/>
      <c r="AE136" s="152"/>
      <c r="AF136" s="152"/>
      <c r="AG136" s="152" t="s">
        <v>282</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1" x14ac:dyDescent="0.2">
      <c r="A137" s="159"/>
      <c r="B137" s="160"/>
      <c r="C137" s="190" t="s">
        <v>442</v>
      </c>
      <c r="D137" s="162"/>
      <c r="E137" s="163">
        <v>34.17</v>
      </c>
      <c r="F137" s="161"/>
      <c r="G137" s="161"/>
      <c r="H137" s="161"/>
      <c r="I137" s="161"/>
      <c r="J137" s="161"/>
      <c r="K137" s="161"/>
      <c r="L137" s="161"/>
      <c r="M137" s="161"/>
      <c r="N137" s="161"/>
      <c r="O137" s="161"/>
      <c r="P137" s="161"/>
      <c r="Q137" s="161"/>
      <c r="R137" s="161"/>
      <c r="S137" s="161"/>
      <c r="T137" s="161"/>
      <c r="U137" s="161"/>
      <c r="V137" s="161"/>
      <c r="W137" s="161"/>
      <c r="X137" s="152"/>
      <c r="Y137" s="152"/>
      <c r="Z137" s="152"/>
      <c r="AA137" s="152"/>
      <c r="AB137" s="152"/>
      <c r="AC137" s="152"/>
      <c r="AD137" s="152"/>
      <c r="AE137" s="152"/>
      <c r="AF137" s="152"/>
      <c r="AG137" s="152" t="s">
        <v>284</v>
      </c>
      <c r="AH137" s="152">
        <v>0</v>
      </c>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x14ac:dyDescent="0.2">
      <c r="A138" s="167" t="s">
        <v>275</v>
      </c>
      <c r="B138" s="168" t="s">
        <v>154</v>
      </c>
      <c r="C138" s="188" t="s">
        <v>155</v>
      </c>
      <c r="D138" s="169"/>
      <c r="E138" s="170"/>
      <c r="F138" s="171"/>
      <c r="G138" s="171">
        <f>SUMIF(AG139:AG189,"&lt;&gt;NOR",G139:G189)</f>
        <v>0</v>
      </c>
      <c r="H138" s="171"/>
      <c r="I138" s="171">
        <f>SUM(I139:I189)</f>
        <v>0</v>
      </c>
      <c r="J138" s="171"/>
      <c r="K138" s="171">
        <f>SUM(K139:K189)</f>
        <v>0</v>
      </c>
      <c r="L138" s="171"/>
      <c r="M138" s="171">
        <f>SUM(M139:M189)</f>
        <v>0</v>
      </c>
      <c r="N138" s="171"/>
      <c r="O138" s="171">
        <f>SUM(O139:O189)</f>
        <v>0</v>
      </c>
      <c r="P138" s="171"/>
      <c r="Q138" s="171">
        <f>SUM(Q139:Q189)</f>
        <v>0</v>
      </c>
      <c r="R138" s="171"/>
      <c r="S138" s="171"/>
      <c r="T138" s="172"/>
      <c r="U138" s="166"/>
      <c r="V138" s="166">
        <f>SUM(V139:V189)</f>
        <v>0</v>
      </c>
      <c r="W138" s="166"/>
      <c r="AG138" t="s">
        <v>276</v>
      </c>
    </row>
    <row r="139" spans="1:60" outlineLevel="1" x14ac:dyDescent="0.2">
      <c r="A139" s="173">
        <v>31</v>
      </c>
      <c r="B139" s="174" t="s">
        <v>443</v>
      </c>
      <c r="C139" s="189" t="s">
        <v>444</v>
      </c>
      <c r="D139" s="175" t="s">
        <v>326</v>
      </c>
      <c r="E139" s="176">
        <v>111.2025</v>
      </c>
      <c r="F139" s="177"/>
      <c r="G139" s="178">
        <f>ROUND(E139*F139,2)</f>
        <v>0</v>
      </c>
      <c r="H139" s="177"/>
      <c r="I139" s="178">
        <f>ROUND(E139*H139,2)</f>
        <v>0</v>
      </c>
      <c r="J139" s="177"/>
      <c r="K139" s="178">
        <f>ROUND(E139*J139,2)</f>
        <v>0</v>
      </c>
      <c r="L139" s="178">
        <v>21</v>
      </c>
      <c r="M139" s="178">
        <f>G139*(1+L139/100)</f>
        <v>0</v>
      </c>
      <c r="N139" s="178">
        <v>0</v>
      </c>
      <c r="O139" s="178">
        <f>ROUND(E139*N139,2)</f>
        <v>0</v>
      </c>
      <c r="P139" s="178">
        <v>0</v>
      </c>
      <c r="Q139" s="178">
        <f>ROUND(E139*P139,2)</f>
        <v>0</v>
      </c>
      <c r="R139" s="178"/>
      <c r="S139" s="178" t="s">
        <v>280</v>
      </c>
      <c r="T139" s="179" t="s">
        <v>281</v>
      </c>
      <c r="U139" s="161">
        <v>0</v>
      </c>
      <c r="V139" s="161">
        <f>ROUND(E139*U139,2)</f>
        <v>0</v>
      </c>
      <c r="W139" s="161"/>
      <c r="X139" s="152"/>
      <c r="Y139" s="152"/>
      <c r="Z139" s="152"/>
      <c r="AA139" s="152"/>
      <c r="AB139" s="152"/>
      <c r="AC139" s="152"/>
      <c r="AD139" s="152"/>
      <c r="AE139" s="152"/>
      <c r="AF139" s="152"/>
      <c r="AG139" s="152" t="s">
        <v>282</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
      <c r="A140" s="159"/>
      <c r="B140" s="160"/>
      <c r="C140" s="190" t="s">
        <v>445</v>
      </c>
      <c r="D140" s="162"/>
      <c r="E140" s="163">
        <v>67.220000000000013</v>
      </c>
      <c r="F140" s="161"/>
      <c r="G140" s="161"/>
      <c r="H140" s="161"/>
      <c r="I140" s="161"/>
      <c r="J140" s="161"/>
      <c r="K140" s="161"/>
      <c r="L140" s="161"/>
      <c r="M140" s="161"/>
      <c r="N140" s="161"/>
      <c r="O140" s="161"/>
      <c r="P140" s="161"/>
      <c r="Q140" s="161"/>
      <c r="R140" s="161"/>
      <c r="S140" s="161"/>
      <c r="T140" s="161"/>
      <c r="U140" s="161"/>
      <c r="V140" s="161"/>
      <c r="W140" s="161"/>
      <c r="X140" s="152"/>
      <c r="Y140" s="152"/>
      <c r="Z140" s="152"/>
      <c r="AA140" s="152"/>
      <c r="AB140" s="152"/>
      <c r="AC140" s="152"/>
      <c r="AD140" s="152"/>
      <c r="AE140" s="152"/>
      <c r="AF140" s="152"/>
      <c r="AG140" s="152" t="s">
        <v>284</v>
      </c>
      <c r="AH140" s="152">
        <v>0</v>
      </c>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
      <c r="A141" s="159"/>
      <c r="B141" s="160"/>
      <c r="C141" s="190" t="s">
        <v>446</v>
      </c>
      <c r="D141" s="162"/>
      <c r="E141" s="163">
        <v>18.040000000000003</v>
      </c>
      <c r="F141" s="161"/>
      <c r="G141" s="161"/>
      <c r="H141" s="161"/>
      <c r="I141" s="161"/>
      <c r="J141" s="161"/>
      <c r="K141" s="161"/>
      <c r="L141" s="161"/>
      <c r="M141" s="161"/>
      <c r="N141" s="161"/>
      <c r="O141" s="161"/>
      <c r="P141" s="161"/>
      <c r="Q141" s="161"/>
      <c r="R141" s="161"/>
      <c r="S141" s="161"/>
      <c r="T141" s="161"/>
      <c r="U141" s="161"/>
      <c r="V141" s="161"/>
      <c r="W141" s="161"/>
      <c r="X141" s="152"/>
      <c r="Y141" s="152"/>
      <c r="Z141" s="152"/>
      <c r="AA141" s="152"/>
      <c r="AB141" s="152"/>
      <c r="AC141" s="152"/>
      <c r="AD141" s="152"/>
      <c r="AE141" s="152"/>
      <c r="AF141" s="152"/>
      <c r="AG141" s="152" t="s">
        <v>284</v>
      </c>
      <c r="AH141" s="152">
        <v>0</v>
      </c>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1" x14ac:dyDescent="0.2">
      <c r="A142" s="159"/>
      <c r="B142" s="160"/>
      <c r="C142" s="190" t="s">
        <v>447</v>
      </c>
      <c r="D142" s="162"/>
      <c r="E142" s="163">
        <v>8.23</v>
      </c>
      <c r="F142" s="161"/>
      <c r="G142" s="161"/>
      <c r="H142" s="161"/>
      <c r="I142" s="161"/>
      <c r="J142" s="161"/>
      <c r="K142" s="161"/>
      <c r="L142" s="161"/>
      <c r="M142" s="161"/>
      <c r="N142" s="161"/>
      <c r="O142" s="161"/>
      <c r="P142" s="161"/>
      <c r="Q142" s="161"/>
      <c r="R142" s="161"/>
      <c r="S142" s="161"/>
      <c r="T142" s="161"/>
      <c r="U142" s="161"/>
      <c r="V142" s="161"/>
      <c r="W142" s="161"/>
      <c r="X142" s="152"/>
      <c r="Y142" s="152"/>
      <c r="Z142" s="152"/>
      <c r="AA142" s="152"/>
      <c r="AB142" s="152"/>
      <c r="AC142" s="152"/>
      <c r="AD142" s="152"/>
      <c r="AE142" s="152"/>
      <c r="AF142" s="152"/>
      <c r="AG142" s="152" t="s">
        <v>284</v>
      </c>
      <c r="AH142" s="152">
        <v>0</v>
      </c>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outlineLevel="1" x14ac:dyDescent="0.2">
      <c r="A143" s="159"/>
      <c r="B143" s="160"/>
      <c r="C143" s="190" t="s">
        <v>448</v>
      </c>
      <c r="D143" s="162"/>
      <c r="E143" s="163">
        <v>17.71</v>
      </c>
      <c r="F143" s="161"/>
      <c r="G143" s="161"/>
      <c r="H143" s="161"/>
      <c r="I143" s="161"/>
      <c r="J143" s="161"/>
      <c r="K143" s="161"/>
      <c r="L143" s="161"/>
      <c r="M143" s="161"/>
      <c r="N143" s="161"/>
      <c r="O143" s="161"/>
      <c r="P143" s="161"/>
      <c r="Q143" s="161"/>
      <c r="R143" s="161"/>
      <c r="S143" s="161"/>
      <c r="T143" s="161"/>
      <c r="U143" s="161"/>
      <c r="V143" s="161"/>
      <c r="W143" s="161"/>
      <c r="X143" s="152"/>
      <c r="Y143" s="152"/>
      <c r="Z143" s="152"/>
      <c r="AA143" s="152"/>
      <c r="AB143" s="152"/>
      <c r="AC143" s="152"/>
      <c r="AD143" s="152"/>
      <c r="AE143" s="152"/>
      <c r="AF143" s="152"/>
      <c r="AG143" s="152" t="s">
        <v>284</v>
      </c>
      <c r="AH143" s="152">
        <v>0</v>
      </c>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
      <c r="A144" s="180">
        <v>32</v>
      </c>
      <c r="B144" s="181" t="s">
        <v>449</v>
      </c>
      <c r="C144" s="191" t="s">
        <v>450</v>
      </c>
      <c r="D144" s="182" t="s">
        <v>451</v>
      </c>
      <c r="E144" s="183">
        <v>3</v>
      </c>
      <c r="F144" s="184"/>
      <c r="G144" s="185">
        <f>ROUND(E144*F144,2)</f>
        <v>0</v>
      </c>
      <c r="H144" s="184"/>
      <c r="I144" s="185">
        <f>ROUND(E144*H144,2)</f>
        <v>0</v>
      </c>
      <c r="J144" s="184"/>
      <c r="K144" s="185">
        <f>ROUND(E144*J144,2)</f>
        <v>0</v>
      </c>
      <c r="L144" s="185">
        <v>21</v>
      </c>
      <c r="M144" s="185">
        <f>G144*(1+L144/100)</f>
        <v>0</v>
      </c>
      <c r="N144" s="185">
        <v>0</v>
      </c>
      <c r="O144" s="185">
        <f>ROUND(E144*N144,2)</f>
        <v>0</v>
      </c>
      <c r="P144" s="185">
        <v>0</v>
      </c>
      <c r="Q144" s="185">
        <f>ROUND(E144*P144,2)</f>
        <v>0</v>
      </c>
      <c r="R144" s="185"/>
      <c r="S144" s="185" t="s">
        <v>280</v>
      </c>
      <c r="T144" s="186" t="s">
        <v>281</v>
      </c>
      <c r="U144" s="161">
        <v>0</v>
      </c>
      <c r="V144" s="161">
        <f>ROUND(E144*U144,2)</f>
        <v>0</v>
      </c>
      <c r="W144" s="161"/>
      <c r="X144" s="152"/>
      <c r="Y144" s="152"/>
      <c r="Z144" s="152"/>
      <c r="AA144" s="152"/>
      <c r="AB144" s="152"/>
      <c r="AC144" s="152"/>
      <c r="AD144" s="152"/>
      <c r="AE144" s="152"/>
      <c r="AF144" s="152"/>
      <c r="AG144" s="152" t="s">
        <v>282</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1" x14ac:dyDescent="0.2">
      <c r="A145" s="180">
        <v>33</v>
      </c>
      <c r="B145" s="181" t="s">
        <v>452</v>
      </c>
      <c r="C145" s="191" t="s">
        <v>453</v>
      </c>
      <c r="D145" s="182" t="s">
        <v>451</v>
      </c>
      <c r="E145" s="183">
        <v>3</v>
      </c>
      <c r="F145" s="184"/>
      <c r="G145" s="185">
        <f>ROUND(E145*F145,2)</f>
        <v>0</v>
      </c>
      <c r="H145" s="184"/>
      <c r="I145" s="185">
        <f>ROUND(E145*H145,2)</f>
        <v>0</v>
      </c>
      <c r="J145" s="184"/>
      <c r="K145" s="185">
        <f>ROUND(E145*J145,2)</f>
        <v>0</v>
      </c>
      <c r="L145" s="185">
        <v>21</v>
      </c>
      <c r="M145" s="185">
        <f>G145*(1+L145/100)</f>
        <v>0</v>
      </c>
      <c r="N145" s="185">
        <v>0</v>
      </c>
      <c r="O145" s="185">
        <f>ROUND(E145*N145,2)</f>
        <v>0</v>
      </c>
      <c r="P145" s="185">
        <v>0</v>
      </c>
      <c r="Q145" s="185">
        <f>ROUND(E145*P145,2)</f>
        <v>0</v>
      </c>
      <c r="R145" s="185"/>
      <c r="S145" s="185" t="s">
        <v>280</v>
      </c>
      <c r="T145" s="186" t="s">
        <v>281</v>
      </c>
      <c r="U145" s="161">
        <v>0</v>
      </c>
      <c r="V145" s="161">
        <f>ROUND(E145*U145,2)</f>
        <v>0</v>
      </c>
      <c r="W145" s="161"/>
      <c r="X145" s="152"/>
      <c r="Y145" s="152"/>
      <c r="Z145" s="152"/>
      <c r="AA145" s="152"/>
      <c r="AB145" s="152"/>
      <c r="AC145" s="152"/>
      <c r="AD145" s="152"/>
      <c r="AE145" s="152"/>
      <c r="AF145" s="152"/>
      <c r="AG145" s="152" t="s">
        <v>282</v>
      </c>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1" x14ac:dyDescent="0.2">
      <c r="A146" s="180">
        <v>34</v>
      </c>
      <c r="B146" s="181" t="s">
        <v>454</v>
      </c>
      <c r="C146" s="191" t="s">
        <v>455</v>
      </c>
      <c r="D146" s="182" t="s">
        <v>451</v>
      </c>
      <c r="E146" s="183">
        <v>7</v>
      </c>
      <c r="F146" s="184"/>
      <c r="G146" s="185">
        <f>ROUND(E146*F146,2)</f>
        <v>0</v>
      </c>
      <c r="H146" s="184"/>
      <c r="I146" s="185">
        <f>ROUND(E146*H146,2)</f>
        <v>0</v>
      </c>
      <c r="J146" s="184"/>
      <c r="K146" s="185">
        <f>ROUND(E146*J146,2)</f>
        <v>0</v>
      </c>
      <c r="L146" s="185">
        <v>21</v>
      </c>
      <c r="M146" s="185">
        <f>G146*(1+L146/100)</f>
        <v>0</v>
      </c>
      <c r="N146" s="185">
        <v>0</v>
      </c>
      <c r="O146" s="185">
        <f>ROUND(E146*N146,2)</f>
        <v>0</v>
      </c>
      <c r="P146" s="185">
        <v>0</v>
      </c>
      <c r="Q146" s="185">
        <f>ROUND(E146*P146,2)</f>
        <v>0</v>
      </c>
      <c r="R146" s="185"/>
      <c r="S146" s="185" t="s">
        <v>280</v>
      </c>
      <c r="T146" s="186" t="s">
        <v>281</v>
      </c>
      <c r="U146" s="161">
        <v>0</v>
      </c>
      <c r="V146" s="161">
        <f>ROUND(E146*U146,2)</f>
        <v>0</v>
      </c>
      <c r="W146" s="161"/>
      <c r="X146" s="152"/>
      <c r="Y146" s="152"/>
      <c r="Z146" s="152"/>
      <c r="AA146" s="152"/>
      <c r="AB146" s="152"/>
      <c r="AC146" s="152"/>
      <c r="AD146" s="152"/>
      <c r="AE146" s="152"/>
      <c r="AF146" s="152"/>
      <c r="AG146" s="152" t="s">
        <v>282</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
      <c r="A147" s="180">
        <v>35</v>
      </c>
      <c r="B147" s="181" t="s">
        <v>456</v>
      </c>
      <c r="C147" s="191" t="s">
        <v>457</v>
      </c>
      <c r="D147" s="182" t="s">
        <v>451</v>
      </c>
      <c r="E147" s="183">
        <v>4</v>
      </c>
      <c r="F147" s="184"/>
      <c r="G147" s="185">
        <f>ROUND(E147*F147,2)</f>
        <v>0</v>
      </c>
      <c r="H147" s="184"/>
      <c r="I147" s="185">
        <f>ROUND(E147*H147,2)</f>
        <v>0</v>
      </c>
      <c r="J147" s="184"/>
      <c r="K147" s="185">
        <f>ROUND(E147*J147,2)</f>
        <v>0</v>
      </c>
      <c r="L147" s="185">
        <v>21</v>
      </c>
      <c r="M147" s="185">
        <f>G147*(1+L147/100)</f>
        <v>0</v>
      </c>
      <c r="N147" s="185">
        <v>0</v>
      </c>
      <c r="O147" s="185">
        <f>ROUND(E147*N147,2)</f>
        <v>0</v>
      </c>
      <c r="P147" s="185">
        <v>0</v>
      </c>
      <c r="Q147" s="185">
        <f>ROUND(E147*P147,2)</f>
        <v>0</v>
      </c>
      <c r="R147" s="185"/>
      <c r="S147" s="185" t="s">
        <v>280</v>
      </c>
      <c r="T147" s="186" t="s">
        <v>281</v>
      </c>
      <c r="U147" s="161">
        <v>0</v>
      </c>
      <c r="V147" s="161">
        <f>ROUND(E147*U147,2)</f>
        <v>0</v>
      </c>
      <c r="W147" s="161"/>
      <c r="X147" s="152"/>
      <c r="Y147" s="152"/>
      <c r="Z147" s="152"/>
      <c r="AA147" s="152"/>
      <c r="AB147" s="152"/>
      <c r="AC147" s="152"/>
      <c r="AD147" s="152"/>
      <c r="AE147" s="152"/>
      <c r="AF147" s="152"/>
      <c r="AG147" s="152" t="s">
        <v>282</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
      <c r="A148" s="173">
        <v>36</v>
      </c>
      <c r="B148" s="174" t="s">
        <v>458</v>
      </c>
      <c r="C148" s="189" t="s">
        <v>459</v>
      </c>
      <c r="D148" s="175" t="s">
        <v>353</v>
      </c>
      <c r="E148" s="176">
        <v>3.3800000000000004E-2</v>
      </c>
      <c r="F148" s="177"/>
      <c r="G148" s="178">
        <f>ROUND(E148*F148,2)</f>
        <v>0</v>
      </c>
      <c r="H148" s="177"/>
      <c r="I148" s="178">
        <f>ROUND(E148*H148,2)</f>
        <v>0</v>
      </c>
      <c r="J148" s="177"/>
      <c r="K148" s="178">
        <f>ROUND(E148*J148,2)</f>
        <v>0</v>
      </c>
      <c r="L148" s="178">
        <v>21</v>
      </c>
      <c r="M148" s="178">
        <f>G148*(1+L148/100)</f>
        <v>0</v>
      </c>
      <c r="N148" s="178">
        <v>0</v>
      </c>
      <c r="O148" s="178">
        <f>ROUND(E148*N148,2)</f>
        <v>0</v>
      </c>
      <c r="P148" s="178">
        <v>0</v>
      </c>
      <c r="Q148" s="178">
        <f>ROUND(E148*P148,2)</f>
        <v>0</v>
      </c>
      <c r="R148" s="178"/>
      <c r="S148" s="178" t="s">
        <v>280</v>
      </c>
      <c r="T148" s="179" t="s">
        <v>281</v>
      </c>
      <c r="U148" s="161">
        <v>0</v>
      </c>
      <c r="V148" s="161">
        <f>ROUND(E148*U148,2)</f>
        <v>0</v>
      </c>
      <c r="W148" s="161"/>
      <c r="X148" s="152"/>
      <c r="Y148" s="152"/>
      <c r="Z148" s="152"/>
      <c r="AA148" s="152"/>
      <c r="AB148" s="152"/>
      <c r="AC148" s="152"/>
      <c r="AD148" s="152"/>
      <c r="AE148" s="152"/>
      <c r="AF148" s="152"/>
      <c r="AG148" s="152" t="s">
        <v>282</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
      <c r="A149" s="159"/>
      <c r="B149" s="160"/>
      <c r="C149" s="190" t="s">
        <v>460</v>
      </c>
      <c r="D149" s="162"/>
      <c r="E149" s="163">
        <v>3.0000000000000002E-2</v>
      </c>
      <c r="F149" s="161"/>
      <c r="G149" s="161"/>
      <c r="H149" s="161"/>
      <c r="I149" s="161"/>
      <c r="J149" s="161"/>
      <c r="K149" s="161"/>
      <c r="L149" s="161"/>
      <c r="M149" s="161"/>
      <c r="N149" s="161"/>
      <c r="O149" s="161"/>
      <c r="P149" s="161"/>
      <c r="Q149" s="161"/>
      <c r="R149" s="161"/>
      <c r="S149" s="161"/>
      <c r="T149" s="161"/>
      <c r="U149" s="161"/>
      <c r="V149" s="161"/>
      <c r="W149" s="161"/>
      <c r="X149" s="152"/>
      <c r="Y149" s="152"/>
      <c r="Z149" s="152"/>
      <c r="AA149" s="152"/>
      <c r="AB149" s="152"/>
      <c r="AC149" s="152"/>
      <c r="AD149" s="152"/>
      <c r="AE149" s="152"/>
      <c r="AF149" s="152"/>
      <c r="AG149" s="152" t="s">
        <v>284</v>
      </c>
      <c r="AH149" s="152">
        <v>0</v>
      </c>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
      <c r="A150" s="173">
        <v>37</v>
      </c>
      <c r="B150" s="174" t="s">
        <v>461</v>
      </c>
      <c r="C150" s="189" t="s">
        <v>462</v>
      </c>
      <c r="D150" s="175" t="s">
        <v>353</v>
      </c>
      <c r="E150" s="176">
        <v>6.0900000000000003E-2</v>
      </c>
      <c r="F150" s="177"/>
      <c r="G150" s="178">
        <f>ROUND(E150*F150,2)</f>
        <v>0</v>
      </c>
      <c r="H150" s="177"/>
      <c r="I150" s="178">
        <f>ROUND(E150*H150,2)</f>
        <v>0</v>
      </c>
      <c r="J150" s="177"/>
      <c r="K150" s="178">
        <f>ROUND(E150*J150,2)</f>
        <v>0</v>
      </c>
      <c r="L150" s="178">
        <v>21</v>
      </c>
      <c r="M150" s="178">
        <f>G150*(1+L150/100)</f>
        <v>0</v>
      </c>
      <c r="N150" s="178">
        <v>0</v>
      </c>
      <c r="O150" s="178">
        <f>ROUND(E150*N150,2)</f>
        <v>0</v>
      </c>
      <c r="P150" s="178">
        <v>0</v>
      </c>
      <c r="Q150" s="178">
        <f>ROUND(E150*P150,2)</f>
        <v>0</v>
      </c>
      <c r="R150" s="178"/>
      <c r="S150" s="178" t="s">
        <v>280</v>
      </c>
      <c r="T150" s="179" t="s">
        <v>281</v>
      </c>
      <c r="U150" s="161">
        <v>0</v>
      </c>
      <c r="V150" s="161">
        <f>ROUND(E150*U150,2)</f>
        <v>0</v>
      </c>
      <c r="W150" s="161"/>
      <c r="X150" s="152"/>
      <c r="Y150" s="152"/>
      <c r="Z150" s="152"/>
      <c r="AA150" s="152"/>
      <c r="AB150" s="152"/>
      <c r="AC150" s="152"/>
      <c r="AD150" s="152"/>
      <c r="AE150" s="152"/>
      <c r="AF150" s="152"/>
      <c r="AG150" s="152" t="s">
        <v>282</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
      <c r="A151" s="159"/>
      <c r="B151" s="160"/>
      <c r="C151" s="190" t="s">
        <v>463</v>
      </c>
      <c r="D151" s="162"/>
      <c r="E151" s="163">
        <v>6.0000000000000005E-2</v>
      </c>
      <c r="F151" s="161"/>
      <c r="G151" s="161"/>
      <c r="H151" s="161"/>
      <c r="I151" s="161"/>
      <c r="J151" s="161"/>
      <c r="K151" s="161"/>
      <c r="L151" s="161"/>
      <c r="M151" s="161"/>
      <c r="N151" s="161"/>
      <c r="O151" s="161"/>
      <c r="P151" s="161"/>
      <c r="Q151" s="161"/>
      <c r="R151" s="161"/>
      <c r="S151" s="161"/>
      <c r="T151" s="161"/>
      <c r="U151" s="161"/>
      <c r="V151" s="161"/>
      <c r="W151" s="161"/>
      <c r="X151" s="152"/>
      <c r="Y151" s="152"/>
      <c r="Z151" s="152"/>
      <c r="AA151" s="152"/>
      <c r="AB151" s="152"/>
      <c r="AC151" s="152"/>
      <c r="AD151" s="152"/>
      <c r="AE151" s="152"/>
      <c r="AF151" s="152"/>
      <c r="AG151" s="152" t="s">
        <v>284</v>
      </c>
      <c r="AH151" s="152">
        <v>0</v>
      </c>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
      <c r="A152" s="173">
        <v>38</v>
      </c>
      <c r="B152" s="174" t="s">
        <v>464</v>
      </c>
      <c r="C152" s="189" t="s">
        <v>465</v>
      </c>
      <c r="D152" s="175" t="s">
        <v>326</v>
      </c>
      <c r="E152" s="176">
        <v>4.1850000000000005</v>
      </c>
      <c r="F152" s="177"/>
      <c r="G152" s="178">
        <f>ROUND(E152*F152,2)</f>
        <v>0</v>
      </c>
      <c r="H152" s="177"/>
      <c r="I152" s="178">
        <f>ROUND(E152*H152,2)</f>
        <v>0</v>
      </c>
      <c r="J152" s="177"/>
      <c r="K152" s="178">
        <f>ROUND(E152*J152,2)</f>
        <v>0</v>
      </c>
      <c r="L152" s="178">
        <v>21</v>
      </c>
      <c r="M152" s="178">
        <f>G152*(1+L152/100)</f>
        <v>0</v>
      </c>
      <c r="N152" s="178">
        <v>0</v>
      </c>
      <c r="O152" s="178">
        <f>ROUND(E152*N152,2)</f>
        <v>0</v>
      </c>
      <c r="P152" s="178">
        <v>0</v>
      </c>
      <c r="Q152" s="178">
        <f>ROUND(E152*P152,2)</f>
        <v>0</v>
      </c>
      <c r="R152" s="178"/>
      <c r="S152" s="178" t="s">
        <v>280</v>
      </c>
      <c r="T152" s="179" t="s">
        <v>281</v>
      </c>
      <c r="U152" s="161">
        <v>0</v>
      </c>
      <c r="V152" s="161">
        <f>ROUND(E152*U152,2)</f>
        <v>0</v>
      </c>
      <c r="W152" s="161"/>
      <c r="X152" s="152"/>
      <c r="Y152" s="152"/>
      <c r="Z152" s="152"/>
      <c r="AA152" s="152"/>
      <c r="AB152" s="152"/>
      <c r="AC152" s="152"/>
      <c r="AD152" s="152"/>
      <c r="AE152" s="152"/>
      <c r="AF152" s="152"/>
      <c r="AG152" s="152" t="s">
        <v>282</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1" x14ac:dyDescent="0.2">
      <c r="A153" s="159"/>
      <c r="B153" s="160"/>
      <c r="C153" s="190" t="s">
        <v>466</v>
      </c>
      <c r="D153" s="162"/>
      <c r="E153" s="163">
        <v>4.1900000000000004</v>
      </c>
      <c r="F153" s="161"/>
      <c r="G153" s="161"/>
      <c r="H153" s="161"/>
      <c r="I153" s="161"/>
      <c r="J153" s="161"/>
      <c r="K153" s="161"/>
      <c r="L153" s="161"/>
      <c r="M153" s="161"/>
      <c r="N153" s="161"/>
      <c r="O153" s="161"/>
      <c r="P153" s="161"/>
      <c r="Q153" s="161"/>
      <c r="R153" s="161"/>
      <c r="S153" s="161"/>
      <c r="T153" s="161"/>
      <c r="U153" s="161"/>
      <c r="V153" s="161"/>
      <c r="W153" s="161"/>
      <c r="X153" s="152"/>
      <c r="Y153" s="152"/>
      <c r="Z153" s="152"/>
      <c r="AA153" s="152"/>
      <c r="AB153" s="152"/>
      <c r="AC153" s="152"/>
      <c r="AD153" s="152"/>
      <c r="AE153" s="152"/>
      <c r="AF153" s="152"/>
      <c r="AG153" s="152" t="s">
        <v>284</v>
      </c>
      <c r="AH153" s="152">
        <v>0</v>
      </c>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outlineLevel="1" x14ac:dyDescent="0.2">
      <c r="A154" s="173">
        <v>39</v>
      </c>
      <c r="B154" s="174" t="s">
        <v>467</v>
      </c>
      <c r="C154" s="189" t="s">
        <v>468</v>
      </c>
      <c r="D154" s="175" t="s">
        <v>326</v>
      </c>
      <c r="E154" s="176">
        <v>23.599</v>
      </c>
      <c r="F154" s="177"/>
      <c r="G154" s="178">
        <f>ROUND(E154*F154,2)</f>
        <v>0</v>
      </c>
      <c r="H154" s="177"/>
      <c r="I154" s="178">
        <f>ROUND(E154*H154,2)</f>
        <v>0</v>
      </c>
      <c r="J154" s="177"/>
      <c r="K154" s="178">
        <f>ROUND(E154*J154,2)</f>
        <v>0</v>
      </c>
      <c r="L154" s="178">
        <v>21</v>
      </c>
      <c r="M154" s="178">
        <f>G154*(1+L154/100)</f>
        <v>0</v>
      </c>
      <c r="N154" s="178">
        <v>0</v>
      </c>
      <c r="O154" s="178">
        <f>ROUND(E154*N154,2)</f>
        <v>0</v>
      </c>
      <c r="P154" s="178">
        <v>0</v>
      </c>
      <c r="Q154" s="178">
        <f>ROUND(E154*P154,2)</f>
        <v>0</v>
      </c>
      <c r="R154" s="178"/>
      <c r="S154" s="178" t="s">
        <v>280</v>
      </c>
      <c r="T154" s="179" t="s">
        <v>281</v>
      </c>
      <c r="U154" s="161">
        <v>0</v>
      </c>
      <c r="V154" s="161">
        <f>ROUND(E154*U154,2)</f>
        <v>0</v>
      </c>
      <c r="W154" s="161"/>
      <c r="X154" s="152"/>
      <c r="Y154" s="152"/>
      <c r="Z154" s="152"/>
      <c r="AA154" s="152"/>
      <c r="AB154" s="152"/>
      <c r="AC154" s="152"/>
      <c r="AD154" s="152"/>
      <c r="AE154" s="152"/>
      <c r="AF154" s="152"/>
      <c r="AG154" s="152" t="s">
        <v>282</v>
      </c>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outlineLevel="1" x14ac:dyDescent="0.2">
      <c r="A155" s="159"/>
      <c r="B155" s="160"/>
      <c r="C155" s="190" t="s">
        <v>469</v>
      </c>
      <c r="D155" s="162"/>
      <c r="E155" s="163">
        <v>5.25</v>
      </c>
      <c r="F155" s="161"/>
      <c r="G155" s="161"/>
      <c r="H155" s="161"/>
      <c r="I155" s="161"/>
      <c r="J155" s="161"/>
      <c r="K155" s="161"/>
      <c r="L155" s="161"/>
      <c r="M155" s="161"/>
      <c r="N155" s="161"/>
      <c r="O155" s="161"/>
      <c r="P155" s="161"/>
      <c r="Q155" s="161"/>
      <c r="R155" s="161"/>
      <c r="S155" s="161"/>
      <c r="T155" s="161"/>
      <c r="U155" s="161"/>
      <c r="V155" s="161"/>
      <c r="W155" s="161"/>
      <c r="X155" s="152"/>
      <c r="Y155" s="152"/>
      <c r="Z155" s="152"/>
      <c r="AA155" s="152"/>
      <c r="AB155" s="152"/>
      <c r="AC155" s="152"/>
      <c r="AD155" s="152"/>
      <c r="AE155" s="152"/>
      <c r="AF155" s="152"/>
      <c r="AG155" s="152" t="s">
        <v>284</v>
      </c>
      <c r="AH155" s="152">
        <v>0</v>
      </c>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
      <c r="A156" s="159"/>
      <c r="B156" s="160"/>
      <c r="C156" s="190" t="s">
        <v>470</v>
      </c>
      <c r="D156" s="162"/>
      <c r="E156" s="163">
        <v>7.8900000000000006</v>
      </c>
      <c r="F156" s="161"/>
      <c r="G156" s="161"/>
      <c r="H156" s="161"/>
      <c r="I156" s="161"/>
      <c r="J156" s="161"/>
      <c r="K156" s="161"/>
      <c r="L156" s="161"/>
      <c r="M156" s="161"/>
      <c r="N156" s="161"/>
      <c r="O156" s="161"/>
      <c r="P156" s="161"/>
      <c r="Q156" s="161"/>
      <c r="R156" s="161"/>
      <c r="S156" s="161"/>
      <c r="T156" s="161"/>
      <c r="U156" s="161"/>
      <c r="V156" s="161"/>
      <c r="W156" s="161"/>
      <c r="X156" s="152"/>
      <c r="Y156" s="152"/>
      <c r="Z156" s="152"/>
      <c r="AA156" s="152"/>
      <c r="AB156" s="152"/>
      <c r="AC156" s="152"/>
      <c r="AD156" s="152"/>
      <c r="AE156" s="152"/>
      <c r="AF156" s="152"/>
      <c r="AG156" s="152" t="s">
        <v>284</v>
      </c>
      <c r="AH156" s="152">
        <v>0</v>
      </c>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
      <c r="A157" s="159"/>
      <c r="B157" s="160"/>
      <c r="C157" s="190" t="s">
        <v>471</v>
      </c>
      <c r="D157" s="162"/>
      <c r="E157" s="163">
        <v>10.46</v>
      </c>
      <c r="F157" s="161"/>
      <c r="G157" s="161"/>
      <c r="H157" s="161"/>
      <c r="I157" s="161"/>
      <c r="J157" s="161"/>
      <c r="K157" s="161"/>
      <c r="L157" s="161"/>
      <c r="M157" s="161"/>
      <c r="N157" s="161"/>
      <c r="O157" s="161"/>
      <c r="P157" s="161"/>
      <c r="Q157" s="161"/>
      <c r="R157" s="161"/>
      <c r="S157" s="161"/>
      <c r="T157" s="161"/>
      <c r="U157" s="161"/>
      <c r="V157" s="161"/>
      <c r="W157" s="161"/>
      <c r="X157" s="152"/>
      <c r="Y157" s="152"/>
      <c r="Z157" s="152"/>
      <c r="AA157" s="152"/>
      <c r="AB157" s="152"/>
      <c r="AC157" s="152"/>
      <c r="AD157" s="152"/>
      <c r="AE157" s="152"/>
      <c r="AF157" s="152"/>
      <c r="AG157" s="152" t="s">
        <v>284</v>
      </c>
      <c r="AH157" s="152">
        <v>0</v>
      </c>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1" x14ac:dyDescent="0.2">
      <c r="A158" s="173">
        <v>40</v>
      </c>
      <c r="B158" s="174" t="s">
        <v>472</v>
      </c>
      <c r="C158" s="189" t="s">
        <v>473</v>
      </c>
      <c r="D158" s="175" t="s">
        <v>326</v>
      </c>
      <c r="E158" s="176">
        <v>275.07500000000005</v>
      </c>
      <c r="F158" s="177"/>
      <c r="G158" s="178">
        <f>ROUND(E158*F158,2)</f>
        <v>0</v>
      </c>
      <c r="H158" s="177"/>
      <c r="I158" s="178">
        <f>ROUND(E158*H158,2)</f>
        <v>0</v>
      </c>
      <c r="J158" s="177"/>
      <c r="K158" s="178">
        <f>ROUND(E158*J158,2)</f>
        <v>0</v>
      </c>
      <c r="L158" s="178">
        <v>21</v>
      </c>
      <c r="M158" s="178">
        <f>G158*(1+L158/100)</f>
        <v>0</v>
      </c>
      <c r="N158" s="178">
        <v>0</v>
      </c>
      <c r="O158" s="178">
        <f>ROUND(E158*N158,2)</f>
        <v>0</v>
      </c>
      <c r="P158" s="178">
        <v>0</v>
      </c>
      <c r="Q158" s="178">
        <f>ROUND(E158*P158,2)</f>
        <v>0</v>
      </c>
      <c r="R158" s="178"/>
      <c r="S158" s="178" t="s">
        <v>280</v>
      </c>
      <c r="T158" s="179" t="s">
        <v>281</v>
      </c>
      <c r="U158" s="161">
        <v>0</v>
      </c>
      <c r="V158" s="161">
        <f>ROUND(E158*U158,2)</f>
        <v>0</v>
      </c>
      <c r="W158" s="161"/>
      <c r="X158" s="152"/>
      <c r="Y158" s="152"/>
      <c r="Z158" s="152"/>
      <c r="AA158" s="152"/>
      <c r="AB158" s="152"/>
      <c r="AC158" s="152"/>
      <c r="AD158" s="152"/>
      <c r="AE158" s="152"/>
      <c r="AF158" s="152"/>
      <c r="AG158" s="152" t="s">
        <v>282</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
      <c r="A159" s="159"/>
      <c r="B159" s="160"/>
      <c r="C159" s="190" t="s">
        <v>474</v>
      </c>
      <c r="D159" s="162"/>
      <c r="E159" s="163">
        <v>26.860000000000003</v>
      </c>
      <c r="F159" s="161"/>
      <c r="G159" s="161"/>
      <c r="H159" s="161"/>
      <c r="I159" s="161"/>
      <c r="J159" s="161"/>
      <c r="K159" s="161"/>
      <c r="L159" s="161"/>
      <c r="M159" s="161"/>
      <c r="N159" s="161"/>
      <c r="O159" s="161"/>
      <c r="P159" s="161"/>
      <c r="Q159" s="161"/>
      <c r="R159" s="161"/>
      <c r="S159" s="161"/>
      <c r="T159" s="161"/>
      <c r="U159" s="161"/>
      <c r="V159" s="161"/>
      <c r="W159" s="161"/>
      <c r="X159" s="152"/>
      <c r="Y159" s="152"/>
      <c r="Z159" s="152"/>
      <c r="AA159" s="152"/>
      <c r="AB159" s="152"/>
      <c r="AC159" s="152"/>
      <c r="AD159" s="152"/>
      <c r="AE159" s="152"/>
      <c r="AF159" s="152"/>
      <c r="AG159" s="152" t="s">
        <v>284</v>
      </c>
      <c r="AH159" s="152">
        <v>0</v>
      </c>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
      <c r="A160" s="159"/>
      <c r="B160" s="160"/>
      <c r="C160" s="190" t="s">
        <v>475</v>
      </c>
      <c r="D160" s="162"/>
      <c r="E160" s="163">
        <v>-4.1899999999999995</v>
      </c>
      <c r="F160" s="161"/>
      <c r="G160" s="161"/>
      <c r="H160" s="161"/>
      <c r="I160" s="161"/>
      <c r="J160" s="161"/>
      <c r="K160" s="161"/>
      <c r="L160" s="161"/>
      <c r="M160" s="161"/>
      <c r="N160" s="161"/>
      <c r="O160" s="161"/>
      <c r="P160" s="161"/>
      <c r="Q160" s="161"/>
      <c r="R160" s="161"/>
      <c r="S160" s="161"/>
      <c r="T160" s="161"/>
      <c r="U160" s="161"/>
      <c r="V160" s="161"/>
      <c r="W160" s="161"/>
      <c r="X160" s="152"/>
      <c r="Y160" s="152"/>
      <c r="Z160" s="152"/>
      <c r="AA160" s="152"/>
      <c r="AB160" s="152"/>
      <c r="AC160" s="152"/>
      <c r="AD160" s="152"/>
      <c r="AE160" s="152"/>
      <c r="AF160" s="152"/>
      <c r="AG160" s="152" t="s">
        <v>284</v>
      </c>
      <c r="AH160" s="152">
        <v>0</v>
      </c>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
      <c r="A161" s="159"/>
      <c r="B161" s="160"/>
      <c r="C161" s="190" t="s">
        <v>476</v>
      </c>
      <c r="D161" s="162"/>
      <c r="E161" s="163">
        <v>109.15</v>
      </c>
      <c r="F161" s="161"/>
      <c r="G161" s="161"/>
      <c r="H161" s="161"/>
      <c r="I161" s="161"/>
      <c r="J161" s="161"/>
      <c r="K161" s="161"/>
      <c r="L161" s="161"/>
      <c r="M161" s="161"/>
      <c r="N161" s="161"/>
      <c r="O161" s="161"/>
      <c r="P161" s="161"/>
      <c r="Q161" s="161"/>
      <c r="R161" s="161"/>
      <c r="S161" s="161"/>
      <c r="T161" s="161"/>
      <c r="U161" s="161"/>
      <c r="V161" s="161"/>
      <c r="W161" s="161"/>
      <c r="X161" s="152"/>
      <c r="Y161" s="152"/>
      <c r="Z161" s="152"/>
      <c r="AA161" s="152"/>
      <c r="AB161" s="152"/>
      <c r="AC161" s="152"/>
      <c r="AD161" s="152"/>
      <c r="AE161" s="152"/>
      <c r="AF161" s="152"/>
      <c r="AG161" s="152" t="s">
        <v>284</v>
      </c>
      <c r="AH161" s="152">
        <v>0</v>
      </c>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
      <c r="A162" s="159"/>
      <c r="B162" s="160"/>
      <c r="C162" s="190" t="s">
        <v>477</v>
      </c>
      <c r="D162" s="162"/>
      <c r="E162" s="163">
        <v>3.89</v>
      </c>
      <c r="F162" s="161"/>
      <c r="G162" s="161"/>
      <c r="H162" s="161"/>
      <c r="I162" s="161"/>
      <c r="J162" s="161"/>
      <c r="K162" s="161"/>
      <c r="L162" s="161"/>
      <c r="M162" s="161"/>
      <c r="N162" s="161"/>
      <c r="O162" s="161"/>
      <c r="P162" s="161"/>
      <c r="Q162" s="161"/>
      <c r="R162" s="161"/>
      <c r="S162" s="161"/>
      <c r="T162" s="161"/>
      <c r="U162" s="161"/>
      <c r="V162" s="161"/>
      <c r="W162" s="161"/>
      <c r="X162" s="152"/>
      <c r="Y162" s="152"/>
      <c r="Z162" s="152"/>
      <c r="AA162" s="152"/>
      <c r="AB162" s="152"/>
      <c r="AC162" s="152"/>
      <c r="AD162" s="152"/>
      <c r="AE162" s="152"/>
      <c r="AF162" s="152"/>
      <c r="AG162" s="152" t="s">
        <v>284</v>
      </c>
      <c r="AH162" s="152">
        <v>0</v>
      </c>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
      <c r="A163" s="159"/>
      <c r="B163" s="160"/>
      <c r="C163" s="190" t="s">
        <v>478</v>
      </c>
      <c r="D163" s="162"/>
      <c r="E163" s="163">
        <v>-6.2899999999999991</v>
      </c>
      <c r="F163" s="161"/>
      <c r="G163" s="161"/>
      <c r="H163" s="161"/>
      <c r="I163" s="161"/>
      <c r="J163" s="161"/>
      <c r="K163" s="161"/>
      <c r="L163" s="161"/>
      <c r="M163" s="161"/>
      <c r="N163" s="161"/>
      <c r="O163" s="161"/>
      <c r="P163" s="161"/>
      <c r="Q163" s="161"/>
      <c r="R163" s="161"/>
      <c r="S163" s="161"/>
      <c r="T163" s="161"/>
      <c r="U163" s="161"/>
      <c r="V163" s="161"/>
      <c r="W163" s="161"/>
      <c r="X163" s="152"/>
      <c r="Y163" s="152"/>
      <c r="Z163" s="152"/>
      <c r="AA163" s="152"/>
      <c r="AB163" s="152"/>
      <c r="AC163" s="152"/>
      <c r="AD163" s="152"/>
      <c r="AE163" s="152"/>
      <c r="AF163" s="152"/>
      <c r="AG163" s="152" t="s">
        <v>284</v>
      </c>
      <c r="AH163" s="152">
        <v>0</v>
      </c>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1" x14ac:dyDescent="0.2">
      <c r="A164" s="159"/>
      <c r="B164" s="160"/>
      <c r="C164" s="190" t="s">
        <v>479</v>
      </c>
      <c r="D164" s="162"/>
      <c r="E164" s="163">
        <v>132.17000000000002</v>
      </c>
      <c r="F164" s="161"/>
      <c r="G164" s="161"/>
      <c r="H164" s="161"/>
      <c r="I164" s="161"/>
      <c r="J164" s="161"/>
      <c r="K164" s="161"/>
      <c r="L164" s="161"/>
      <c r="M164" s="161"/>
      <c r="N164" s="161"/>
      <c r="O164" s="161"/>
      <c r="P164" s="161"/>
      <c r="Q164" s="161"/>
      <c r="R164" s="161"/>
      <c r="S164" s="161"/>
      <c r="T164" s="161"/>
      <c r="U164" s="161"/>
      <c r="V164" s="161"/>
      <c r="W164" s="161"/>
      <c r="X164" s="152"/>
      <c r="Y164" s="152"/>
      <c r="Z164" s="152"/>
      <c r="AA164" s="152"/>
      <c r="AB164" s="152"/>
      <c r="AC164" s="152"/>
      <c r="AD164" s="152"/>
      <c r="AE164" s="152"/>
      <c r="AF164" s="152"/>
      <c r="AG164" s="152" t="s">
        <v>284</v>
      </c>
      <c r="AH164" s="152">
        <v>0</v>
      </c>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1" x14ac:dyDescent="0.2">
      <c r="A165" s="159"/>
      <c r="B165" s="160"/>
      <c r="C165" s="190" t="s">
        <v>480</v>
      </c>
      <c r="D165" s="162"/>
      <c r="E165" s="163">
        <v>35.180000000000007</v>
      </c>
      <c r="F165" s="161"/>
      <c r="G165" s="161"/>
      <c r="H165" s="161"/>
      <c r="I165" s="161"/>
      <c r="J165" s="161"/>
      <c r="K165" s="161"/>
      <c r="L165" s="161"/>
      <c r="M165" s="161"/>
      <c r="N165" s="161"/>
      <c r="O165" s="161"/>
      <c r="P165" s="161"/>
      <c r="Q165" s="161"/>
      <c r="R165" s="161"/>
      <c r="S165" s="161"/>
      <c r="T165" s="161"/>
      <c r="U165" s="161"/>
      <c r="V165" s="161"/>
      <c r="W165" s="161"/>
      <c r="X165" s="152"/>
      <c r="Y165" s="152"/>
      <c r="Z165" s="152"/>
      <c r="AA165" s="152"/>
      <c r="AB165" s="152"/>
      <c r="AC165" s="152"/>
      <c r="AD165" s="152"/>
      <c r="AE165" s="152"/>
      <c r="AF165" s="152"/>
      <c r="AG165" s="152" t="s">
        <v>284</v>
      </c>
      <c r="AH165" s="152">
        <v>0</v>
      </c>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
      <c r="A166" s="159"/>
      <c r="B166" s="160"/>
      <c r="C166" s="192" t="s">
        <v>481</v>
      </c>
      <c r="D166" s="164"/>
      <c r="E166" s="165">
        <v>296.76000000000005</v>
      </c>
      <c r="F166" s="161"/>
      <c r="G166" s="161"/>
      <c r="H166" s="161"/>
      <c r="I166" s="161"/>
      <c r="J166" s="161"/>
      <c r="K166" s="161"/>
      <c r="L166" s="161"/>
      <c r="M166" s="161"/>
      <c r="N166" s="161"/>
      <c r="O166" s="161"/>
      <c r="P166" s="161"/>
      <c r="Q166" s="161"/>
      <c r="R166" s="161"/>
      <c r="S166" s="161"/>
      <c r="T166" s="161"/>
      <c r="U166" s="161"/>
      <c r="V166" s="161"/>
      <c r="W166" s="161"/>
      <c r="X166" s="152"/>
      <c r="Y166" s="152"/>
      <c r="Z166" s="152"/>
      <c r="AA166" s="152"/>
      <c r="AB166" s="152"/>
      <c r="AC166" s="152"/>
      <c r="AD166" s="152"/>
      <c r="AE166" s="152"/>
      <c r="AF166" s="152"/>
      <c r="AG166" s="152" t="s">
        <v>284</v>
      </c>
      <c r="AH166" s="152">
        <v>1</v>
      </c>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
      <c r="A167" s="159"/>
      <c r="B167" s="160"/>
      <c r="C167" s="190" t="s">
        <v>482</v>
      </c>
      <c r="D167" s="162"/>
      <c r="E167" s="163">
        <v>3.4400000000000004</v>
      </c>
      <c r="F167" s="161"/>
      <c r="G167" s="161"/>
      <c r="H167" s="161"/>
      <c r="I167" s="161"/>
      <c r="J167" s="161"/>
      <c r="K167" s="161"/>
      <c r="L167" s="161"/>
      <c r="M167" s="161"/>
      <c r="N167" s="161"/>
      <c r="O167" s="161"/>
      <c r="P167" s="161"/>
      <c r="Q167" s="161"/>
      <c r="R167" s="161"/>
      <c r="S167" s="161"/>
      <c r="T167" s="161"/>
      <c r="U167" s="161"/>
      <c r="V167" s="161"/>
      <c r="W167" s="161"/>
      <c r="X167" s="152"/>
      <c r="Y167" s="152"/>
      <c r="Z167" s="152"/>
      <c r="AA167" s="152"/>
      <c r="AB167" s="152"/>
      <c r="AC167" s="152"/>
      <c r="AD167" s="152"/>
      <c r="AE167" s="152"/>
      <c r="AF167" s="152"/>
      <c r="AG167" s="152" t="s">
        <v>284</v>
      </c>
      <c r="AH167" s="152">
        <v>0</v>
      </c>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
      <c r="A168" s="159"/>
      <c r="B168" s="160"/>
      <c r="C168" s="190" t="s">
        <v>483</v>
      </c>
      <c r="D168" s="162"/>
      <c r="E168" s="163">
        <v>-25.13</v>
      </c>
      <c r="F168" s="161"/>
      <c r="G168" s="161"/>
      <c r="H168" s="161"/>
      <c r="I168" s="161"/>
      <c r="J168" s="161"/>
      <c r="K168" s="161"/>
      <c r="L168" s="161"/>
      <c r="M168" s="161"/>
      <c r="N168" s="161"/>
      <c r="O168" s="161"/>
      <c r="P168" s="161"/>
      <c r="Q168" s="161"/>
      <c r="R168" s="161"/>
      <c r="S168" s="161"/>
      <c r="T168" s="161"/>
      <c r="U168" s="161"/>
      <c r="V168" s="161"/>
      <c r="W168" s="161"/>
      <c r="X168" s="152"/>
      <c r="Y168" s="152"/>
      <c r="Z168" s="152"/>
      <c r="AA168" s="152"/>
      <c r="AB168" s="152"/>
      <c r="AC168" s="152"/>
      <c r="AD168" s="152"/>
      <c r="AE168" s="152"/>
      <c r="AF168" s="152"/>
      <c r="AG168" s="152" t="s">
        <v>284</v>
      </c>
      <c r="AH168" s="152">
        <v>0</v>
      </c>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
      <c r="A169" s="173">
        <v>41</v>
      </c>
      <c r="B169" s="174" t="s">
        <v>484</v>
      </c>
      <c r="C169" s="189" t="s">
        <v>485</v>
      </c>
      <c r="D169" s="175" t="s">
        <v>486</v>
      </c>
      <c r="E169" s="176">
        <v>120.05000000000001</v>
      </c>
      <c r="F169" s="177"/>
      <c r="G169" s="178">
        <f>ROUND(E169*F169,2)</f>
        <v>0</v>
      </c>
      <c r="H169" s="177"/>
      <c r="I169" s="178">
        <f>ROUND(E169*H169,2)</f>
        <v>0</v>
      </c>
      <c r="J169" s="177"/>
      <c r="K169" s="178">
        <f>ROUND(E169*J169,2)</f>
        <v>0</v>
      </c>
      <c r="L169" s="178">
        <v>21</v>
      </c>
      <c r="M169" s="178">
        <f>G169*(1+L169/100)</f>
        <v>0</v>
      </c>
      <c r="N169" s="178">
        <v>0</v>
      </c>
      <c r="O169" s="178">
        <f>ROUND(E169*N169,2)</f>
        <v>0</v>
      </c>
      <c r="P169" s="178">
        <v>0</v>
      </c>
      <c r="Q169" s="178">
        <f>ROUND(E169*P169,2)</f>
        <v>0</v>
      </c>
      <c r="R169" s="178"/>
      <c r="S169" s="178" t="s">
        <v>280</v>
      </c>
      <c r="T169" s="179" t="s">
        <v>281</v>
      </c>
      <c r="U169" s="161">
        <v>0</v>
      </c>
      <c r="V169" s="161">
        <f>ROUND(E169*U169,2)</f>
        <v>0</v>
      </c>
      <c r="W169" s="161"/>
      <c r="X169" s="152"/>
      <c r="Y169" s="152"/>
      <c r="Z169" s="152"/>
      <c r="AA169" s="152"/>
      <c r="AB169" s="152"/>
      <c r="AC169" s="152"/>
      <c r="AD169" s="152"/>
      <c r="AE169" s="152"/>
      <c r="AF169" s="152"/>
      <c r="AG169" s="152" t="s">
        <v>282</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1" x14ac:dyDescent="0.2">
      <c r="A170" s="159"/>
      <c r="B170" s="160"/>
      <c r="C170" s="190" t="s">
        <v>487</v>
      </c>
      <c r="D170" s="162"/>
      <c r="E170" s="163">
        <v>19.5</v>
      </c>
      <c r="F170" s="161"/>
      <c r="G170" s="161"/>
      <c r="H170" s="161"/>
      <c r="I170" s="161"/>
      <c r="J170" s="161"/>
      <c r="K170" s="161"/>
      <c r="L170" s="161"/>
      <c r="M170" s="161"/>
      <c r="N170" s="161"/>
      <c r="O170" s="161"/>
      <c r="P170" s="161"/>
      <c r="Q170" s="161"/>
      <c r="R170" s="161"/>
      <c r="S170" s="161"/>
      <c r="T170" s="161"/>
      <c r="U170" s="161"/>
      <c r="V170" s="161"/>
      <c r="W170" s="161"/>
      <c r="X170" s="152"/>
      <c r="Y170" s="152"/>
      <c r="Z170" s="152"/>
      <c r="AA170" s="152"/>
      <c r="AB170" s="152"/>
      <c r="AC170" s="152"/>
      <c r="AD170" s="152"/>
      <c r="AE170" s="152"/>
      <c r="AF170" s="152"/>
      <c r="AG170" s="152" t="s">
        <v>284</v>
      </c>
      <c r="AH170" s="152">
        <v>0</v>
      </c>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
      <c r="A171" s="159"/>
      <c r="B171" s="160"/>
      <c r="C171" s="190" t="s">
        <v>488</v>
      </c>
      <c r="D171" s="162"/>
      <c r="E171" s="163">
        <v>1.9500000000000002</v>
      </c>
      <c r="F171" s="161"/>
      <c r="G171" s="161"/>
      <c r="H171" s="161"/>
      <c r="I171" s="161"/>
      <c r="J171" s="161"/>
      <c r="K171" s="161"/>
      <c r="L171" s="161"/>
      <c r="M171" s="161"/>
      <c r="N171" s="161"/>
      <c r="O171" s="161"/>
      <c r="P171" s="161"/>
      <c r="Q171" s="161"/>
      <c r="R171" s="161"/>
      <c r="S171" s="161"/>
      <c r="T171" s="161"/>
      <c r="U171" s="161"/>
      <c r="V171" s="161"/>
      <c r="W171" s="161"/>
      <c r="X171" s="152"/>
      <c r="Y171" s="152"/>
      <c r="Z171" s="152"/>
      <c r="AA171" s="152"/>
      <c r="AB171" s="152"/>
      <c r="AC171" s="152"/>
      <c r="AD171" s="152"/>
      <c r="AE171" s="152"/>
      <c r="AF171" s="152"/>
      <c r="AG171" s="152" t="s">
        <v>284</v>
      </c>
      <c r="AH171" s="152">
        <v>0</v>
      </c>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1" x14ac:dyDescent="0.2">
      <c r="A172" s="159"/>
      <c r="B172" s="160"/>
      <c r="C172" s="190" t="s">
        <v>489</v>
      </c>
      <c r="D172" s="162"/>
      <c r="E172" s="163">
        <v>41.95</v>
      </c>
      <c r="F172" s="161"/>
      <c r="G172" s="161"/>
      <c r="H172" s="161"/>
      <c r="I172" s="161"/>
      <c r="J172" s="161"/>
      <c r="K172" s="161"/>
      <c r="L172" s="161"/>
      <c r="M172" s="161"/>
      <c r="N172" s="161"/>
      <c r="O172" s="161"/>
      <c r="P172" s="161"/>
      <c r="Q172" s="161"/>
      <c r="R172" s="161"/>
      <c r="S172" s="161"/>
      <c r="T172" s="161"/>
      <c r="U172" s="161"/>
      <c r="V172" s="161"/>
      <c r="W172" s="161"/>
      <c r="X172" s="152"/>
      <c r="Y172" s="152"/>
      <c r="Z172" s="152"/>
      <c r="AA172" s="152"/>
      <c r="AB172" s="152"/>
      <c r="AC172" s="152"/>
      <c r="AD172" s="152"/>
      <c r="AE172" s="152"/>
      <c r="AF172" s="152"/>
      <c r="AG172" s="152" t="s">
        <v>284</v>
      </c>
      <c r="AH172" s="152">
        <v>0</v>
      </c>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
      <c r="A173" s="159"/>
      <c r="B173" s="160"/>
      <c r="C173" s="190" t="s">
        <v>490</v>
      </c>
      <c r="D173" s="162"/>
      <c r="E173" s="163">
        <v>64.150000000000006</v>
      </c>
      <c r="F173" s="161"/>
      <c r="G173" s="161"/>
      <c r="H173" s="161"/>
      <c r="I173" s="161"/>
      <c r="J173" s="161"/>
      <c r="K173" s="161"/>
      <c r="L173" s="161"/>
      <c r="M173" s="161"/>
      <c r="N173" s="161"/>
      <c r="O173" s="161"/>
      <c r="P173" s="161"/>
      <c r="Q173" s="161"/>
      <c r="R173" s="161"/>
      <c r="S173" s="161"/>
      <c r="T173" s="161"/>
      <c r="U173" s="161"/>
      <c r="V173" s="161"/>
      <c r="W173" s="161"/>
      <c r="X173" s="152"/>
      <c r="Y173" s="152"/>
      <c r="Z173" s="152"/>
      <c r="AA173" s="152"/>
      <c r="AB173" s="152"/>
      <c r="AC173" s="152"/>
      <c r="AD173" s="152"/>
      <c r="AE173" s="152"/>
      <c r="AF173" s="152"/>
      <c r="AG173" s="152" t="s">
        <v>284</v>
      </c>
      <c r="AH173" s="152">
        <v>0</v>
      </c>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
      <c r="A174" s="159"/>
      <c r="B174" s="160"/>
      <c r="C174" s="192" t="s">
        <v>481</v>
      </c>
      <c r="D174" s="164"/>
      <c r="E174" s="165">
        <v>127.55000000000001</v>
      </c>
      <c r="F174" s="161"/>
      <c r="G174" s="161"/>
      <c r="H174" s="161"/>
      <c r="I174" s="161"/>
      <c r="J174" s="161"/>
      <c r="K174" s="161"/>
      <c r="L174" s="161"/>
      <c r="M174" s="161"/>
      <c r="N174" s="161"/>
      <c r="O174" s="161"/>
      <c r="P174" s="161"/>
      <c r="Q174" s="161"/>
      <c r="R174" s="161"/>
      <c r="S174" s="161"/>
      <c r="T174" s="161"/>
      <c r="U174" s="161"/>
      <c r="V174" s="161"/>
      <c r="W174" s="161"/>
      <c r="X174" s="152"/>
      <c r="Y174" s="152"/>
      <c r="Z174" s="152"/>
      <c r="AA174" s="152"/>
      <c r="AB174" s="152"/>
      <c r="AC174" s="152"/>
      <c r="AD174" s="152"/>
      <c r="AE174" s="152"/>
      <c r="AF174" s="152"/>
      <c r="AG174" s="152" t="s">
        <v>284</v>
      </c>
      <c r="AH174" s="152">
        <v>1</v>
      </c>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
      <c r="A175" s="159"/>
      <c r="B175" s="160"/>
      <c r="C175" s="190" t="s">
        <v>491</v>
      </c>
      <c r="D175" s="162"/>
      <c r="E175" s="163">
        <v>-7.5</v>
      </c>
      <c r="F175" s="161"/>
      <c r="G175" s="161"/>
      <c r="H175" s="161"/>
      <c r="I175" s="161"/>
      <c r="J175" s="161"/>
      <c r="K175" s="161"/>
      <c r="L175" s="161"/>
      <c r="M175" s="161"/>
      <c r="N175" s="161"/>
      <c r="O175" s="161"/>
      <c r="P175" s="161"/>
      <c r="Q175" s="161"/>
      <c r="R175" s="161"/>
      <c r="S175" s="161"/>
      <c r="T175" s="161"/>
      <c r="U175" s="161"/>
      <c r="V175" s="161"/>
      <c r="W175" s="161"/>
      <c r="X175" s="152"/>
      <c r="Y175" s="152"/>
      <c r="Z175" s="152"/>
      <c r="AA175" s="152"/>
      <c r="AB175" s="152"/>
      <c r="AC175" s="152"/>
      <c r="AD175" s="152"/>
      <c r="AE175" s="152"/>
      <c r="AF175" s="152"/>
      <c r="AG175" s="152" t="s">
        <v>284</v>
      </c>
      <c r="AH175" s="152">
        <v>0</v>
      </c>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1" x14ac:dyDescent="0.2">
      <c r="A176" s="173">
        <v>42</v>
      </c>
      <c r="B176" s="174" t="s">
        <v>492</v>
      </c>
      <c r="C176" s="189" t="s">
        <v>493</v>
      </c>
      <c r="D176" s="175" t="s">
        <v>486</v>
      </c>
      <c r="E176" s="176">
        <v>59.285000000000004</v>
      </c>
      <c r="F176" s="177"/>
      <c r="G176" s="178">
        <f>ROUND(E176*F176,2)</f>
        <v>0</v>
      </c>
      <c r="H176" s="177"/>
      <c r="I176" s="178">
        <f>ROUND(E176*H176,2)</f>
        <v>0</v>
      </c>
      <c r="J176" s="177"/>
      <c r="K176" s="178">
        <f>ROUND(E176*J176,2)</f>
        <v>0</v>
      </c>
      <c r="L176" s="178">
        <v>21</v>
      </c>
      <c r="M176" s="178">
        <f>G176*(1+L176/100)</f>
        <v>0</v>
      </c>
      <c r="N176" s="178">
        <v>0</v>
      </c>
      <c r="O176" s="178">
        <f>ROUND(E176*N176,2)</f>
        <v>0</v>
      </c>
      <c r="P176" s="178">
        <v>0</v>
      </c>
      <c r="Q176" s="178">
        <f>ROUND(E176*P176,2)</f>
        <v>0</v>
      </c>
      <c r="R176" s="178"/>
      <c r="S176" s="178" t="s">
        <v>280</v>
      </c>
      <c r="T176" s="179" t="s">
        <v>281</v>
      </c>
      <c r="U176" s="161">
        <v>0</v>
      </c>
      <c r="V176" s="161">
        <f>ROUND(E176*U176,2)</f>
        <v>0</v>
      </c>
      <c r="W176" s="161"/>
      <c r="X176" s="152"/>
      <c r="Y176" s="152"/>
      <c r="Z176" s="152"/>
      <c r="AA176" s="152"/>
      <c r="AB176" s="152"/>
      <c r="AC176" s="152"/>
      <c r="AD176" s="152"/>
      <c r="AE176" s="152"/>
      <c r="AF176" s="152"/>
      <c r="AG176" s="152" t="s">
        <v>282</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1" x14ac:dyDescent="0.2">
      <c r="A177" s="159"/>
      <c r="B177" s="160"/>
      <c r="C177" s="190" t="s">
        <v>494</v>
      </c>
      <c r="D177" s="162"/>
      <c r="E177" s="163">
        <v>29.85</v>
      </c>
      <c r="F177" s="161"/>
      <c r="G177" s="161"/>
      <c r="H177" s="161"/>
      <c r="I177" s="161"/>
      <c r="J177" s="161"/>
      <c r="K177" s="161"/>
      <c r="L177" s="161"/>
      <c r="M177" s="161"/>
      <c r="N177" s="161"/>
      <c r="O177" s="161"/>
      <c r="P177" s="161"/>
      <c r="Q177" s="161"/>
      <c r="R177" s="161"/>
      <c r="S177" s="161"/>
      <c r="T177" s="161"/>
      <c r="U177" s="161"/>
      <c r="V177" s="161"/>
      <c r="W177" s="161"/>
      <c r="X177" s="152"/>
      <c r="Y177" s="152"/>
      <c r="Z177" s="152"/>
      <c r="AA177" s="152"/>
      <c r="AB177" s="152"/>
      <c r="AC177" s="152"/>
      <c r="AD177" s="152"/>
      <c r="AE177" s="152"/>
      <c r="AF177" s="152"/>
      <c r="AG177" s="152" t="s">
        <v>284</v>
      </c>
      <c r="AH177" s="152">
        <v>0</v>
      </c>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1" x14ac:dyDescent="0.2">
      <c r="A178" s="159"/>
      <c r="B178" s="160"/>
      <c r="C178" s="190" t="s">
        <v>495</v>
      </c>
      <c r="D178" s="162"/>
      <c r="E178" s="163">
        <v>29.44</v>
      </c>
      <c r="F178" s="161"/>
      <c r="G178" s="161"/>
      <c r="H178" s="161"/>
      <c r="I178" s="161"/>
      <c r="J178" s="161"/>
      <c r="K178" s="161"/>
      <c r="L178" s="161"/>
      <c r="M178" s="161"/>
      <c r="N178" s="161"/>
      <c r="O178" s="161"/>
      <c r="P178" s="161"/>
      <c r="Q178" s="161"/>
      <c r="R178" s="161"/>
      <c r="S178" s="161"/>
      <c r="T178" s="161"/>
      <c r="U178" s="161"/>
      <c r="V178" s="161"/>
      <c r="W178" s="161"/>
      <c r="X178" s="152"/>
      <c r="Y178" s="152"/>
      <c r="Z178" s="152"/>
      <c r="AA178" s="152"/>
      <c r="AB178" s="152"/>
      <c r="AC178" s="152"/>
      <c r="AD178" s="152"/>
      <c r="AE178" s="152"/>
      <c r="AF178" s="152"/>
      <c r="AG178" s="152" t="s">
        <v>284</v>
      </c>
      <c r="AH178" s="152">
        <v>0</v>
      </c>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
      <c r="A179" s="173">
        <v>43</v>
      </c>
      <c r="B179" s="174" t="s">
        <v>496</v>
      </c>
      <c r="C179" s="189" t="s">
        <v>497</v>
      </c>
      <c r="D179" s="175" t="s">
        <v>486</v>
      </c>
      <c r="E179" s="176">
        <v>25.560000000000002</v>
      </c>
      <c r="F179" s="177"/>
      <c r="G179" s="178">
        <f>ROUND(E179*F179,2)</f>
        <v>0</v>
      </c>
      <c r="H179" s="177"/>
      <c r="I179" s="178">
        <f>ROUND(E179*H179,2)</f>
        <v>0</v>
      </c>
      <c r="J179" s="177"/>
      <c r="K179" s="178">
        <f>ROUND(E179*J179,2)</f>
        <v>0</v>
      </c>
      <c r="L179" s="178">
        <v>21</v>
      </c>
      <c r="M179" s="178">
        <f>G179*(1+L179/100)</f>
        <v>0</v>
      </c>
      <c r="N179" s="178">
        <v>0</v>
      </c>
      <c r="O179" s="178">
        <f>ROUND(E179*N179,2)</f>
        <v>0</v>
      </c>
      <c r="P179" s="178">
        <v>0</v>
      </c>
      <c r="Q179" s="178">
        <f>ROUND(E179*P179,2)</f>
        <v>0</v>
      </c>
      <c r="R179" s="178"/>
      <c r="S179" s="178" t="s">
        <v>280</v>
      </c>
      <c r="T179" s="179" t="s">
        <v>281</v>
      </c>
      <c r="U179" s="161">
        <v>0</v>
      </c>
      <c r="V179" s="161">
        <f>ROUND(E179*U179,2)</f>
        <v>0</v>
      </c>
      <c r="W179" s="161"/>
      <c r="X179" s="152"/>
      <c r="Y179" s="152"/>
      <c r="Z179" s="152"/>
      <c r="AA179" s="152"/>
      <c r="AB179" s="152"/>
      <c r="AC179" s="152"/>
      <c r="AD179" s="152"/>
      <c r="AE179" s="152"/>
      <c r="AF179" s="152"/>
      <c r="AG179" s="152" t="s">
        <v>282</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
      <c r="A180" s="159"/>
      <c r="B180" s="160"/>
      <c r="C180" s="190" t="s">
        <v>498</v>
      </c>
      <c r="D180" s="162"/>
      <c r="E180" s="163">
        <v>19.430000000000003</v>
      </c>
      <c r="F180" s="161"/>
      <c r="G180" s="161"/>
      <c r="H180" s="161"/>
      <c r="I180" s="161"/>
      <c r="J180" s="161"/>
      <c r="K180" s="161"/>
      <c r="L180" s="161"/>
      <c r="M180" s="161"/>
      <c r="N180" s="161"/>
      <c r="O180" s="161"/>
      <c r="P180" s="161"/>
      <c r="Q180" s="161"/>
      <c r="R180" s="161"/>
      <c r="S180" s="161"/>
      <c r="T180" s="161"/>
      <c r="U180" s="161"/>
      <c r="V180" s="161"/>
      <c r="W180" s="161"/>
      <c r="X180" s="152"/>
      <c r="Y180" s="152"/>
      <c r="Z180" s="152"/>
      <c r="AA180" s="152"/>
      <c r="AB180" s="152"/>
      <c r="AC180" s="152"/>
      <c r="AD180" s="152"/>
      <c r="AE180" s="152"/>
      <c r="AF180" s="152"/>
      <c r="AG180" s="152" t="s">
        <v>284</v>
      </c>
      <c r="AH180" s="152">
        <v>0</v>
      </c>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outlineLevel="1" x14ac:dyDescent="0.2">
      <c r="A181" s="159"/>
      <c r="B181" s="160"/>
      <c r="C181" s="190" t="s">
        <v>499</v>
      </c>
      <c r="D181" s="162"/>
      <c r="E181" s="163">
        <v>9.3500000000000014</v>
      </c>
      <c r="F181" s="161"/>
      <c r="G181" s="161"/>
      <c r="H181" s="161"/>
      <c r="I181" s="161"/>
      <c r="J181" s="161"/>
      <c r="K181" s="161"/>
      <c r="L181" s="161"/>
      <c r="M181" s="161"/>
      <c r="N181" s="161"/>
      <c r="O181" s="161"/>
      <c r="P181" s="161"/>
      <c r="Q181" s="161"/>
      <c r="R181" s="161"/>
      <c r="S181" s="161"/>
      <c r="T181" s="161"/>
      <c r="U181" s="161"/>
      <c r="V181" s="161"/>
      <c r="W181" s="161"/>
      <c r="X181" s="152"/>
      <c r="Y181" s="152"/>
      <c r="Z181" s="152"/>
      <c r="AA181" s="152"/>
      <c r="AB181" s="152"/>
      <c r="AC181" s="152"/>
      <c r="AD181" s="152"/>
      <c r="AE181" s="152"/>
      <c r="AF181" s="152"/>
      <c r="AG181" s="152" t="s">
        <v>284</v>
      </c>
      <c r="AH181" s="152">
        <v>0</v>
      </c>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1" x14ac:dyDescent="0.2">
      <c r="A182" s="159"/>
      <c r="B182" s="160"/>
      <c r="C182" s="192" t="s">
        <v>481</v>
      </c>
      <c r="D182" s="164"/>
      <c r="E182" s="165">
        <v>28.78</v>
      </c>
      <c r="F182" s="161"/>
      <c r="G182" s="161"/>
      <c r="H182" s="161"/>
      <c r="I182" s="161"/>
      <c r="J182" s="161"/>
      <c r="K182" s="161"/>
      <c r="L182" s="161"/>
      <c r="M182" s="161"/>
      <c r="N182" s="161"/>
      <c r="O182" s="161"/>
      <c r="P182" s="161"/>
      <c r="Q182" s="161"/>
      <c r="R182" s="161"/>
      <c r="S182" s="161"/>
      <c r="T182" s="161"/>
      <c r="U182" s="161"/>
      <c r="V182" s="161"/>
      <c r="W182" s="161"/>
      <c r="X182" s="152"/>
      <c r="Y182" s="152"/>
      <c r="Z182" s="152"/>
      <c r="AA182" s="152"/>
      <c r="AB182" s="152"/>
      <c r="AC182" s="152"/>
      <c r="AD182" s="152"/>
      <c r="AE182" s="152"/>
      <c r="AF182" s="152"/>
      <c r="AG182" s="152" t="s">
        <v>284</v>
      </c>
      <c r="AH182" s="152">
        <v>1</v>
      </c>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
      <c r="A183" s="159"/>
      <c r="B183" s="160"/>
      <c r="C183" s="190" t="s">
        <v>500</v>
      </c>
      <c r="D183" s="162"/>
      <c r="E183" s="163">
        <v>-3.21</v>
      </c>
      <c r="F183" s="161"/>
      <c r="G183" s="161"/>
      <c r="H183" s="161"/>
      <c r="I183" s="161"/>
      <c r="J183" s="161"/>
      <c r="K183" s="161"/>
      <c r="L183" s="161"/>
      <c r="M183" s="161"/>
      <c r="N183" s="161"/>
      <c r="O183" s="161"/>
      <c r="P183" s="161"/>
      <c r="Q183" s="161"/>
      <c r="R183" s="161"/>
      <c r="S183" s="161"/>
      <c r="T183" s="161"/>
      <c r="U183" s="161"/>
      <c r="V183" s="161"/>
      <c r="W183" s="161"/>
      <c r="X183" s="152"/>
      <c r="Y183" s="152"/>
      <c r="Z183" s="152"/>
      <c r="AA183" s="152"/>
      <c r="AB183" s="152"/>
      <c r="AC183" s="152"/>
      <c r="AD183" s="152"/>
      <c r="AE183" s="152"/>
      <c r="AF183" s="152"/>
      <c r="AG183" s="152" t="s">
        <v>284</v>
      </c>
      <c r="AH183" s="152">
        <v>0</v>
      </c>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1" x14ac:dyDescent="0.2">
      <c r="A184" s="173">
        <v>44</v>
      </c>
      <c r="B184" s="174" t="s">
        <v>501</v>
      </c>
      <c r="C184" s="189" t="s">
        <v>502</v>
      </c>
      <c r="D184" s="175" t="s">
        <v>326</v>
      </c>
      <c r="E184" s="176">
        <v>1.0880000000000001</v>
      </c>
      <c r="F184" s="177"/>
      <c r="G184" s="178">
        <f>ROUND(E184*F184,2)</f>
        <v>0</v>
      </c>
      <c r="H184" s="177"/>
      <c r="I184" s="178">
        <f>ROUND(E184*H184,2)</f>
        <v>0</v>
      </c>
      <c r="J184" s="177"/>
      <c r="K184" s="178">
        <f>ROUND(E184*J184,2)</f>
        <v>0</v>
      </c>
      <c r="L184" s="178">
        <v>21</v>
      </c>
      <c r="M184" s="178">
        <f>G184*(1+L184/100)</f>
        <v>0</v>
      </c>
      <c r="N184" s="178">
        <v>0</v>
      </c>
      <c r="O184" s="178">
        <f>ROUND(E184*N184,2)</f>
        <v>0</v>
      </c>
      <c r="P184" s="178">
        <v>0</v>
      </c>
      <c r="Q184" s="178">
        <f>ROUND(E184*P184,2)</f>
        <v>0</v>
      </c>
      <c r="R184" s="178"/>
      <c r="S184" s="178" t="s">
        <v>280</v>
      </c>
      <c r="T184" s="179" t="s">
        <v>281</v>
      </c>
      <c r="U184" s="161">
        <v>0</v>
      </c>
      <c r="V184" s="161">
        <f>ROUND(E184*U184,2)</f>
        <v>0</v>
      </c>
      <c r="W184" s="161"/>
      <c r="X184" s="152"/>
      <c r="Y184" s="152"/>
      <c r="Z184" s="152"/>
      <c r="AA184" s="152"/>
      <c r="AB184" s="152"/>
      <c r="AC184" s="152"/>
      <c r="AD184" s="152"/>
      <c r="AE184" s="152"/>
      <c r="AF184" s="152"/>
      <c r="AG184" s="152" t="s">
        <v>282</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1" x14ac:dyDescent="0.2">
      <c r="A185" s="159"/>
      <c r="B185" s="160"/>
      <c r="C185" s="190" t="s">
        <v>503</v>
      </c>
      <c r="D185" s="162"/>
      <c r="E185" s="163">
        <v>1.0900000000000001</v>
      </c>
      <c r="F185" s="161"/>
      <c r="G185" s="161"/>
      <c r="H185" s="161"/>
      <c r="I185" s="161"/>
      <c r="J185" s="161"/>
      <c r="K185" s="161"/>
      <c r="L185" s="161"/>
      <c r="M185" s="161"/>
      <c r="N185" s="161"/>
      <c r="O185" s="161"/>
      <c r="P185" s="161"/>
      <c r="Q185" s="161"/>
      <c r="R185" s="161"/>
      <c r="S185" s="161"/>
      <c r="T185" s="161"/>
      <c r="U185" s="161"/>
      <c r="V185" s="161"/>
      <c r="W185" s="161"/>
      <c r="X185" s="152"/>
      <c r="Y185" s="152"/>
      <c r="Z185" s="152"/>
      <c r="AA185" s="152"/>
      <c r="AB185" s="152"/>
      <c r="AC185" s="152"/>
      <c r="AD185" s="152"/>
      <c r="AE185" s="152"/>
      <c r="AF185" s="152"/>
      <c r="AG185" s="152" t="s">
        <v>284</v>
      </c>
      <c r="AH185" s="152">
        <v>0</v>
      </c>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
      <c r="A186" s="173">
        <v>45</v>
      </c>
      <c r="B186" s="174" t="s">
        <v>504</v>
      </c>
      <c r="C186" s="189" t="s">
        <v>505</v>
      </c>
      <c r="D186" s="175" t="s">
        <v>326</v>
      </c>
      <c r="E186" s="176">
        <v>3.7375000000000003</v>
      </c>
      <c r="F186" s="177"/>
      <c r="G186" s="178">
        <f>ROUND(E186*F186,2)</f>
        <v>0</v>
      </c>
      <c r="H186" s="177"/>
      <c r="I186" s="178">
        <f>ROUND(E186*H186,2)</f>
        <v>0</v>
      </c>
      <c r="J186" s="177"/>
      <c r="K186" s="178">
        <f>ROUND(E186*J186,2)</f>
        <v>0</v>
      </c>
      <c r="L186" s="178">
        <v>21</v>
      </c>
      <c r="M186" s="178">
        <f>G186*(1+L186/100)</f>
        <v>0</v>
      </c>
      <c r="N186" s="178">
        <v>0</v>
      </c>
      <c r="O186" s="178">
        <f>ROUND(E186*N186,2)</f>
        <v>0</v>
      </c>
      <c r="P186" s="178">
        <v>0</v>
      </c>
      <c r="Q186" s="178">
        <f>ROUND(E186*P186,2)</f>
        <v>0</v>
      </c>
      <c r="R186" s="178"/>
      <c r="S186" s="178" t="s">
        <v>280</v>
      </c>
      <c r="T186" s="179" t="s">
        <v>281</v>
      </c>
      <c r="U186" s="161">
        <v>0</v>
      </c>
      <c r="V186" s="161">
        <f>ROUND(E186*U186,2)</f>
        <v>0</v>
      </c>
      <c r="W186" s="161"/>
      <c r="X186" s="152"/>
      <c r="Y186" s="152"/>
      <c r="Z186" s="152"/>
      <c r="AA186" s="152"/>
      <c r="AB186" s="152"/>
      <c r="AC186" s="152"/>
      <c r="AD186" s="152"/>
      <c r="AE186" s="152"/>
      <c r="AF186" s="152"/>
      <c r="AG186" s="152" t="s">
        <v>282</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1" x14ac:dyDescent="0.2">
      <c r="A187" s="159"/>
      <c r="B187" s="160"/>
      <c r="C187" s="190" t="s">
        <v>506</v>
      </c>
      <c r="D187" s="162"/>
      <c r="E187" s="163">
        <v>3.74</v>
      </c>
      <c r="F187" s="161"/>
      <c r="G187" s="161"/>
      <c r="H187" s="161"/>
      <c r="I187" s="161"/>
      <c r="J187" s="161"/>
      <c r="K187" s="161"/>
      <c r="L187" s="161"/>
      <c r="M187" s="161"/>
      <c r="N187" s="161"/>
      <c r="O187" s="161"/>
      <c r="P187" s="161"/>
      <c r="Q187" s="161"/>
      <c r="R187" s="161"/>
      <c r="S187" s="161"/>
      <c r="T187" s="161"/>
      <c r="U187" s="161"/>
      <c r="V187" s="161"/>
      <c r="W187" s="161"/>
      <c r="X187" s="152"/>
      <c r="Y187" s="152"/>
      <c r="Z187" s="152"/>
      <c r="AA187" s="152"/>
      <c r="AB187" s="152"/>
      <c r="AC187" s="152"/>
      <c r="AD187" s="152"/>
      <c r="AE187" s="152"/>
      <c r="AF187" s="152"/>
      <c r="AG187" s="152" t="s">
        <v>284</v>
      </c>
      <c r="AH187" s="152">
        <v>0</v>
      </c>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
      <c r="A188" s="173">
        <v>46</v>
      </c>
      <c r="B188" s="174" t="s">
        <v>507</v>
      </c>
      <c r="C188" s="189" t="s">
        <v>508</v>
      </c>
      <c r="D188" s="175" t="s">
        <v>439</v>
      </c>
      <c r="E188" s="176">
        <v>1</v>
      </c>
      <c r="F188" s="177"/>
      <c r="G188" s="178">
        <f>ROUND(E188*F188,2)</f>
        <v>0</v>
      </c>
      <c r="H188" s="177"/>
      <c r="I188" s="178">
        <f>ROUND(E188*H188,2)</f>
        <v>0</v>
      </c>
      <c r="J188" s="177"/>
      <c r="K188" s="178">
        <f>ROUND(E188*J188,2)</f>
        <v>0</v>
      </c>
      <c r="L188" s="178">
        <v>21</v>
      </c>
      <c r="M188" s="178">
        <f>G188*(1+L188/100)</f>
        <v>0</v>
      </c>
      <c r="N188" s="178">
        <v>0</v>
      </c>
      <c r="O188" s="178">
        <f>ROUND(E188*N188,2)</f>
        <v>0</v>
      </c>
      <c r="P188" s="178">
        <v>0</v>
      </c>
      <c r="Q188" s="178">
        <f>ROUND(E188*P188,2)</f>
        <v>0</v>
      </c>
      <c r="R188" s="178"/>
      <c r="S188" s="178" t="s">
        <v>280</v>
      </c>
      <c r="T188" s="179" t="s">
        <v>281</v>
      </c>
      <c r="U188" s="161">
        <v>0</v>
      </c>
      <c r="V188" s="161">
        <f>ROUND(E188*U188,2)</f>
        <v>0</v>
      </c>
      <c r="W188" s="161"/>
      <c r="X188" s="152"/>
      <c r="Y188" s="152"/>
      <c r="Z188" s="152"/>
      <c r="AA188" s="152"/>
      <c r="AB188" s="152"/>
      <c r="AC188" s="152"/>
      <c r="AD188" s="152"/>
      <c r="AE188" s="152"/>
      <c r="AF188" s="152"/>
      <c r="AG188" s="152" t="s">
        <v>282</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outlineLevel="1" x14ac:dyDescent="0.2">
      <c r="A189" s="159"/>
      <c r="B189" s="160"/>
      <c r="C189" s="190" t="s">
        <v>509</v>
      </c>
      <c r="D189" s="162"/>
      <c r="E189" s="163">
        <v>1</v>
      </c>
      <c r="F189" s="161"/>
      <c r="G189" s="161"/>
      <c r="H189" s="161"/>
      <c r="I189" s="161"/>
      <c r="J189" s="161"/>
      <c r="K189" s="161"/>
      <c r="L189" s="161"/>
      <c r="M189" s="161"/>
      <c r="N189" s="161"/>
      <c r="O189" s="161"/>
      <c r="P189" s="161"/>
      <c r="Q189" s="161"/>
      <c r="R189" s="161"/>
      <c r="S189" s="161"/>
      <c r="T189" s="161"/>
      <c r="U189" s="161"/>
      <c r="V189" s="161"/>
      <c r="W189" s="161"/>
      <c r="X189" s="152"/>
      <c r="Y189" s="152"/>
      <c r="Z189" s="152"/>
      <c r="AA189" s="152"/>
      <c r="AB189" s="152"/>
      <c r="AC189" s="152"/>
      <c r="AD189" s="152"/>
      <c r="AE189" s="152"/>
      <c r="AF189" s="152"/>
      <c r="AG189" s="152" t="s">
        <v>284</v>
      </c>
      <c r="AH189" s="152">
        <v>0</v>
      </c>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x14ac:dyDescent="0.2">
      <c r="A190" s="167" t="s">
        <v>275</v>
      </c>
      <c r="B190" s="168" t="s">
        <v>156</v>
      </c>
      <c r="C190" s="188" t="s">
        <v>157</v>
      </c>
      <c r="D190" s="169"/>
      <c r="E190" s="170"/>
      <c r="F190" s="171"/>
      <c r="G190" s="171">
        <f>SUMIF(AG191:AG213,"&lt;&gt;NOR",G191:G213)</f>
        <v>0</v>
      </c>
      <c r="H190" s="171"/>
      <c r="I190" s="171">
        <f>SUM(I191:I213)</f>
        <v>0</v>
      </c>
      <c r="J190" s="171"/>
      <c r="K190" s="171">
        <f>SUM(K191:K213)</f>
        <v>0</v>
      </c>
      <c r="L190" s="171"/>
      <c r="M190" s="171">
        <f>SUM(M191:M213)</f>
        <v>0</v>
      </c>
      <c r="N190" s="171"/>
      <c r="O190" s="171">
        <f>SUM(O191:O213)</f>
        <v>0</v>
      </c>
      <c r="P190" s="171"/>
      <c r="Q190" s="171">
        <f>SUM(Q191:Q213)</f>
        <v>0</v>
      </c>
      <c r="R190" s="171"/>
      <c r="S190" s="171"/>
      <c r="T190" s="172"/>
      <c r="U190" s="166"/>
      <c r="V190" s="166">
        <f>SUM(V191:V213)</f>
        <v>0</v>
      </c>
      <c r="W190" s="166"/>
      <c r="AG190" t="s">
        <v>276</v>
      </c>
    </row>
    <row r="191" spans="1:60" ht="22.5" outlineLevel="1" x14ac:dyDescent="0.2">
      <c r="A191" s="173">
        <v>47</v>
      </c>
      <c r="B191" s="174" t="s">
        <v>510</v>
      </c>
      <c r="C191" s="189" t="s">
        <v>511</v>
      </c>
      <c r="D191" s="175" t="s">
        <v>326</v>
      </c>
      <c r="E191" s="176">
        <v>28.108000000000001</v>
      </c>
      <c r="F191" s="177"/>
      <c r="G191" s="178">
        <f>ROUND(E191*F191,2)</f>
        <v>0</v>
      </c>
      <c r="H191" s="177"/>
      <c r="I191" s="178">
        <f>ROUND(E191*H191,2)</f>
        <v>0</v>
      </c>
      <c r="J191" s="177"/>
      <c r="K191" s="178">
        <f>ROUND(E191*J191,2)</f>
        <v>0</v>
      </c>
      <c r="L191" s="178">
        <v>21</v>
      </c>
      <c r="M191" s="178">
        <f>G191*(1+L191/100)</f>
        <v>0</v>
      </c>
      <c r="N191" s="178">
        <v>0</v>
      </c>
      <c r="O191" s="178">
        <f>ROUND(E191*N191,2)</f>
        <v>0</v>
      </c>
      <c r="P191" s="178">
        <v>0</v>
      </c>
      <c r="Q191" s="178">
        <f>ROUND(E191*P191,2)</f>
        <v>0</v>
      </c>
      <c r="R191" s="178"/>
      <c r="S191" s="178" t="s">
        <v>280</v>
      </c>
      <c r="T191" s="179" t="s">
        <v>281</v>
      </c>
      <c r="U191" s="161">
        <v>0</v>
      </c>
      <c r="V191" s="161">
        <f>ROUND(E191*U191,2)</f>
        <v>0</v>
      </c>
      <c r="W191" s="161"/>
      <c r="X191" s="152"/>
      <c r="Y191" s="152"/>
      <c r="Z191" s="152"/>
      <c r="AA191" s="152"/>
      <c r="AB191" s="152"/>
      <c r="AC191" s="152"/>
      <c r="AD191" s="152"/>
      <c r="AE191" s="152"/>
      <c r="AF191" s="152"/>
      <c r="AG191" s="152" t="s">
        <v>282</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
      <c r="A192" s="159"/>
      <c r="B192" s="160"/>
      <c r="C192" s="190" t="s">
        <v>512</v>
      </c>
      <c r="D192" s="162"/>
      <c r="E192" s="163">
        <v>10.850000000000001</v>
      </c>
      <c r="F192" s="161"/>
      <c r="G192" s="161"/>
      <c r="H192" s="161"/>
      <c r="I192" s="161"/>
      <c r="J192" s="161"/>
      <c r="K192" s="161"/>
      <c r="L192" s="161"/>
      <c r="M192" s="161"/>
      <c r="N192" s="161"/>
      <c r="O192" s="161"/>
      <c r="P192" s="161"/>
      <c r="Q192" s="161"/>
      <c r="R192" s="161"/>
      <c r="S192" s="161"/>
      <c r="T192" s="161"/>
      <c r="U192" s="161"/>
      <c r="V192" s="161"/>
      <c r="W192" s="161"/>
      <c r="X192" s="152"/>
      <c r="Y192" s="152"/>
      <c r="Z192" s="152"/>
      <c r="AA192" s="152"/>
      <c r="AB192" s="152"/>
      <c r="AC192" s="152"/>
      <c r="AD192" s="152"/>
      <c r="AE192" s="152"/>
      <c r="AF192" s="152"/>
      <c r="AG192" s="152" t="s">
        <v>284</v>
      </c>
      <c r="AH192" s="152">
        <v>0</v>
      </c>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1" x14ac:dyDescent="0.2">
      <c r="A193" s="159"/>
      <c r="B193" s="160"/>
      <c r="C193" s="190" t="s">
        <v>513</v>
      </c>
      <c r="D193" s="162"/>
      <c r="E193" s="163">
        <v>8.0300000000000011</v>
      </c>
      <c r="F193" s="161"/>
      <c r="G193" s="161"/>
      <c r="H193" s="161"/>
      <c r="I193" s="161"/>
      <c r="J193" s="161"/>
      <c r="K193" s="161"/>
      <c r="L193" s="161"/>
      <c r="M193" s="161"/>
      <c r="N193" s="161"/>
      <c r="O193" s="161"/>
      <c r="P193" s="161"/>
      <c r="Q193" s="161"/>
      <c r="R193" s="161"/>
      <c r="S193" s="161"/>
      <c r="T193" s="161"/>
      <c r="U193" s="161"/>
      <c r="V193" s="161"/>
      <c r="W193" s="161"/>
      <c r="X193" s="152"/>
      <c r="Y193" s="152"/>
      <c r="Z193" s="152"/>
      <c r="AA193" s="152"/>
      <c r="AB193" s="152"/>
      <c r="AC193" s="152"/>
      <c r="AD193" s="152"/>
      <c r="AE193" s="152"/>
      <c r="AF193" s="152"/>
      <c r="AG193" s="152" t="s">
        <v>284</v>
      </c>
      <c r="AH193" s="152">
        <v>0</v>
      </c>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1" x14ac:dyDescent="0.2">
      <c r="A194" s="159"/>
      <c r="B194" s="160"/>
      <c r="C194" s="190" t="s">
        <v>514</v>
      </c>
      <c r="D194" s="162"/>
      <c r="E194" s="163">
        <v>6.6000000000000005</v>
      </c>
      <c r="F194" s="161"/>
      <c r="G194" s="161"/>
      <c r="H194" s="161"/>
      <c r="I194" s="161"/>
      <c r="J194" s="161"/>
      <c r="K194" s="161"/>
      <c r="L194" s="161"/>
      <c r="M194" s="161"/>
      <c r="N194" s="161"/>
      <c r="O194" s="161"/>
      <c r="P194" s="161"/>
      <c r="Q194" s="161"/>
      <c r="R194" s="161"/>
      <c r="S194" s="161"/>
      <c r="T194" s="161"/>
      <c r="U194" s="161"/>
      <c r="V194" s="161"/>
      <c r="W194" s="161"/>
      <c r="X194" s="152"/>
      <c r="Y194" s="152"/>
      <c r="Z194" s="152"/>
      <c r="AA194" s="152"/>
      <c r="AB194" s="152"/>
      <c r="AC194" s="152"/>
      <c r="AD194" s="152"/>
      <c r="AE194" s="152"/>
      <c r="AF194" s="152"/>
      <c r="AG194" s="152" t="s">
        <v>284</v>
      </c>
      <c r="AH194" s="152">
        <v>0</v>
      </c>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
      <c r="A195" s="159"/>
      <c r="B195" s="160"/>
      <c r="C195" s="190" t="s">
        <v>515</v>
      </c>
      <c r="D195" s="162"/>
      <c r="E195" s="163">
        <v>2.6300000000000003</v>
      </c>
      <c r="F195" s="161"/>
      <c r="G195" s="161"/>
      <c r="H195" s="161"/>
      <c r="I195" s="161"/>
      <c r="J195" s="161"/>
      <c r="K195" s="161"/>
      <c r="L195" s="161"/>
      <c r="M195" s="161"/>
      <c r="N195" s="161"/>
      <c r="O195" s="161"/>
      <c r="P195" s="161"/>
      <c r="Q195" s="161"/>
      <c r="R195" s="161"/>
      <c r="S195" s="161"/>
      <c r="T195" s="161"/>
      <c r="U195" s="161"/>
      <c r="V195" s="161"/>
      <c r="W195" s="161"/>
      <c r="X195" s="152"/>
      <c r="Y195" s="152"/>
      <c r="Z195" s="152"/>
      <c r="AA195" s="152"/>
      <c r="AB195" s="152"/>
      <c r="AC195" s="152"/>
      <c r="AD195" s="152"/>
      <c r="AE195" s="152"/>
      <c r="AF195" s="152"/>
      <c r="AG195" s="152" t="s">
        <v>284</v>
      </c>
      <c r="AH195" s="152">
        <v>0</v>
      </c>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ht="22.5" outlineLevel="1" x14ac:dyDescent="0.2">
      <c r="A196" s="173">
        <v>48</v>
      </c>
      <c r="B196" s="174" t="s">
        <v>516</v>
      </c>
      <c r="C196" s="189" t="s">
        <v>517</v>
      </c>
      <c r="D196" s="175" t="s">
        <v>326</v>
      </c>
      <c r="E196" s="176">
        <v>15.704000000000001</v>
      </c>
      <c r="F196" s="177"/>
      <c r="G196" s="178">
        <f>ROUND(E196*F196,2)</f>
        <v>0</v>
      </c>
      <c r="H196" s="177"/>
      <c r="I196" s="178">
        <f>ROUND(E196*H196,2)</f>
        <v>0</v>
      </c>
      <c r="J196" s="177"/>
      <c r="K196" s="178">
        <f>ROUND(E196*J196,2)</f>
        <v>0</v>
      </c>
      <c r="L196" s="178">
        <v>21</v>
      </c>
      <c r="M196" s="178">
        <f>G196*(1+L196/100)</f>
        <v>0</v>
      </c>
      <c r="N196" s="178">
        <v>0</v>
      </c>
      <c r="O196" s="178">
        <f>ROUND(E196*N196,2)</f>
        <v>0</v>
      </c>
      <c r="P196" s="178">
        <v>0</v>
      </c>
      <c r="Q196" s="178">
        <f>ROUND(E196*P196,2)</f>
        <v>0</v>
      </c>
      <c r="R196" s="178"/>
      <c r="S196" s="178" t="s">
        <v>280</v>
      </c>
      <c r="T196" s="179" t="s">
        <v>281</v>
      </c>
      <c r="U196" s="161">
        <v>0</v>
      </c>
      <c r="V196" s="161">
        <f>ROUND(E196*U196,2)</f>
        <v>0</v>
      </c>
      <c r="W196" s="161"/>
      <c r="X196" s="152"/>
      <c r="Y196" s="152"/>
      <c r="Z196" s="152"/>
      <c r="AA196" s="152"/>
      <c r="AB196" s="152"/>
      <c r="AC196" s="152"/>
      <c r="AD196" s="152"/>
      <c r="AE196" s="152"/>
      <c r="AF196" s="152"/>
      <c r="AG196" s="152" t="s">
        <v>282</v>
      </c>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
      <c r="A197" s="159"/>
      <c r="B197" s="160"/>
      <c r="C197" s="190" t="s">
        <v>518</v>
      </c>
      <c r="D197" s="162"/>
      <c r="E197" s="163">
        <v>6.0500000000000007</v>
      </c>
      <c r="F197" s="161"/>
      <c r="G197" s="161"/>
      <c r="H197" s="161"/>
      <c r="I197" s="161"/>
      <c r="J197" s="161"/>
      <c r="K197" s="161"/>
      <c r="L197" s="161"/>
      <c r="M197" s="161"/>
      <c r="N197" s="161"/>
      <c r="O197" s="161"/>
      <c r="P197" s="161"/>
      <c r="Q197" s="161"/>
      <c r="R197" s="161"/>
      <c r="S197" s="161"/>
      <c r="T197" s="161"/>
      <c r="U197" s="161"/>
      <c r="V197" s="161"/>
      <c r="W197" s="161"/>
      <c r="X197" s="152"/>
      <c r="Y197" s="152"/>
      <c r="Z197" s="152"/>
      <c r="AA197" s="152"/>
      <c r="AB197" s="152"/>
      <c r="AC197" s="152"/>
      <c r="AD197" s="152"/>
      <c r="AE197" s="152"/>
      <c r="AF197" s="152"/>
      <c r="AG197" s="152" t="s">
        <v>284</v>
      </c>
      <c r="AH197" s="152">
        <v>0</v>
      </c>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outlineLevel="1" x14ac:dyDescent="0.2">
      <c r="A198" s="159"/>
      <c r="B198" s="160"/>
      <c r="C198" s="190" t="s">
        <v>519</v>
      </c>
      <c r="D198" s="162"/>
      <c r="E198" s="163">
        <v>0.95000000000000007</v>
      </c>
      <c r="F198" s="161"/>
      <c r="G198" s="161"/>
      <c r="H198" s="161"/>
      <c r="I198" s="161"/>
      <c r="J198" s="161"/>
      <c r="K198" s="161"/>
      <c r="L198" s="161"/>
      <c r="M198" s="161"/>
      <c r="N198" s="161"/>
      <c r="O198" s="161"/>
      <c r="P198" s="161"/>
      <c r="Q198" s="161"/>
      <c r="R198" s="161"/>
      <c r="S198" s="161"/>
      <c r="T198" s="161"/>
      <c r="U198" s="161"/>
      <c r="V198" s="161"/>
      <c r="W198" s="161"/>
      <c r="X198" s="152"/>
      <c r="Y198" s="152"/>
      <c r="Z198" s="152"/>
      <c r="AA198" s="152"/>
      <c r="AB198" s="152"/>
      <c r="AC198" s="152"/>
      <c r="AD198" s="152"/>
      <c r="AE198" s="152"/>
      <c r="AF198" s="152"/>
      <c r="AG198" s="152" t="s">
        <v>284</v>
      </c>
      <c r="AH198" s="152">
        <v>0</v>
      </c>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1" x14ac:dyDescent="0.2">
      <c r="A199" s="159"/>
      <c r="B199" s="160"/>
      <c r="C199" s="190" t="s">
        <v>520</v>
      </c>
      <c r="D199" s="162"/>
      <c r="E199" s="163">
        <v>5.1700000000000008</v>
      </c>
      <c r="F199" s="161"/>
      <c r="G199" s="161"/>
      <c r="H199" s="161"/>
      <c r="I199" s="161"/>
      <c r="J199" s="161"/>
      <c r="K199" s="161"/>
      <c r="L199" s="161"/>
      <c r="M199" s="161"/>
      <c r="N199" s="161"/>
      <c r="O199" s="161"/>
      <c r="P199" s="161"/>
      <c r="Q199" s="161"/>
      <c r="R199" s="161"/>
      <c r="S199" s="161"/>
      <c r="T199" s="161"/>
      <c r="U199" s="161"/>
      <c r="V199" s="161"/>
      <c r="W199" s="161"/>
      <c r="X199" s="152"/>
      <c r="Y199" s="152"/>
      <c r="Z199" s="152"/>
      <c r="AA199" s="152"/>
      <c r="AB199" s="152"/>
      <c r="AC199" s="152"/>
      <c r="AD199" s="152"/>
      <c r="AE199" s="152"/>
      <c r="AF199" s="152"/>
      <c r="AG199" s="152" t="s">
        <v>284</v>
      </c>
      <c r="AH199" s="152">
        <v>0</v>
      </c>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1" x14ac:dyDescent="0.2">
      <c r="A200" s="159"/>
      <c r="B200" s="160"/>
      <c r="C200" s="190" t="s">
        <v>521</v>
      </c>
      <c r="D200" s="162"/>
      <c r="E200" s="163">
        <v>3.54</v>
      </c>
      <c r="F200" s="161"/>
      <c r="G200" s="161"/>
      <c r="H200" s="161"/>
      <c r="I200" s="161"/>
      <c r="J200" s="161"/>
      <c r="K200" s="161"/>
      <c r="L200" s="161"/>
      <c r="M200" s="161"/>
      <c r="N200" s="161"/>
      <c r="O200" s="161"/>
      <c r="P200" s="161"/>
      <c r="Q200" s="161"/>
      <c r="R200" s="161"/>
      <c r="S200" s="161"/>
      <c r="T200" s="161"/>
      <c r="U200" s="161"/>
      <c r="V200" s="161"/>
      <c r="W200" s="161"/>
      <c r="X200" s="152"/>
      <c r="Y200" s="152"/>
      <c r="Z200" s="152"/>
      <c r="AA200" s="152"/>
      <c r="AB200" s="152"/>
      <c r="AC200" s="152"/>
      <c r="AD200" s="152"/>
      <c r="AE200" s="152"/>
      <c r="AF200" s="152"/>
      <c r="AG200" s="152" t="s">
        <v>284</v>
      </c>
      <c r="AH200" s="152">
        <v>0</v>
      </c>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1" x14ac:dyDescent="0.2">
      <c r="A201" s="173">
        <v>49</v>
      </c>
      <c r="B201" s="174" t="s">
        <v>522</v>
      </c>
      <c r="C201" s="189" t="s">
        <v>523</v>
      </c>
      <c r="D201" s="175" t="s">
        <v>326</v>
      </c>
      <c r="E201" s="176">
        <v>108.712</v>
      </c>
      <c r="F201" s="177"/>
      <c r="G201" s="178">
        <f>ROUND(E201*F201,2)</f>
        <v>0</v>
      </c>
      <c r="H201" s="177"/>
      <c r="I201" s="178">
        <f>ROUND(E201*H201,2)</f>
        <v>0</v>
      </c>
      <c r="J201" s="177"/>
      <c r="K201" s="178">
        <f>ROUND(E201*J201,2)</f>
        <v>0</v>
      </c>
      <c r="L201" s="178">
        <v>21</v>
      </c>
      <c r="M201" s="178">
        <f>G201*(1+L201/100)</f>
        <v>0</v>
      </c>
      <c r="N201" s="178">
        <v>0</v>
      </c>
      <c r="O201" s="178">
        <f>ROUND(E201*N201,2)</f>
        <v>0</v>
      </c>
      <c r="P201" s="178">
        <v>0</v>
      </c>
      <c r="Q201" s="178">
        <f>ROUND(E201*P201,2)</f>
        <v>0</v>
      </c>
      <c r="R201" s="178"/>
      <c r="S201" s="178" t="s">
        <v>280</v>
      </c>
      <c r="T201" s="179" t="s">
        <v>281</v>
      </c>
      <c r="U201" s="161">
        <v>0</v>
      </c>
      <c r="V201" s="161">
        <f>ROUND(E201*U201,2)</f>
        <v>0</v>
      </c>
      <c r="W201" s="161"/>
      <c r="X201" s="152"/>
      <c r="Y201" s="152"/>
      <c r="Z201" s="152"/>
      <c r="AA201" s="152"/>
      <c r="AB201" s="152"/>
      <c r="AC201" s="152"/>
      <c r="AD201" s="152"/>
      <c r="AE201" s="152"/>
      <c r="AF201" s="152"/>
      <c r="AG201" s="152" t="s">
        <v>282</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1" x14ac:dyDescent="0.2">
      <c r="A202" s="159"/>
      <c r="B202" s="160"/>
      <c r="C202" s="190" t="s">
        <v>524</v>
      </c>
      <c r="D202" s="162"/>
      <c r="E202" s="163">
        <v>0.88</v>
      </c>
      <c r="F202" s="161"/>
      <c r="G202" s="161"/>
      <c r="H202" s="161"/>
      <c r="I202" s="161"/>
      <c r="J202" s="161"/>
      <c r="K202" s="161"/>
      <c r="L202" s="161"/>
      <c r="M202" s="161"/>
      <c r="N202" s="161"/>
      <c r="O202" s="161"/>
      <c r="P202" s="161"/>
      <c r="Q202" s="161"/>
      <c r="R202" s="161"/>
      <c r="S202" s="161"/>
      <c r="T202" s="161"/>
      <c r="U202" s="161"/>
      <c r="V202" s="161"/>
      <c r="W202" s="161"/>
      <c r="X202" s="152"/>
      <c r="Y202" s="152"/>
      <c r="Z202" s="152"/>
      <c r="AA202" s="152"/>
      <c r="AB202" s="152"/>
      <c r="AC202" s="152"/>
      <c r="AD202" s="152"/>
      <c r="AE202" s="152"/>
      <c r="AF202" s="152"/>
      <c r="AG202" s="152" t="s">
        <v>284</v>
      </c>
      <c r="AH202" s="152">
        <v>0</v>
      </c>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1" x14ac:dyDescent="0.2">
      <c r="A203" s="159"/>
      <c r="B203" s="160"/>
      <c r="C203" s="190" t="s">
        <v>525</v>
      </c>
      <c r="D203" s="162"/>
      <c r="E203" s="163">
        <v>6.1700000000000008</v>
      </c>
      <c r="F203" s="161"/>
      <c r="G203" s="161"/>
      <c r="H203" s="161"/>
      <c r="I203" s="161"/>
      <c r="J203" s="161"/>
      <c r="K203" s="161"/>
      <c r="L203" s="161"/>
      <c r="M203" s="161"/>
      <c r="N203" s="161"/>
      <c r="O203" s="161"/>
      <c r="P203" s="161"/>
      <c r="Q203" s="161"/>
      <c r="R203" s="161"/>
      <c r="S203" s="161"/>
      <c r="T203" s="161"/>
      <c r="U203" s="161"/>
      <c r="V203" s="161"/>
      <c r="W203" s="161"/>
      <c r="X203" s="152"/>
      <c r="Y203" s="152"/>
      <c r="Z203" s="152"/>
      <c r="AA203" s="152"/>
      <c r="AB203" s="152"/>
      <c r="AC203" s="152"/>
      <c r="AD203" s="152"/>
      <c r="AE203" s="152"/>
      <c r="AF203" s="152"/>
      <c r="AG203" s="152" t="s">
        <v>284</v>
      </c>
      <c r="AH203" s="152">
        <v>0</v>
      </c>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1" x14ac:dyDescent="0.2">
      <c r="A204" s="159"/>
      <c r="B204" s="160"/>
      <c r="C204" s="190" t="s">
        <v>526</v>
      </c>
      <c r="D204" s="162"/>
      <c r="E204" s="163">
        <v>6.7</v>
      </c>
      <c r="F204" s="161"/>
      <c r="G204" s="161"/>
      <c r="H204" s="161"/>
      <c r="I204" s="161"/>
      <c r="J204" s="161"/>
      <c r="K204" s="161"/>
      <c r="L204" s="161"/>
      <c r="M204" s="161"/>
      <c r="N204" s="161"/>
      <c r="O204" s="161"/>
      <c r="P204" s="161"/>
      <c r="Q204" s="161"/>
      <c r="R204" s="161"/>
      <c r="S204" s="161"/>
      <c r="T204" s="161"/>
      <c r="U204" s="161"/>
      <c r="V204" s="161"/>
      <c r="W204" s="161"/>
      <c r="X204" s="152"/>
      <c r="Y204" s="152"/>
      <c r="Z204" s="152"/>
      <c r="AA204" s="152"/>
      <c r="AB204" s="152"/>
      <c r="AC204" s="152"/>
      <c r="AD204" s="152"/>
      <c r="AE204" s="152"/>
      <c r="AF204" s="152"/>
      <c r="AG204" s="152" t="s">
        <v>284</v>
      </c>
      <c r="AH204" s="152">
        <v>0</v>
      </c>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1" x14ac:dyDescent="0.2">
      <c r="A205" s="159"/>
      <c r="B205" s="160"/>
      <c r="C205" s="190" t="s">
        <v>527</v>
      </c>
      <c r="D205" s="162"/>
      <c r="E205" s="163">
        <v>3.68</v>
      </c>
      <c r="F205" s="161"/>
      <c r="G205" s="161"/>
      <c r="H205" s="161"/>
      <c r="I205" s="161"/>
      <c r="J205" s="161"/>
      <c r="K205" s="161"/>
      <c r="L205" s="161"/>
      <c r="M205" s="161"/>
      <c r="N205" s="161"/>
      <c r="O205" s="161"/>
      <c r="P205" s="161"/>
      <c r="Q205" s="161"/>
      <c r="R205" s="161"/>
      <c r="S205" s="161"/>
      <c r="T205" s="161"/>
      <c r="U205" s="161"/>
      <c r="V205" s="161"/>
      <c r="W205" s="161"/>
      <c r="X205" s="152"/>
      <c r="Y205" s="152"/>
      <c r="Z205" s="152"/>
      <c r="AA205" s="152"/>
      <c r="AB205" s="152"/>
      <c r="AC205" s="152"/>
      <c r="AD205" s="152"/>
      <c r="AE205" s="152"/>
      <c r="AF205" s="152"/>
      <c r="AG205" s="152" t="s">
        <v>284</v>
      </c>
      <c r="AH205" s="152">
        <v>0</v>
      </c>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1" x14ac:dyDescent="0.2">
      <c r="A206" s="159"/>
      <c r="B206" s="160"/>
      <c r="C206" s="190" t="s">
        <v>528</v>
      </c>
      <c r="D206" s="162"/>
      <c r="E206" s="163">
        <v>82.01</v>
      </c>
      <c r="F206" s="161"/>
      <c r="G206" s="161"/>
      <c r="H206" s="161"/>
      <c r="I206" s="161"/>
      <c r="J206" s="161"/>
      <c r="K206" s="161"/>
      <c r="L206" s="161"/>
      <c r="M206" s="161"/>
      <c r="N206" s="161"/>
      <c r="O206" s="161"/>
      <c r="P206" s="161"/>
      <c r="Q206" s="161"/>
      <c r="R206" s="161"/>
      <c r="S206" s="161"/>
      <c r="T206" s="161"/>
      <c r="U206" s="161"/>
      <c r="V206" s="161"/>
      <c r="W206" s="161"/>
      <c r="X206" s="152"/>
      <c r="Y206" s="152"/>
      <c r="Z206" s="152"/>
      <c r="AA206" s="152"/>
      <c r="AB206" s="152"/>
      <c r="AC206" s="152"/>
      <c r="AD206" s="152"/>
      <c r="AE206" s="152"/>
      <c r="AF206" s="152"/>
      <c r="AG206" s="152" t="s">
        <v>284</v>
      </c>
      <c r="AH206" s="152">
        <v>0</v>
      </c>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1" x14ac:dyDescent="0.2">
      <c r="A207" s="159"/>
      <c r="B207" s="160"/>
      <c r="C207" s="190" t="s">
        <v>529</v>
      </c>
      <c r="D207" s="162"/>
      <c r="E207" s="163">
        <v>4</v>
      </c>
      <c r="F207" s="161"/>
      <c r="G207" s="161"/>
      <c r="H207" s="161"/>
      <c r="I207" s="161"/>
      <c r="J207" s="161"/>
      <c r="K207" s="161"/>
      <c r="L207" s="161"/>
      <c r="M207" s="161"/>
      <c r="N207" s="161"/>
      <c r="O207" s="161"/>
      <c r="P207" s="161"/>
      <c r="Q207" s="161"/>
      <c r="R207" s="161"/>
      <c r="S207" s="161"/>
      <c r="T207" s="161"/>
      <c r="U207" s="161"/>
      <c r="V207" s="161"/>
      <c r="W207" s="161"/>
      <c r="X207" s="152"/>
      <c r="Y207" s="152"/>
      <c r="Z207" s="152"/>
      <c r="AA207" s="152"/>
      <c r="AB207" s="152"/>
      <c r="AC207" s="152"/>
      <c r="AD207" s="152"/>
      <c r="AE207" s="152"/>
      <c r="AF207" s="152"/>
      <c r="AG207" s="152" t="s">
        <v>284</v>
      </c>
      <c r="AH207" s="152">
        <v>0</v>
      </c>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outlineLevel="1" x14ac:dyDescent="0.2">
      <c r="A208" s="159"/>
      <c r="B208" s="160"/>
      <c r="C208" s="190" t="s">
        <v>530</v>
      </c>
      <c r="D208" s="162"/>
      <c r="E208" s="163">
        <v>5.28</v>
      </c>
      <c r="F208" s="161"/>
      <c r="G208" s="161"/>
      <c r="H208" s="161"/>
      <c r="I208" s="161"/>
      <c r="J208" s="161"/>
      <c r="K208" s="161"/>
      <c r="L208" s="161"/>
      <c r="M208" s="161"/>
      <c r="N208" s="161"/>
      <c r="O208" s="161"/>
      <c r="P208" s="161"/>
      <c r="Q208" s="161"/>
      <c r="R208" s="161"/>
      <c r="S208" s="161"/>
      <c r="T208" s="161"/>
      <c r="U208" s="161"/>
      <c r="V208" s="161"/>
      <c r="W208" s="161"/>
      <c r="X208" s="152"/>
      <c r="Y208" s="152"/>
      <c r="Z208" s="152"/>
      <c r="AA208" s="152"/>
      <c r="AB208" s="152"/>
      <c r="AC208" s="152"/>
      <c r="AD208" s="152"/>
      <c r="AE208" s="152"/>
      <c r="AF208" s="152"/>
      <c r="AG208" s="152" t="s">
        <v>284</v>
      </c>
      <c r="AH208" s="152">
        <v>0</v>
      </c>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outlineLevel="1" x14ac:dyDescent="0.2">
      <c r="A209" s="173">
        <v>50</v>
      </c>
      <c r="B209" s="174" t="s">
        <v>531</v>
      </c>
      <c r="C209" s="189" t="s">
        <v>532</v>
      </c>
      <c r="D209" s="175" t="s">
        <v>326</v>
      </c>
      <c r="E209" s="176">
        <v>13.5525</v>
      </c>
      <c r="F209" s="177"/>
      <c r="G209" s="178">
        <f>ROUND(E209*F209,2)</f>
        <v>0</v>
      </c>
      <c r="H209" s="177"/>
      <c r="I209" s="178">
        <f>ROUND(E209*H209,2)</f>
        <v>0</v>
      </c>
      <c r="J209" s="177"/>
      <c r="K209" s="178">
        <f>ROUND(E209*J209,2)</f>
        <v>0</v>
      </c>
      <c r="L209" s="178">
        <v>21</v>
      </c>
      <c r="M209" s="178">
        <f>G209*(1+L209/100)</f>
        <v>0</v>
      </c>
      <c r="N209" s="178">
        <v>0</v>
      </c>
      <c r="O209" s="178">
        <f>ROUND(E209*N209,2)</f>
        <v>0</v>
      </c>
      <c r="P209" s="178">
        <v>0</v>
      </c>
      <c r="Q209" s="178">
        <f>ROUND(E209*P209,2)</f>
        <v>0</v>
      </c>
      <c r="R209" s="178"/>
      <c r="S209" s="178" t="s">
        <v>280</v>
      </c>
      <c r="T209" s="179" t="s">
        <v>281</v>
      </c>
      <c r="U209" s="161">
        <v>0</v>
      </c>
      <c r="V209" s="161">
        <f>ROUND(E209*U209,2)</f>
        <v>0</v>
      </c>
      <c r="W209" s="161"/>
      <c r="X209" s="152"/>
      <c r="Y209" s="152"/>
      <c r="Z209" s="152"/>
      <c r="AA209" s="152"/>
      <c r="AB209" s="152"/>
      <c r="AC209" s="152"/>
      <c r="AD209" s="152"/>
      <c r="AE209" s="152"/>
      <c r="AF209" s="152"/>
      <c r="AG209" s="152" t="s">
        <v>282</v>
      </c>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row>
    <row r="210" spans="1:60" outlineLevel="1" x14ac:dyDescent="0.2">
      <c r="A210" s="159"/>
      <c r="B210" s="160"/>
      <c r="C210" s="190" t="s">
        <v>533</v>
      </c>
      <c r="D210" s="162"/>
      <c r="E210" s="163"/>
      <c r="F210" s="161"/>
      <c r="G210" s="161"/>
      <c r="H210" s="161"/>
      <c r="I210" s="161"/>
      <c r="J210" s="161"/>
      <c r="K210" s="161"/>
      <c r="L210" s="161"/>
      <c r="M210" s="161"/>
      <c r="N210" s="161"/>
      <c r="O210" s="161"/>
      <c r="P210" s="161"/>
      <c r="Q210" s="161"/>
      <c r="R210" s="161"/>
      <c r="S210" s="161"/>
      <c r="T210" s="161"/>
      <c r="U210" s="161"/>
      <c r="V210" s="161"/>
      <c r="W210" s="161"/>
      <c r="X210" s="152"/>
      <c r="Y210" s="152"/>
      <c r="Z210" s="152"/>
      <c r="AA210" s="152"/>
      <c r="AB210" s="152"/>
      <c r="AC210" s="152"/>
      <c r="AD210" s="152"/>
      <c r="AE210" s="152"/>
      <c r="AF210" s="152"/>
      <c r="AG210" s="152" t="s">
        <v>284</v>
      </c>
      <c r="AH210" s="152">
        <v>0</v>
      </c>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outlineLevel="1" x14ac:dyDescent="0.2">
      <c r="A211" s="159"/>
      <c r="B211" s="160"/>
      <c r="C211" s="190" t="s">
        <v>534</v>
      </c>
      <c r="D211" s="162"/>
      <c r="E211" s="163"/>
      <c r="F211" s="161"/>
      <c r="G211" s="161"/>
      <c r="H211" s="161"/>
      <c r="I211" s="161"/>
      <c r="J211" s="161"/>
      <c r="K211" s="161"/>
      <c r="L211" s="161"/>
      <c r="M211" s="161"/>
      <c r="N211" s="161"/>
      <c r="O211" s="161"/>
      <c r="P211" s="161"/>
      <c r="Q211" s="161"/>
      <c r="R211" s="161"/>
      <c r="S211" s="161"/>
      <c r="T211" s="161"/>
      <c r="U211" s="161"/>
      <c r="V211" s="161"/>
      <c r="W211" s="161"/>
      <c r="X211" s="152"/>
      <c r="Y211" s="152"/>
      <c r="Z211" s="152"/>
      <c r="AA211" s="152"/>
      <c r="AB211" s="152"/>
      <c r="AC211" s="152"/>
      <c r="AD211" s="152"/>
      <c r="AE211" s="152"/>
      <c r="AF211" s="152"/>
      <c r="AG211" s="152" t="s">
        <v>284</v>
      </c>
      <c r="AH211" s="152">
        <v>0</v>
      </c>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1" x14ac:dyDescent="0.2">
      <c r="A212" s="159"/>
      <c r="B212" s="160"/>
      <c r="C212" s="190" t="s">
        <v>535</v>
      </c>
      <c r="D212" s="162"/>
      <c r="E212" s="163"/>
      <c r="F212" s="161"/>
      <c r="G212" s="161"/>
      <c r="H212" s="161"/>
      <c r="I212" s="161"/>
      <c r="J212" s="161"/>
      <c r="K212" s="161"/>
      <c r="L212" s="161"/>
      <c r="M212" s="161"/>
      <c r="N212" s="161"/>
      <c r="O212" s="161"/>
      <c r="P212" s="161"/>
      <c r="Q212" s="161"/>
      <c r="R212" s="161"/>
      <c r="S212" s="161"/>
      <c r="T212" s="161"/>
      <c r="U212" s="161"/>
      <c r="V212" s="161"/>
      <c r="W212" s="161"/>
      <c r="X212" s="152"/>
      <c r="Y212" s="152"/>
      <c r="Z212" s="152"/>
      <c r="AA212" s="152"/>
      <c r="AB212" s="152"/>
      <c r="AC212" s="152"/>
      <c r="AD212" s="152"/>
      <c r="AE212" s="152"/>
      <c r="AF212" s="152"/>
      <c r="AG212" s="152" t="s">
        <v>284</v>
      </c>
      <c r="AH212" s="152">
        <v>0</v>
      </c>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1" x14ac:dyDescent="0.2">
      <c r="A213" s="159"/>
      <c r="B213" s="160"/>
      <c r="C213" s="190" t="s">
        <v>536</v>
      </c>
      <c r="D213" s="162"/>
      <c r="E213" s="163">
        <v>13.55</v>
      </c>
      <c r="F213" s="161"/>
      <c r="G213" s="161"/>
      <c r="H213" s="161"/>
      <c r="I213" s="161"/>
      <c r="J213" s="161"/>
      <c r="K213" s="161"/>
      <c r="L213" s="161"/>
      <c r="M213" s="161"/>
      <c r="N213" s="161"/>
      <c r="O213" s="161"/>
      <c r="P213" s="161"/>
      <c r="Q213" s="161"/>
      <c r="R213" s="161"/>
      <c r="S213" s="161"/>
      <c r="T213" s="161"/>
      <c r="U213" s="161"/>
      <c r="V213" s="161"/>
      <c r="W213" s="161"/>
      <c r="X213" s="152"/>
      <c r="Y213" s="152"/>
      <c r="Z213" s="152"/>
      <c r="AA213" s="152"/>
      <c r="AB213" s="152"/>
      <c r="AC213" s="152"/>
      <c r="AD213" s="152"/>
      <c r="AE213" s="152"/>
      <c r="AF213" s="152"/>
      <c r="AG213" s="152" t="s">
        <v>284</v>
      </c>
      <c r="AH213" s="152">
        <v>0</v>
      </c>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x14ac:dyDescent="0.2">
      <c r="A214" s="167" t="s">
        <v>275</v>
      </c>
      <c r="B214" s="168" t="s">
        <v>158</v>
      </c>
      <c r="C214" s="188" t="s">
        <v>159</v>
      </c>
      <c r="D214" s="169"/>
      <c r="E214" s="170"/>
      <c r="F214" s="171"/>
      <c r="G214" s="171">
        <f>SUMIF(AG215:AG251,"&lt;&gt;NOR",G215:G251)</f>
        <v>0</v>
      </c>
      <c r="H214" s="171"/>
      <c r="I214" s="171">
        <f>SUM(I215:I251)</f>
        <v>0</v>
      </c>
      <c r="J214" s="171"/>
      <c r="K214" s="171">
        <f>SUM(K215:K251)</f>
        <v>0</v>
      </c>
      <c r="L214" s="171"/>
      <c r="M214" s="171">
        <f>SUM(M215:M251)</f>
        <v>0</v>
      </c>
      <c r="N214" s="171"/>
      <c r="O214" s="171">
        <f>SUM(O215:O251)</f>
        <v>0</v>
      </c>
      <c r="P214" s="171"/>
      <c r="Q214" s="171">
        <f>SUM(Q215:Q251)</f>
        <v>0</v>
      </c>
      <c r="R214" s="171"/>
      <c r="S214" s="171"/>
      <c r="T214" s="172"/>
      <c r="U214" s="166"/>
      <c r="V214" s="166">
        <f>SUM(V215:V251)</f>
        <v>0</v>
      </c>
      <c r="W214" s="166"/>
      <c r="AG214" t="s">
        <v>276</v>
      </c>
    </row>
    <row r="215" spans="1:60" outlineLevel="1" x14ac:dyDescent="0.2">
      <c r="A215" s="173">
        <v>51</v>
      </c>
      <c r="B215" s="174" t="s">
        <v>537</v>
      </c>
      <c r="C215" s="189" t="s">
        <v>538</v>
      </c>
      <c r="D215" s="175" t="s">
        <v>539</v>
      </c>
      <c r="E215" s="176">
        <v>14350.94</v>
      </c>
      <c r="F215" s="177"/>
      <c r="G215" s="178">
        <f>ROUND(E215*F215,2)</f>
        <v>0</v>
      </c>
      <c r="H215" s="177"/>
      <c r="I215" s="178">
        <f>ROUND(E215*H215,2)</f>
        <v>0</v>
      </c>
      <c r="J215" s="177"/>
      <c r="K215" s="178">
        <f>ROUND(E215*J215,2)</f>
        <v>0</v>
      </c>
      <c r="L215" s="178">
        <v>21</v>
      </c>
      <c r="M215" s="178">
        <f>G215*(1+L215/100)</f>
        <v>0</v>
      </c>
      <c r="N215" s="178">
        <v>0</v>
      </c>
      <c r="O215" s="178">
        <f>ROUND(E215*N215,2)</f>
        <v>0</v>
      </c>
      <c r="P215" s="178">
        <v>0</v>
      </c>
      <c r="Q215" s="178">
        <f>ROUND(E215*P215,2)</f>
        <v>0</v>
      </c>
      <c r="R215" s="178"/>
      <c r="S215" s="178" t="s">
        <v>280</v>
      </c>
      <c r="T215" s="179" t="s">
        <v>281</v>
      </c>
      <c r="U215" s="161">
        <v>0</v>
      </c>
      <c r="V215" s="161">
        <f>ROUND(E215*U215,2)</f>
        <v>0</v>
      </c>
      <c r="W215" s="161"/>
      <c r="X215" s="152"/>
      <c r="Y215" s="152"/>
      <c r="Z215" s="152"/>
      <c r="AA215" s="152"/>
      <c r="AB215" s="152"/>
      <c r="AC215" s="152"/>
      <c r="AD215" s="152"/>
      <c r="AE215" s="152"/>
      <c r="AF215" s="152"/>
      <c r="AG215" s="152" t="s">
        <v>282</v>
      </c>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1" x14ac:dyDescent="0.2">
      <c r="A216" s="159"/>
      <c r="B216" s="160"/>
      <c r="C216" s="190" t="s">
        <v>540</v>
      </c>
      <c r="D216" s="162"/>
      <c r="E216" s="163"/>
      <c r="F216" s="161"/>
      <c r="G216" s="161"/>
      <c r="H216" s="161"/>
      <c r="I216" s="161"/>
      <c r="J216" s="161"/>
      <c r="K216" s="161"/>
      <c r="L216" s="161"/>
      <c r="M216" s="161"/>
      <c r="N216" s="161"/>
      <c r="O216" s="161"/>
      <c r="P216" s="161"/>
      <c r="Q216" s="161"/>
      <c r="R216" s="161"/>
      <c r="S216" s="161"/>
      <c r="T216" s="161"/>
      <c r="U216" s="161"/>
      <c r="V216" s="161"/>
      <c r="W216" s="161"/>
      <c r="X216" s="152"/>
      <c r="Y216" s="152"/>
      <c r="Z216" s="152"/>
      <c r="AA216" s="152"/>
      <c r="AB216" s="152"/>
      <c r="AC216" s="152"/>
      <c r="AD216" s="152"/>
      <c r="AE216" s="152"/>
      <c r="AF216" s="152"/>
      <c r="AG216" s="152" t="s">
        <v>284</v>
      </c>
      <c r="AH216" s="152">
        <v>0</v>
      </c>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outlineLevel="1" x14ac:dyDescent="0.2">
      <c r="A217" s="159"/>
      <c r="B217" s="160"/>
      <c r="C217" s="190" t="s">
        <v>541</v>
      </c>
      <c r="D217" s="162"/>
      <c r="E217" s="163">
        <v>3636</v>
      </c>
      <c r="F217" s="161"/>
      <c r="G217" s="161"/>
      <c r="H217" s="161"/>
      <c r="I217" s="161"/>
      <c r="J217" s="161"/>
      <c r="K217" s="161"/>
      <c r="L217" s="161"/>
      <c r="M217" s="161"/>
      <c r="N217" s="161"/>
      <c r="O217" s="161"/>
      <c r="P217" s="161"/>
      <c r="Q217" s="161"/>
      <c r="R217" s="161"/>
      <c r="S217" s="161"/>
      <c r="T217" s="161"/>
      <c r="U217" s="161"/>
      <c r="V217" s="161"/>
      <c r="W217" s="161"/>
      <c r="X217" s="152"/>
      <c r="Y217" s="152"/>
      <c r="Z217" s="152"/>
      <c r="AA217" s="152"/>
      <c r="AB217" s="152"/>
      <c r="AC217" s="152"/>
      <c r="AD217" s="152"/>
      <c r="AE217" s="152"/>
      <c r="AF217" s="152"/>
      <c r="AG217" s="152" t="s">
        <v>284</v>
      </c>
      <c r="AH217" s="152">
        <v>0</v>
      </c>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1" x14ac:dyDescent="0.2">
      <c r="A218" s="159"/>
      <c r="B218" s="160"/>
      <c r="C218" s="190" t="s">
        <v>542</v>
      </c>
      <c r="D218" s="162"/>
      <c r="E218" s="163">
        <v>8466.1200000000008</v>
      </c>
      <c r="F218" s="161"/>
      <c r="G218" s="161"/>
      <c r="H218" s="161"/>
      <c r="I218" s="161"/>
      <c r="J218" s="161"/>
      <c r="K218" s="161"/>
      <c r="L218" s="161"/>
      <c r="M218" s="161"/>
      <c r="N218" s="161"/>
      <c r="O218" s="161"/>
      <c r="P218" s="161"/>
      <c r="Q218" s="161"/>
      <c r="R218" s="161"/>
      <c r="S218" s="161"/>
      <c r="T218" s="161"/>
      <c r="U218" s="161"/>
      <c r="V218" s="161"/>
      <c r="W218" s="161"/>
      <c r="X218" s="152"/>
      <c r="Y218" s="152"/>
      <c r="Z218" s="152"/>
      <c r="AA218" s="152"/>
      <c r="AB218" s="152"/>
      <c r="AC218" s="152"/>
      <c r="AD218" s="152"/>
      <c r="AE218" s="152"/>
      <c r="AF218" s="152"/>
      <c r="AG218" s="152" t="s">
        <v>284</v>
      </c>
      <c r="AH218" s="152">
        <v>0</v>
      </c>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1" x14ac:dyDescent="0.2">
      <c r="A219" s="159"/>
      <c r="B219" s="160"/>
      <c r="C219" s="190" t="s">
        <v>543</v>
      </c>
      <c r="D219" s="162"/>
      <c r="E219" s="163">
        <v>1700.8200000000002</v>
      </c>
      <c r="F219" s="161"/>
      <c r="G219" s="161"/>
      <c r="H219" s="161"/>
      <c r="I219" s="161"/>
      <c r="J219" s="161"/>
      <c r="K219" s="161"/>
      <c r="L219" s="161"/>
      <c r="M219" s="161"/>
      <c r="N219" s="161"/>
      <c r="O219" s="161"/>
      <c r="P219" s="161"/>
      <c r="Q219" s="161"/>
      <c r="R219" s="161"/>
      <c r="S219" s="161"/>
      <c r="T219" s="161"/>
      <c r="U219" s="161"/>
      <c r="V219" s="161"/>
      <c r="W219" s="161"/>
      <c r="X219" s="152"/>
      <c r="Y219" s="152"/>
      <c r="Z219" s="152"/>
      <c r="AA219" s="152"/>
      <c r="AB219" s="152"/>
      <c r="AC219" s="152"/>
      <c r="AD219" s="152"/>
      <c r="AE219" s="152"/>
      <c r="AF219" s="152"/>
      <c r="AG219" s="152" t="s">
        <v>284</v>
      </c>
      <c r="AH219" s="152">
        <v>0</v>
      </c>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outlineLevel="1" x14ac:dyDescent="0.2">
      <c r="A220" s="159"/>
      <c r="B220" s="160"/>
      <c r="C220" s="190" t="s">
        <v>544</v>
      </c>
      <c r="D220" s="162"/>
      <c r="E220" s="163">
        <v>548</v>
      </c>
      <c r="F220" s="161"/>
      <c r="G220" s="161"/>
      <c r="H220" s="161"/>
      <c r="I220" s="161"/>
      <c r="J220" s="161"/>
      <c r="K220" s="161"/>
      <c r="L220" s="161"/>
      <c r="M220" s="161"/>
      <c r="N220" s="161"/>
      <c r="O220" s="161"/>
      <c r="P220" s="161"/>
      <c r="Q220" s="161"/>
      <c r="R220" s="161"/>
      <c r="S220" s="161"/>
      <c r="T220" s="161"/>
      <c r="U220" s="161"/>
      <c r="V220" s="161"/>
      <c r="W220" s="161"/>
      <c r="X220" s="152"/>
      <c r="Y220" s="152"/>
      <c r="Z220" s="152"/>
      <c r="AA220" s="152"/>
      <c r="AB220" s="152"/>
      <c r="AC220" s="152"/>
      <c r="AD220" s="152"/>
      <c r="AE220" s="152"/>
      <c r="AF220" s="152"/>
      <c r="AG220" s="152" t="s">
        <v>284</v>
      </c>
      <c r="AH220" s="152">
        <v>0</v>
      </c>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1" x14ac:dyDescent="0.2">
      <c r="A221" s="173">
        <v>52</v>
      </c>
      <c r="B221" s="174" t="s">
        <v>545</v>
      </c>
      <c r="C221" s="189" t="s">
        <v>546</v>
      </c>
      <c r="D221" s="175" t="s">
        <v>539</v>
      </c>
      <c r="E221" s="176">
        <v>3538.0800000000004</v>
      </c>
      <c r="F221" s="177"/>
      <c r="G221" s="178">
        <f>ROUND(E221*F221,2)</f>
        <v>0</v>
      </c>
      <c r="H221" s="177"/>
      <c r="I221" s="178">
        <f>ROUND(E221*H221,2)</f>
        <v>0</v>
      </c>
      <c r="J221" s="177"/>
      <c r="K221" s="178">
        <f>ROUND(E221*J221,2)</f>
        <v>0</v>
      </c>
      <c r="L221" s="178">
        <v>21</v>
      </c>
      <c r="M221" s="178">
        <f>G221*(1+L221/100)</f>
        <v>0</v>
      </c>
      <c r="N221" s="178">
        <v>0</v>
      </c>
      <c r="O221" s="178">
        <f>ROUND(E221*N221,2)</f>
        <v>0</v>
      </c>
      <c r="P221" s="178">
        <v>0</v>
      </c>
      <c r="Q221" s="178">
        <f>ROUND(E221*P221,2)</f>
        <v>0</v>
      </c>
      <c r="R221" s="178"/>
      <c r="S221" s="178" t="s">
        <v>280</v>
      </c>
      <c r="T221" s="179" t="s">
        <v>281</v>
      </c>
      <c r="U221" s="161">
        <v>0</v>
      </c>
      <c r="V221" s="161">
        <f>ROUND(E221*U221,2)</f>
        <v>0</v>
      </c>
      <c r="W221" s="161"/>
      <c r="X221" s="152"/>
      <c r="Y221" s="152"/>
      <c r="Z221" s="152"/>
      <c r="AA221" s="152"/>
      <c r="AB221" s="152"/>
      <c r="AC221" s="152"/>
      <c r="AD221" s="152"/>
      <c r="AE221" s="152"/>
      <c r="AF221" s="152"/>
      <c r="AG221" s="152" t="s">
        <v>282</v>
      </c>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outlineLevel="1" x14ac:dyDescent="0.2">
      <c r="A222" s="159"/>
      <c r="B222" s="160"/>
      <c r="C222" s="190" t="s">
        <v>547</v>
      </c>
      <c r="D222" s="162"/>
      <c r="E222" s="163"/>
      <c r="F222" s="161"/>
      <c r="G222" s="161"/>
      <c r="H222" s="161"/>
      <c r="I222" s="161"/>
      <c r="J222" s="161"/>
      <c r="K222" s="161"/>
      <c r="L222" s="161"/>
      <c r="M222" s="161"/>
      <c r="N222" s="161"/>
      <c r="O222" s="161"/>
      <c r="P222" s="161"/>
      <c r="Q222" s="161"/>
      <c r="R222" s="161"/>
      <c r="S222" s="161"/>
      <c r="T222" s="161"/>
      <c r="U222" s="161"/>
      <c r="V222" s="161"/>
      <c r="W222" s="161"/>
      <c r="X222" s="152"/>
      <c r="Y222" s="152"/>
      <c r="Z222" s="152"/>
      <c r="AA222" s="152"/>
      <c r="AB222" s="152"/>
      <c r="AC222" s="152"/>
      <c r="AD222" s="152"/>
      <c r="AE222" s="152"/>
      <c r="AF222" s="152"/>
      <c r="AG222" s="152" t="s">
        <v>284</v>
      </c>
      <c r="AH222" s="152">
        <v>0</v>
      </c>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row>
    <row r="223" spans="1:60" outlineLevel="1" x14ac:dyDescent="0.2">
      <c r="A223" s="159"/>
      <c r="B223" s="160"/>
      <c r="C223" s="190" t="s">
        <v>548</v>
      </c>
      <c r="D223" s="162"/>
      <c r="E223" s="163"/>
      <c r="F223" s="161"/>
      <c r="G223" s="161"/>
      <c r="H223" s="161"/>
      <c r="I223" s="161"/>
      <c r="J223" s="161"/>
      <c r="K223" s="161"/>
      <c r="L223" s="161"/>
      <c r="M223" s="161"/>
      <c r="N223" s="161"/>
      <c r="O223" s="161"/>
      <c r="P223" s="161"/>
      <c r="Q223" s="161"/>
      <c r="R223" s="161"/>
      <c r="S223" s="161"/>
      <c r="T223" s="161"/>
      <c r="U223" s="161"/>
      <c r="V223" s="161"/>
      <c r="W223" s="161"/>
      <c r="X223" s="152"/>
      <c r="Y223" s="152"/>
      <c r="Z223" s="152"/>
      <c r="AA223" s="152"/>
      <c r="AB223" s="152"/>
      <c r="AC223" s="152"/>
      <c r="AD223" s="152"/>
      <c r="AE223" s="152"/>
      <c r="AF223" s="152"/>
      <c r="AG223" s="152" t="s">
        <v>284</v>
      </c>
      <c r="AH223" s="152">
        <v>0</v>
      </c>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outlineLevel="1" x14ac:dyDescent="0.2">
      <c r="A224" s="159"/>
      <c r="B224" s="160"/>
      <c r="C224" s="190" t="s">
        <v>549</v>
      </c>
      <c r="D224" s="162"/>
      <c r="E224" s="163"/>
      <c r="F224" s="161"/>
      <c r="G224" s="161"/>
      <c r="H224" s="161"/>
      <c r="I224" s="161"/>
      <c r="J224" s="161"/>
      <c r="K224" s="161"/>
      <c r="L224" s="161"/>
      <c r="M224" s="161"/>
      <c r="N224" s="161"/>
      <c r="O224" s="161"/>
      <c r="P224" s="161"/>
      <c r="Q224" s="161"/>
      <c r="R224" s="161"/>
      <c r="S224" s="161"/>
      <c r="T224" s="161"/>
      <c r="U224" s="161"/>
      <c r="V224" s="161"/>
      <c r="W224" s="161"/>
      <c r="X224" s="152"/>
      <c r="Y224" s="152"/>
      <c r="Z224" s="152"/>
      <c r="AA224" s="152"/>
      <c r="AB224" s="152"/>
      <c r="AC224" s="152"/>
      <c r="AD224" s="152"/>
      <c r="AE224" s="152"/>
      <c r="AF224" s="152"/>
      <c r="AG224" s="152" t="s">
        <v>284</v>
      </c>
      <c r="AH224" s="152">
        <v>0</v>
      </c>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1" x14ac:dyDescent="0.2">
      <c r="A225" s="159"/>
      <c r="B225" s="160"/>
      <c r="C225" s="190" t="s">
        <v>550</v>
      </c>
      <c r="D225" s="162"/>
      <c r="E225" s="163"/>
      <c r="F225" s="161"/>
      <c r="G225" s="161"/>
      <c r="H225" s="161"/>
      <c r="I225" s="161"/>
      <c r="J225" s="161"/>
      <c r="K225" s="161"/>
      <c r="L225" s="161"/>
      <c r="M225" s="161"/>
      <c r="N225" s="161"/>
      <c r="O225" s="161"/>
      <c r="P225" s="161"/>
      <c r="Q225" s="161"/>
      <c r="R225" s="161"/>
      <c r="S225" s="161"/>
      <c r="T225" s="161"/>
      <c r="U225" s="161"/>
      <c r="V225" s="161"/>
      <c r="W225" s="161"/>
      <c r="X225" s="152"/>
      <c r="Y225" s="152"/>
      <c r="Z225" s="152"/>
      <c r="AA225" s="152"/>
      <c r="AB225" s="152"/>
      <c r="AC225" s="152"/>
      <c r="AD225" s="152"/>
      <c r="AE225" s="152"/>
      <c r="AF225" s="152"/>
      <c r="AG225" s="152" t="s">
        <v>284</v>
      </c>
      <c r="AH225" s="152">
        <v>0</v>
      </c>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outlineLevel="1" x14ac:dyDescent="0.2">
      <c r="A226" s="159"/>
      <c r="B226" s="160"/>
      <c r="C226" s="190" t="s">
        <v>551</v>
      </c>
      <c r="D226" s="162"/>
      <c r="E226" s="163"/>
      <c r="F226" s="161"/>
      <c r="G226" s="161"/>
      <c r="H226" s="161"/>
      <c r="I226" s="161"/>
      <c r="J226" s="161"/>
      <c r="K226" s="161"/>
      <c r="L226" s="161"/>
      <c r="M226" s="161"/>
      <c r="N226" s="161"/>
      <c r="O226" s="161"/>
      <c r="P226" s="161"/>
      <c r="Q226" s="161"/>
      <c r="R226" s="161"/>
      <c r="S226" s="161"/>
      <c r="T226" s="161"/>
      <c r="U226" s="161"/>
      <c r="V226" s="161"/>
      <c r="W226" s="161"/>
      <c r="X226" s="152"/>
      <c r="Y226" s="152"/>
      <c r="Z226" s="152"/>
      <c r="AA226" s="152"/>
      <c r="AB226" s="152"/>
      <c r="AC226" s="152"/>
      <c r="AD226" s="152"/>
      <c r="AE226" s="152"/>
      <c r="AF226" s="152"/>
      <c r="AG226" s="152" t="s">
        <v>284</v>
      </c>
      <c r="AH226" s="152">
        <v>0</v>
      </c>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row>
    <row r="227" spans="1:60" outlineLevel="1" x14ac:dyDescent="0.2">
      <c r="A227" s="159"/>
      <c r="B227" s="160"/>
      <c r="C227" s="190" t="s">
        <v>552</v>
      </c>
      <c r="D227" s="162"/>
      <c r="E227" s="163"/>
      <c r="F227" s="161"/>
      <c r="G227" s="161"/>
      <c r="H227" s="161"/>
      <c r="I227" s="161"/>
      <c r="J227" s="161"/>
      <c r="K227" s="161"/>
      <c r="L227" s="161"/>
      <c r="M227" s="161"/>
      <c r="N227" s="161"/>
      <c r="O227" s="161"/>
      <c r="P227" s="161"/>
      <c r="Q227" s="161"/>
      <c r="R227" s="161"/>
      <c r="S227" s="161"/>
      <c r="T227" s="161"/>
      <c r="U227" s="161"/>
      <c r="V227" s="161"/>
      <c r="W227" s="161"/>
      <c r="X227" s="152"/>
      <c r="Y227" s="152"/>
      <c r="Z227" s="152"/>
      <c r="AA227" s="152"/>
      <c r="AB227" s="152"/>
      <c r="AC227" s="152"/>
      <c r="AD227" s="152"/>
      <c r="AE227" s="152"/>
      <c r="AF227" s="152"/>
      <c r="AG227" s="152" t="s">
        <v>284</v>
      </c>
      <c r="AH227" s="152">
        <v>0</v>
      </c>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outlineLevel="1" x14ac:dyDescent="0.2">
      <c r="A228" s="159"/>
      <c r="B228" s="160"/>
      <c r="C228" s="190" t="s">
        <v>553</v>
      </c>
      <c r="D228" s="162"/>
      <c r="E228" s="163">
        <v>3538.0800000000004</v>
      </c>
      <c r="F228" s="161"/>
      <c r="G228" s="161"/>
      <c r="H228" s="161"/>
      <c r="I228" s="161"/>
      <c r="J228" s="161"/>
      <c r="K228" s="161"/>
      <c r="L228" s="161"/>
      <c r="M228" s="161"/>
      <c r="N228" s="161"/>
      <c r="O228" s="161"/>
      <c r="P228" s="161"/>
      <c r="Q228" s="161"/>
      <c r="R228" s="161"/>
      <c r="S228" s="161"/>
      <c r="T228" s="161"/>
      <c r="U228" s="161"/>
      <c r="V228" s="161"/>
      <c r="W228" s="161"/>
      <c r="X228" s="152"/>
      <c r="Y228" s="152"/>
      <c r="Z228" s="152"/>
      <c r="AA228" s="152"/>
      <c r="AB228" s="152"/>
      <c r="AC228" s="152"/>
      <c r="AD228" s="152"/>
      <c r="AE228" s="152"/>
      <c r="AF228" s="152"/>
      <c r="AG228" s="152" t="s">
        <v>284</v>
      </c>
      <c r="AH228" s="152">
        <v>0</v>
      </c>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outlineLevel="1" x14ac:dyDescent="0.2">
      <c r="A229" s="173">
        <v>53</v>
      </c>
      <c r="B229" s="174" t="s">
        <v>554</v>
      </c>
      <c r="C229" s="189" t="s">
        <v>555</v>
      </c>
      <c r="D229" s="175" t="s">
        <v>539</v>
      </c>
      <c r="E229" s="176">
        <v>2428.5800000000004</v>
      </c>
      <c r="F229" s="177"/>
      <c r="G229" s="178">
        <f>ROUND(E229*F229,2)</f>
        <v>0</v>
      </c>
      <c r="H229" s="177"/>
      <c r="I229" s="178">
        <f>ROUND(E229*H229,2)</f>
        <v>0</v>
      </c>
      <c r="J229" s="177"/>
      <c r="K229" s="178">
        <f>ROUND(E229*J229,2)</f>
        <v>0</v>
      </c>
      <c r="L229" s="178">
        <v>21</v>
      </c>
      <c r="M229" s="178">
        <f>G229*(1+L229/100)</f>
        <v>0</v>
      </c>
      <c r="N229" s="178">
        <v>0</v>
      </c>
      <c r="O229" s="178">
        <f>ROUND(E229*N229,2)</f>
        <v>0</v>
      </c>
      <c r="P229" s="178">
        <v>0</v>
      </c>
      <c r="Q229" s="178">
        <f>ROUND(E229*P229,2)</f>
        <v>0</v>
      </c>
      <c r="R229" s="178"/>
      <c r="S229" s="178" t="s">
        <v>280</v>
      </c>
      <c r="T229" s="179" t="s">
        <v>281</v>
      </c>
      <c r="U229" s="161">
        <v>0</v>
      </c>
      <c r="V229" s="161">
        <f>ROUND(E229*U229,2)</f>
        <v>0</v>
      </c>
      <c r="W229" s="161"/>
      <c r="X229" s="152"/>
      <c r="Y229" s="152"/>
      <c r="Z229" s="152"/>
      <c r="AA229" s="152"/>
      <c r="AB229" s="152"/>
      <c r="AC229" s="152"/>
      <c r="AD229" s="152"/>
      <c r="AE229" s="152"/>
      <c r="AF229" s="152"/>
      <c r="AG229" s="152" t="s">
        <v>282</v>
      </c>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1" x14ac:dyDescent="0.2">
      <c r="A230" s="159"/>
      <c r="B230" s="160"/>
      <c r="C230" s="190" t="s">
        <v>556</v>
      </c>
      <c r="D230" s="162"/>
      <c r="E230" s="163">
        <v>2428.5800000000004</v>
      </c>
      <c r="F230" s="161"/>
      <c r="G230" s="161"/>
      <c r="H230" s="161"/>
      <c r="I230" s="161"/>
      <c r="J230" s="161"/>
      <c r="K230" s="161"/>
      <c r="L230" s="161"/>
      <c r="M230" s="161"/>
      <c r="N230" s="161"/>
      <c r="O230" s="161"/>
      <c r="P230" s="161"/>
      <c r="Q230" s="161"/>
      <c r="R230" s="161"/>
      <c r="S230" s="161"/>
      <c r="T230" s="161"/>
      <c r="U230" s="161"/>
      <c r="V230" s="161"/>
      <c r="W230" s="161"/>
      <c r="X230" s="152"/>
      <c r="Y230" s="152"/>
      <c r="Z230" s="152"/>
      <c r="AA230" s="152"/>
      <c r="AB230" s="152"/>
      <c r="AC230" s="152"/>
      <c r="AD230" s="152"/>
      <c r="AE230" s="152"/>
      <c r="AF230" s="152"/>
      <c r="AG230" s="152" t="s">
        <v>284</v>
      </c>
      <c r="AH230" s="152">
        <v>0</v>
      </c>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1" x14ac:dyDescent="0.2">
      <c r="A231" s="173">
        <v>54</v>
      </c>
      <c r="B231" s="174" t="s">
        <v>557</v>
      </c>
      <c r="C231" s="189" t="s">
        <v>558</v>
      </c>
      <c r="D231" s="175" t="s">
        <v>353</v>
      </c>
      <c r="E231" s="176">
        <v>0.1973</v>
      </c>
      <c r="F231" s="177"/>
      <c r="G231" s="178">
        <f>ROUND(E231*F231,2)</f>
        <v>0</v>
      </c>
      <c r="H231" s="177"/>
      <c r="I231" s="178">
        <f>ROUND(E231*H231,2)</f>
        <v>0</v>
      </c>
      <c r="J231" s="177"/>
      <c r="K231" s="178">
        <f>ROUND(E231*J231,2)</f>
        <v>0</v>
      </c>
      <c r="L231" s="178">
        <v>21</v>
      </c>
      <c r="M231" s="178">
        <f>G231*(1+L231/100)</f>
        <v>0</v>
      </c>
      <c r="N231" s="178">
        <v>0</v>
      </c>
      <c r="O231" s="178">
        <f>ROUND(E231*N231,2)</f>
        <v>0</v>
      </c>
      <c r="P231" s="178">
        <v>0</v>
      </c>
      <c r="Q231" s="178">
        <f>ROUND(E231*P231,2)</f>
        <v>0</v>
      </c>
      <c r="R231" s="178"/>
      <c r="S231" s="178" t="s">
        <v>280</v>
      </c>
      <c r="T231" s="179" t="s">
        <v>281</v>
      </c>
      <c r="U231" s="161">
        <v>0</v>
      </c>
      <c r="V231" s="161">
        <f>ROUND(E231*U231,2)</f>
        <v>0</v>
      </c>
      <c r="W231" s="161"/>
      <c r="X231" s="152"/>
      <c r="Y231" s="152"/>
      <c r="Z231" s="152"/>
      <c r="AA231" s="152"/>
      <c r="AB231" s="152"/>
      <c r="AC231" s="152"/>
      <c r="AD231" s="152"/>
      <c r="AE231" s="152"/>
      <c r="AF231" s="152"/>
      <c r="AG231" s="152" t="s">
        <v>282</v>
      </c>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1" x14ac:dyDescent="0.2">
      <c r="A232" s="159"/>
      <c r="B232" s="160"/>
      <c r="C232" s="190" t="s">
        <v>559</v>
      </c>
      <c r="D232" s="162"/>
      <c r="E232" s="163"/>
      <c r="F232" s="161"/>
      <c r="G232" s="161"/>
      <c r="H232" s="161"/>
      <c r="I232" s="161"/>
      <c r="J232" s="161"/>
      <c r="K232" s="161"/>
      <c r="L232" s="161"/>
      <c r="M232" s="161"/>
      <c r="N232" s="161"/>
      <c r="O232" s="161"/>
      <c r="P232" s="161"/>
      <c r="Q232" s="161"/>
      <c r="R232" s="161"/>
      <c r="S232" s="161"/>
      <c r="T232" s="161"/>
      <c r="U232" s="161"/>
      <c r="V232" s="161"/>
      <c r="W232" s="161"/>
      <c r="X232" s="152"/>
      <c r="Y232" s="152"/>
      <c r="Z232" s="152"/>
      <c r="AA232" s="152"/>
      <c r="AB232" s="152"/>
      <c r="AC232" s="152"/>
      <c r="AD232" s="152"/>
      <c r="AE232" s="152"/>
      <c r="AF232" s="152"/>
      <c r="AG232" s="152" t="s">
        <v>284</v>
      </c>
      <c r="AH232" s="152">
        <v>0</v>
      </c>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1" x14ac:dyDescent="0.2">
      <c r="A233" s="159"/>
      <c r="B233" s="160"/>
      <c r="C233" s="190" t="s">
        <v>560</v>
      </c>
      <c r="D233" s="162"/>
      <c r="E233" s="163">
        <v>0.2</v>
      </c>
      <c r="F233" s="161"/>
      <c r="G233" s="161"/>
      <c r="H233" s="161"/>
      <c r="I233" s="161"/>
      <c r="J233" s="161"/>
      <c r="K233" s="161"/>
      <c r="L233" s="161"/>
      <c r="M233" s="161"/>
      <c r="N233" s="161"/>
      <c r="O233" s="161"/>
      <c r="P233" s="161"/>
      <c r="Q233" s="161"/>
      <c r="R233" s="161"/>
      <c r="S233" s="161"/>
      <c r="T233" s="161"/>
      <c r="U233" s="161"/>
      <c r="V233" s="161"/>
      <c r="W233" s="161"/>
      <c r="X233" s="152"/>
      <c r="Y233" s="152"/>
      <c r="Z233" s="152"/>
      <c r="AA233" s="152"/>
      <c r="AB233" s="152"/>
      <c r="AC233" s="152"/>
      <c r="AD233" s="152"/>
      <c r="AE233" s="152"/>
      <c r="AF233" s="152"/>
      <c r="AG233" s="152" t="s">
        <v>284</v>
      </c>
      <c r="AH233" s="152">
        <v>0</v>
      </c>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outlineLevel="1" x14ac:dyDescent="0.2">
      <c r="A234" s="173">
        <v>55</v>
      </c>
      <c r="B234" s="174" t="s">
        <v>561</v>
      </c>
      <c r="C234" s="189" t="s">
        <v>562</v>
      </c>
      <c r="D234" s="175" t="s">
        <v>326</v>
      </c>
      <c r="E234" s="176">
        <v>0.875</v>
      </c>
      <c r="F234" s="177"/>
      <c r="G234" s="178">
        <f>ROUND(E234*F234,2)</f>
        <v>0</v>
      </c>
      <c r="H234" s="177"/>
      <c r="I234" s="178">
        <f>ROUND(E234*H234,2)</f>
        <v>0</v>
      </c>
      <c r="J234" s="177"/>
      <c r="K234" s="178">
        <f>ROUND(E234*J234,2)</f>
        <v>0</v>
      </c>
      <c r="L234" s="178">
        <v>21</v>
      </c>
      <c r="M234" s="178">
        <f>G234*(1+L234/100)</f>
        <v>0</v>
      </c>
      <c r="N234" s="178">
        <v>0</v>
      </c>
      <c r="O234" s="178">
        <f>ROUND(E234*N234,2)</f>
        <v>0</v>
      </c>
      <c r="P234" s="178">
        <v>0</v>
      </c>
      <c r="Q234" s="178">
        <f>ROUND(E234*P234,2)</f>
        <v>0</v>
      </c>
      <c r="R234" s="178"/>
      <c r="S234" s="178" t="s">
        <v>280</v>
      </c>
      <c r="T234" s="179" t="s">
        <v>281</v>
      </c>
      <c r="U234" s="161">
        <v>0</v>
      </c>
      <c r="V234" s="161">
        <f>ROUND(E234*U234,2)</f>
        <v>0</v>
      </c>
      <c r="W234" s="161"/>
      <c r="X234" s="152"/>
      <c r="Y234" s="152"/>
      <c r="Z234" s="152"/>
      <c r="AA234" s="152"/>
      <c r="AB234" s="152"/>
      <c r="AC234" s="152"/>
      <c r="AD234" s="152"/>
      <c r="AE234" s="152"/>
      <c r="AF234" s="152"/>
      <c r="AG234" s="152" t="s">
        <v>282</v>
      </c>
      <c r="AH234" s="152"/>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row>
    <row r="235" spans="1:60" outlineLevel="1" x14ac:dyDescent="0.2">
      <c r="A235" s="159"/>
      <c r="B235" s="160"/>
      <c r="C235" s="190" t="s">
        <v>563</v>
      </c>
      <c r="D235" s="162"/>
      <c r="E235" s="163">
        <v>0.88</v>
      </c>
      <c r="F235" s="161"/>
      <c r="G235" s="161"/>
      <c r="H235" s="161"/>
      <c r="I235" s="161"/>
      <c r="J235" s="161"/>
      <c r="K235" s="161"/>
      <c r="L235" s="161"/>
      <c r="M235" s="161"/>
      <c r="N235" s="161"/>
      <c r="O235" s="161"/>
      <c r="P235" s="161"/>
      <c r="Q235" s="161"/>
      <c r="R235" s="161"/>
      <c r="S235" s="161"/>
      <c r="T235" s="161"/>
      <c r="U235" s="161"/>
      <c r="V235" s="161"/>
      <c r="W235" s="161"/>
      <c r="X235" s="152"/>
      <c r="Y235" s="152"/>
      <c r="Z235" s="152"/>
      <c r="AA235" s="152"/>
      <c r="AB235" s="152"/>
      <c r="AC235" s="152"/>
      <c r="AD235" s="152"/>
      <c r="AE235" s="152"/>
      <c r="AF235" s="152"/>
      <c r="AG235" s="152" t="s">
        <v>284</v>
      </c>
      <c r="AH235" s="152">
        <v>0</v>
      </c>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outlineLevel="1" x14ac:dyDescent="0.2">
      <c r="A236" s="180">
        <v>56</v>
      </c>
      <c r="B236" s="181" t="s">
        <v>564</v>
      </c>
      <c r="C236" s="191" t="s">
        <v>565</v>
      </c>
      <c r="D236" s="182" t="s">
        <v>326</v>
      </c>
      <c r="E236" s="183">
        <v>0.875</v>
      </c>
      <c r="F236" s="184"/>
      <c r="G236" s="185">
        <f>ROUND(E236*F236,2)</f>
        <v>0</v>
      </c>
      <c r="H236" s="184"/>
      <c r="I236" s="185">
        <f>ROUND(E236*H236,2)</f>
        <v>0</v>
      </c>
      <c r="J236" s="184"/>
      <c r="K236" s="185">
        <f>ROUND(E236*J236,2)</f>
        <v>0</v>
      </c>
      <c r="L236" s="185">
        <v>21</v>
      </c>
      <c r="M236" s="185">
        <f>G236*(1+L236/100)</f>
        <v>0</v>
      </c>
      <c r="N236" s="185">
        <v>0</v>
      </c>
      <c r="O236" s="185">
        <f>ROUND(E236*N236,2)</f>
        <v>0</v>
      </c>
      <c r="P236" s="185">
        <v>0</v>
      </c>
      <c r="Q236" s="185">
        <f>ROUND(E236*P236,2)</f>
        <v>0</v>
      </c>
      <c r="R236" s="185"/>
      <c r="S236" s="185" t="s">
        <v>280</v>
      </c>
      <c r="T236" s="186" t="s">
        <v>281</v>
      </c>
      <c r="U236" s="161">
        <v>0</v>
      </c>
      <c r="V236" s="161">
        <f>ROUND(E236*U236,2)</f>
        <v>0</v>
      </c>
      <c r="W236" s="161"/>
      <c r="X236" s="152"/>
      <c r="Y236" s="152"/>
      <c r="Z236" s="152"/>
      <c r="AA236" s="152"/>
      <c r="AB236" s="152"/>
      <c r="AC236" s="152"/>
      <c r="AD236" s="152"/>
      <c r="AE236" s="152"/>
      <c r="AF236" s="152"/>
      <c r="AG236" s="152" t="s">
        <v>282</v>
      </c>
      <c r="AH236" s="152"/>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1" x14ac:dyDescent="0.2">
      <c r="A237" s="173">
        <v>57</v>
      </c>
      <c r="B237" s="174" t="s">
        <v>566</v>
      </c>
      <c r="C237" s="189" t="s">
        <v>567</v>
      </c>
      <c r="D237" s="175" t="s">
        <v>279</v>
      </c>
      <c r="E237" s="176">
        <v>2.93</v>
      </c>
      <c r="F237" s="177"/>
      <c r="G237" s="178">
        <f>ROUND(E237*F237,2)</f>
        <v>0</v>
      </c>
      <c r="H237" s="177"/>
      <c r="I237" s="178">
        <f>ROUND(E237*H237,2)</f>
        <v>0</v>
      </c>
      <c r="J237" s="177"/>
      <c r="K237" s="178">
        <f>ROUND(E237*J237,2)</f>
        <v>0</v>
      </c>
      <c r="L237" s="178">
        <v>21</v>
      </c>
      <c r="M237" s="178">
        <f>G237*(1+L237/100)</f>
        <v>0</v>
      </c>
      <c r="N237" s="178">
        <v>0</v>
      </c>
      <c r="O237" s="178">
        <f>ROUND(E237*N237,2)</f>
        <v>0</v>
      </c>
      <c r="P237" s="178">
        <v>0</v>
      </c>
      <c r="Q237" s="178">
        <f>ROUND(E237*P237,2)</f>
        <v>0</v>
      </c>
      <c r="R237" s="178"/>
      <c r="S237" s="178" t="s">
        <v>280</v>
      </c>
      <c r="T237" s="179" t="s">
        <v>281</v>
      </c>
      <c r="U237" s="161">
        <v>0</v>
      </c>
      <c r="V237" s="161">
        <f>ROUND(E237*U237,2)</f>
        <v>0</v>
      </c>
      <c r="W237" s="161"/>
      <c r="X237" s="152"/>
      <c r="Y237" s="152"/>
      <c r="Z237" s="152"/>
      <c r="AA237" s="152"/>
      <c r="AB237" s="152"/>
      <c r="AC237" s="152"/>
      <c r="AD237" s="152"/>
      <c r="AE237" s="152"/>
      <c r="AF237" s="152"/>
      <c r="AG237" s="152" t="s">
        <v>282</v>
      </c>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1" x14ac:dyDescent="0.2">
      <c r="A238" s="159"/>
      <c r="B238" s="160"/>
      <c r="C238" s="190" t="s">
        <v>568</v>
      </c>
      <c r="D238" s="162"/>
      <c r="E238" s="163">
        <v>1.1100000000000001</v>
      </c>
      <c r="F238" s="161"/>
      <c r="G238" s="161"/>
      <c r="H238" s="161"/>
      <c r="I238" s="161"/>
      <c r="J238" s="161"/>
      <c r="K238" s="161"/>
      <c r="L238" s="161"/>
      <c r="M238" s="161"/>
      <c r="N238" s="161"/>
      <c r="O238" s="161"/>
      <c r="P238" s="161"/>
      <c r="Q238" s="161"/>
      <c r="R238" s="161"/>
      <c r="S238" s="161"/>
      <c r="T238" s="161"/>
      <c r="U238" s="161"/>
      <c r="V238" s="161"/>
      <c r="W238" s="161"/>
      <c r="X238" s="152"/>
      <c r="Y238" s="152"/>
      <c r="Z238" s="152"/>
      <c r="AA238" s="152"/>
      <c r="AB238" s="152"/>
      <c r="AC238" s="152"/>
      <c r="AD238" s="152"/>
      <c r="AE238" s="152"/>
      <c r="AF238" s="152"/>
      <c r="AG238" s="152" t="s">
        <v>284</v>
      </c>
      <c r="AH238" s="152">
        <v>0</v>
      </c>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outlineLevel="1" x14ac:dyDescent="0.2">
      <c r="A239" s="159"/>
      <c r="B239" s="160"/>
      <c r="C239" s="190" t="s">
        <v>569</v>
      </c>
      <c r="D239" s="162"/>
      <c r="E239" s="163">
        <v>0.27</v>
      </c>
      <c r="F239" s="161"/>
      <c r="G239" s="161"/>
      <c r="H239" s="161"/>
      <c r="I239" s="161"/>
      <c r="J239" s="161"/>
      <c r="K239" s="161"/>
      <c r="L239" s="161"/>
      <c r="M239" s="161"/>
      <c r="N239" s="161"/>
      <c r="O239" s="161"/>
      <c r="P239" s="161"/>
      <c r="Q239" s="161"/>
      <c r="R239" s="161"/>
      <c r="S239" s="161"/>
      <c r="T239" s="161"/>
      <c r="U239" s="161"/>
      <c r="V239" s="161"/>
      <c r="W239" s="161"/>
      <c r="X239" s="152"/>
      <c r="Y239" s="152"/>
      <c r="Z239" s="152"/>
      <c r="AA239" s="152"/>
      <c r="AB239" s="152"/>
      <c r="AC239" s="152"/>
      <c r="AD239" s="152"/>
      <c r="AE239" s="152"/>
      <c r="AF239" s="152"/>
      <c r="AG239" s="152" t="s">
        <v>284</v>
      </c>
      <c r="AH239" s="152">
        <v>0</v>
      </c>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row>
    <row r="240" spans="1:60" outlineLevel="1" x14ac:dyDescent="0.2">
      <c r="A240" s="159"/>
      <c r="B240" s="160"/>
      <c r="C240" s="190" t="s">
        <v>570</v>
      </c>
      <c r="D240" s="162"/>
      <c r="E240" s="163"/>
      <c r="F240" s="161"/>
      <c r="G240" s="161"/>
      <c r="H240" s="161"/>
      <c r="I240" s="161"/>
      <c r="J240" s="161"/>
      <c r="K240" s="161"/>
      <c r="L240" s="161"/>
      <c r="M240" s="161"/>
      <c r="N240" s="161"/>
      <c r="O240" s="161"/>
      <c r="P240" s="161"/>
      <c r="Q240" s="161"/>
      <c r="R240" s="161"/>
      <c r="S240" s="161"/>
      <c r="T240" s="161"/>
      <c r="U240" s="161"/>
      <c r="V240" s="161"/>
      <c r="W240" s="161"/>
      <c r="X240" s="152"/>
      <c r="Y240" s="152"/>
      <c r="Z240" s="152"/>
      <c r="AA240" s="152"/>
      <c r="AB240" s="152"/>
      <c r="AC240" s="152"/>
      <c r="AD240" s="152"/>
      <c r="AE240" s="152"/>
      <c r="AF240" s="152"/>
      <c r="AG240" s="152" t="s">
        <v>284</v>
      </c>
      <c r="AH240" s="152">
        <v>0</v>
      </c>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1" x14ac:dyDescent="0.2">
      <c r="A241" s="159"/>
      <c r="B241" s="160"/>
      <c r="C241" s="190" t="s">
        <v>571</v>
      </c>
      <c r="D241" s="162"/>
      <c r="E241" s="163">
        <v>6.0000000000000005E-2</v>
      </c>
      <c r="F241" s="161"/>
      <c r="G241" s="161"/>
      <c r="H241" s="161"/>
      <c r="I241" s="161"/>
      <c r="J241" s="161"/>
      <c r="K241" s="161"/>
      <c r="L241" s="161"/>
      <c r="M241" s="161"/>
      <c r="N241" s="161"/>
      <c r="O241" s="161"/>
      <c r="P241" s="161"/>
      <c r="Q241" s="161"/>
      <c r="R241" s="161"/>
      <c r="S241" s="161"/>
      <c r="T241" s="161"/>
      <c r="U241" s="161"/>
      <c r="V241" s="161"/>
      <c r="W241" s="161"/>
      <c r="X241" s="152"/>
      <c r="Y241" s="152"/>
      <c r="Z241" s="152"/>
      <c r="AA241" s="152"/>
      <c r="AB241" s="152"/>
      <c r="AC241" s="152"/>
      <c r="AD241" s="152"/>
      <c r="AE241" s="152"/>
      <c r="AF241" s="152"/>
      <c r="AG241" s="152" t="s">
        <v>284</v>
      </c>
      <c r="AH241" s="152">
        <v>0</v>
      </c>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1" x14ac:dyDescent="0.2">
      <c r="A242" s="159"/>
      <c r="B242" s="160"/>
      <c r="C242" s="190" t="s">
        <v>572</v>
      </c>
      <c r="D242" s="162"/>
      <c r="E242" s="163">
        <v>0.64</v>
      </c>
      <c r="F242" s="161"/>
      <c r="G242" s="161"/>
      <c r="H242" s="161"/>
      <c r="I242" s="161"/>
      <c r="J242" s="161"/>
      <c r="K242" s="161"/>
      <c r="L242" s="161"/>
      <c r="M242" s="161"/>
      <c r="N242" s="161"/>
      <c r="O242" s="161"/>
      <c r="P242" s="161"/>
      <c r="Q242" s="161"/>
      <c r="R242" s="161"/>
      <c r="S242" s="161"/>
      <c r="T242" s="161"/>
      <c r="U242" s="161"/>
      <c r="V242" s="161"/>
      <c r="W242" s="161"/>
      <c r="X242" s="152"/>
      <c r="Y242" s="152"/>
      <c r="Z242" s="152"/>
      <c r="AA242" s="152"/>
      <c r="AB242" s="152"/>
      <c r="AC242" s="152"/>
      <c r="AD242" s="152"/>
      <c r="AE242" s="152"/>
      <c r="AF242" s="152"/>
      <c r="AG242" s="152" t="s">
        <v>284</v>
      </c>
      <c r="AH242" s="152">
        <v>0</v>
      </c>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1" x14ac:dyDescent="0.2">
      <c r="A243" s="159"/>
      <c r="B243" s="160"/>
      <c r="C243" s="190" t="s">
        <v>573</v>
      </c>
      <c r="D243" s="162"/>
      <c r="E243" s="163">
        <v>0.8600000000000001</v>
      </c>
      <c r="F243" s="161"/>
      <c r="G243" s="161"/>
      <c r="H243" s="161"/>
      <c r="I243" s="161"/>
      <c r="J243" s="161"/>
      <c r="K243" s="161"/>
      <c r="L243" s="161"/>
      <c r="M243" s="161"/>
      <c r="N243" s="161"/>
      <c r="O243" s="161"/>
      <c r="P243" s="161"/>
      <c r="Q243" s="161"/>
      <c r="R243" s="161"/>
      <c r="S243" s="161"/>
      <c r="T243" s="161"/>
      <c r="U243" s="161"/>
      <c r="V243" s="161"/>
      <c r="W243" s="161"/>
      <c r="X243" s="152"/>
      <c r="Y243" s="152"/>
      <c r="Z243" s="152"/>
      <c r="AA243" s="152"/>
      <c r="AB243" s="152"/>
      <c r="AC243" s="152"/>
      <c r="AD243" s="152"/>
      <c r="AE243" s="152"/>
      <c r="AF243" s="152"/>
      <c r="AG243" s="152" t="s">
        <v>284</v>
      </c>
      <c r="AH243" s="152">
        <v>0</v>
      </c>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row>
    <row r="244" spans="1:60" outlineLevel="1" x14ac:dyDescent="0.2">
      <c r="A244" s="173">
        <v>58</v>
      </c>
      <c r="B244" s="174" t="s">
        <v>574</v>
      </c>
      <c r="C244" s="189" t="s">
        <v>575</v>
      </c>
      <c r="D244" s="175" t="s">
        <v>326</v>
      </c>
      <c r="E244" s="176">
        <v>68.960000000000008</v>
      </c>
      <c r="F244" s="177"/>
      <c r="G244" s="178">
        <f>ROUND(E244*F244,2)</f>
        <v>0</v>
      </c>
      <c r="H244" s="177"/>
      <c r="I244" s="178">
        <f>ROUND(E244*H244,2)</f>
        <v>0</v>
      </c>
      <c r="J244" s="177"/>
      <c r="K244" s="178">
        <f>ROUND(E244*J244,2)</f>
        <v>0</v>
      </c>
      <c r="L244" s="178">
        <v>21</v>
      </c>
      <c r="M244" s="178">
        <f>G244*(1+L244/100)</f>
        <v>0</v>
      </c>
      <c r="N244" s="178">
        <v>0</v>
      </c>
      <c r="O244" s="178">
        <f>ROUND(E244*N244,2)</f>
        <v>0</v>
      </c>
      <c r="P244" s="178">
        <v>0</v>
      </c>
      <c r="Q244" s="178">
        <f>ROUND(E244*P244,2)</f>
        <v>0</v>
      </c>
      <c r="R244" s="178"/>
      <c r="S244" s="178" t="s">
        <v>280</v>
      </c>
      <c r="T244" s="179" t="s">
        <v>281</v>
      </c>
      <c r="U244" s="161">
        <v>0</v>
      </c>
      <c r="V244" s="161">
        <f>ROUND(E244*U244,2)</f>
        <v>0</v>
      </c>
      <c r="W244" s="161"/>
      <c r="X244" s="152"/>
      <c r="Y244" s="152"/>
      <c r="Z244" s="152"/>
      <c r="AA244" s="152"/>
      <c r="AB244" s="152"/>
      <c r="AC244" s="152"/>
      <c r="AD244" s="152"/>
      <c r="AE244" s="152"/>
      <c r="AF244" s="152"/>
      <c r="AG244" s="152" t="s">
        <v>282</v>
      </c>
      <c r="AH244" s="152"/>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row>
    <row r="245" spans="1:60" outlineLevel="1" x14ac:dyDescent="0.2">
      <c r="A245" s="159"/>
      <c r="B245" s="160"/>
      <c r="C245" s="190" t="s">
        <v>576</v>
      </c>
      <c r="D245" s="162"/>
      <c r="E245" s="163">
        <v>23.37</v>
      </c>
      <c r="F245" s="161"/>
      <c r="G245" s="161"/>
      <c r="H245" s="161"/>
      <c r="I245" s="161"/>
      <c r="J245" s="161"/>
      <c r="K245" s="161"/>
      <c r="L245" s="161"/>
      <c r="M245" s="161"/>
      <c r="N245" s="161"/>
      <c r="O245" s="161"/>
      <c r="P245" s="161"/>
      <c r="Q245" s="161"/>
      <c r="R245" s="161"/>
      <c r="S245" s="161"/>
      <c r="T245" s="161"/>
      <c r="U245" s="161"/>
      <c r="V245" s="161"/>
      <c r="W245" s="161"/>
      <c r="X245" s="152"/>
      <c r="Y245" s="152"/>
      <c r="Z245" s="152"/>
      <c r="AA245" s="152"/>
      <c r="AB245" s="152"/>
      <c r="AC245" s="152"/>
      <c r="AD245" s="152"/>
      <c r="AE245" s="152"/>
      <c r="AF245" s="152"/>
      <c r="AG245" s="152" t="s">
        <v>284</v>
      </c>
      <c r="AH245" s="152">
        <v>0</v>
      </c>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outlineLevel="1" x14ac:dyDescent="0.2">
      <c r="A246" s="159"/>
      <c r="B246" s="160"/>
      <c r="C246" s="190" t="s">
        <v>577</v>
      </c>
      <c r="D246" s="162"/>
      <c r="E246" s="163">
        <v>4.2200000000000006</v>
      </c>
      <c r="F246" s="161"/>
      <c r="G246" s="161"/>
      <c r="H246" s="161"/>
      <c r="I246" s="161"/>
      <c r="J246" s="161"/>
      <c r="K246" s="161"/>
      <c r="L246" s="161"/>
      <c r="M246" s="161"/>
      <c r="N246" s="161"/>
      <c r="O246" s="161"/>
      <c r="P246" s="161"/>
      <c r="Q246" s="161"/>
      <c r="R246" s="161"/>
      <c r="S246" s="161"/>
      <c r="T246" s="161"/>
      <c r="U246" s="161"/>
      <c r="V246" s="161"/>
      <c r="W246" s="161"/>
      <c r="X246" s="152"/>
      <c r="Y246" s="152"/>
      <c r="Z246" s="152"/>
      <c r="AA246" s="152"/>
      <c r="AB246" s="152"/>
      <c r="AC246" s="152"/>
      <c r="AD246" s="152"/>
      <c r="AE246" s="152"/>
      <c r="AF246" s="152"/>
      <c r="AG246" s="152" t="s">
        <v>284</v>
      </c>
      <c r="AH246" s="152">
        <v>0</v>
      </c>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c r="BE246" s="152"/>
      <c r="BF246" s="152"/>
      <c r="BG246" s="152"/>
      <c r="BH246" s="152"/>
    </row>
    <row r="247" spans="1:60" outlineLevel="1" x14ac:dyDescent="0.2">
      <c r="A247" s="159"/>
      <c r="B247" s="160"/>
      <c r="C247" s="190" t="s">
        <v>578</v>
      </c>
      <c r="D247" s="162"/>
      <c r="E247" s="163">
        <v>18.5</v>
      </c>
      <c r="F247" s="161"/>
      <c r="G247" s="161"/>
      <c r="H247" s="161"/>
      <c r="I247" s="161"/>
      <c r="J247" s="161"/>
      <c r="K247" s="161"/>
      <c r="L247" s="161"/>
      <c r="M247" s="161"/>
      <c r="N247" s="161"/>
      <c r="O247" s="161"/>
      <c r="P247" s="161"/>
      <c r="Q247" s="161"/>
      <c r="R247" s="161"/>
      <c r="S247" s="161"/>
      <c r="T247" s="161"/>
      <c r="U247" s="161"/>
      <c r="V247" s="161"/>
      <c r="W247" s="161"/>
      <c r="X247" s="152"/>
      <c r="Y247" s="152"/>
      <c r="Z247" s="152"/>
      <c r="AA247" s="152"/>
      <c r="AB247" s="152"/>
      <c r="AC247" s="152"/>
      <c r="AD247" s="152"/>
      <c r="AE247" s="152"/>
      <c r="AF247" s="152"/>
      <c r="AG247" s="152" t="s">
        <v>284</v>
      </c>
      <c r="AH247" s="152">
        <v>0</v>
      </c>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row>
    <row r="248" spans="1:60" outlineLevel="1" x14ac:dyDescent="0.2">
      <c r="A248" s="159"/>
      <c r="B248" s="160"/>
      <c r="C248" s="190" t="s">
        <v>579</v>
      </c>
      <c r="D248" s="162"/>
      <c r="E248" s="163">
        <v>22.880000000000003</v>
      </c>
      <c r="F248" s="161"/>
      <c r="G248" s="161"/>
      <c r="H248" s="161"/>
      <c r="I248" s="161"/>
      <c r="J248" s="161"/>
      <c r="K248" s="161"/>
      <c r="L248" s="161"/>
      <c r="M248" s="161"/>
      <c r="N248" s="161"/>
      <c r="O248" s="161"/>
      <c r="P248" s="161"/>
      <c r="Q248" s="161"/>
      <c r="R248" s="161"/>
      <c r="S248" s="161"/>
      <c r="T248" s="161"/>
      <c r="U248" s="161"/>
      <c r="V248" s="161"/>
      <c r="W248" s="161"/>
      <c r="X248" s="152"/>
      <c r="Y248" s="152"/>
      <c r="Z248" s="152"/>
      <c r="AA248" s="152"/>
      <c r="AB248" s="152"/>
      <c r="AC248" s="152"/>
      <c r="AD248" s="152"/>
      <c r="AE248" s="152"/>
      <c r="AF248" s="152"/>
      <c r="AG248" s="152" t="s">
        <v>284</v>
      </c>
      <c r="AH248" s="152">
        <v>0</v>
      </c>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1" x14ac:dyDescent="0.2">
      <c r="A249" s="180">
        <v>59</v>
      </c>
      <c r="B249" s="181" t="s">
        <v>580</v>
      </c>
      <c r="C249" s="191" t="s">
        <v>581</v>
      </c>
      <c r="D249" s="182" t="s">
        <v>326</v>
      </c>
      <c r="E249" s="183">
        <v>68.960000000000008</v>
      </c>
      <c r="F249" s="184"/>
      <c r="G249" s="185">
        <f>ROUND(E249*F249,2)</f>
        <v>0</v>
      </c>
      <c r="H249" s="184"/>
      <c r="I249" s="185">
        <f>ROUND(E249*H249,2)</f>
        <v>0</v>
      </c>
      <c r="J249" s="184"/>
      <c r="K249" s="185">
        <f>ROUND(E249*J249,2)</f>
        <v>0</v>
      </c>
      <c r="L249" s="185">
        <v>21</v>
      </c>
      <c r="M249" s="185">
        <f>G249*(1+L249/100)</f>
        <v>0</v>
      </c>
      <c r="N249" s="185">
        <v>0</v>
      </c>
      <c r="O249" s="185">
        <f>ROUND(E249*N249,2)</f>
        <v>0</v>
      </c>
      <c r="P249" s="185">
        <v>0</v>
      </c>
      <c r="Q249" s="185">
        <f>ROUND(E249*P249,2)</f>
        <v>0</v>
      </c>
      <c r="R249" s="185"/>
      <c r="S249" s="185" t="s">
        <v>280</v>
      </c>
      <c r="T249" s="186" t="s">
        <v>281</v>
      </c>
      <c r="U249" s="161">
        <v>0</v>
      </c>
      <c r="V249" s="161">
        <f>ROUND(E249*U249,2)</f>
        <v>0</v>
      </c>
      <c r="W249" s="161"/>
      <c r="X249" s="152"/>
      <c r="Y249" s="152"/>
      <c r="Z249" s="152"/>
      <c r="AA249" s="152"/>
      <c r="AB249" s="152"/>
      <c r="AC249" s="152"/>
      <c r="AD249" s="152"/>
      <c r="AE249" s="152"/>
      <c r="AF249" s="152"/>
      <c r="AG249" s="152" t="s">
        <v>282</v>
      </c>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1" x14ac:dyDescent="0.2">
      <c r="A250" s="173">
        <v>60</v>
      </c>
      <c r="B250" s="174" t="s">
        <v>582</v>
      </c>
      <c r="C250" s="189" t="s">
        <v>583</v>
      </c>
      <c r="D250" s="175" t="s">
        <v>353</v>
      </c>
      <c r="E250" s="176">
        <v>0.49810000000000004</v>
      </c>
      <c r="F250" s="177"/>
      <c r="G250" s="178">
        <f>ROUND(E250*F250,2)</f>
        <v>0</v>
      </c>
      <c r="H250" s="177"/>
      <c r="I250" s="178">
        <f>ROUND(E250*H250,2)</f>
        <v>0</v>
      </c>
      <c r="J250" s="177"/>
      <c r="K250" s="178">
        <f>ROUND(E250*J250,2)</f>
        <v>0</v>
      </c>
      <c r="L250" s="178">
        <v>21</v>
      </c>
      <c r="M250" s="178">
        <f>G250*(1+L250/100)</f>
        <v>0</v>
      </c>
      <c r="N250" s="178">
        <v>0</v>
      </c>
      <c r="O250" s="178">
        <f>ROUND(E250*N250,2)</f>
        <v>0</v>
      </c>
      <c r="P250" s="178">
        <v>0</v>
      </c>
      <c r="Q250" s="178">
        <f>ROUND(E250*P250,2)</f>
        <v>0</v>
      </c>
      <c r="R250" s="178"/>
      <c r="S250" s="178" t="s">
        <v>280</v>
      </c>
      <c r="T250" s="179" t="s">
        <v>281</v>
      </c>
      <c r="U250" s="161">
        <v>0</v>
      </c>
      <c r="V250" s="161">
        <f>ROUND(E250*U250,2)</f>
        <v>0</v>
      </c>
      <c r="W250" s="161"/>
      <c r="X250" s="152"/>
      <c r="Y250" s="152"/>
      <c r="Z250" s="152"/>
      <c r="AA250" s="152"/>
      <c r="AB250" s="152"/>
      <c r="AC250" s="152"/>
      <c r="AD250" s="152"/>
      <c r="AE250" s="152"/>
      <c r="AF250" s="152"/>
      <c r="AG250" s="152" t="s">
        <v>282</v>
      </c>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1" x14ac:dyDescent="0.2">
      <c r="A251" s="159"/>
      <c r="B251" s="160"/>
      <c r="C251" s="190" t="s">
        <v>584</v>
      </c>
      <c r="D251" s="162"/>
      <c r="E251" s="163">
        <v>0.5</v>
      </c>
      <c r="F251" s="161"/>
      <c r="G251" s="161"/>
      <c r="H251" s="161"/>
      <c r="I251" s="161"/>
      <c r="J251" s="161"/>
      <c r="K251" s="161"/>
      <c r="L251" s="161"/>
      <c r="M251" s="161"/>
      <c r="N251" s="161"/>
      <c r="O251" s="161"/>
      <c r="P251" s="161"/>
      <c r="Q251" s="161"/>
      <c r="R251" s="161"/>
      <c r="S251" s="161"/>
      <c r="T251" s="161"/>
      <c r="U251" s="161"/>
      <c r="V251" s="161"/>
      <c r="W251" s="161"/>
      <c r="X251" s="152"/>
      <c r="Y251" s="152"/>
      <c r="Z251" s="152"/>
      <c r="AA251" s="152"/>
      <c r="AB251" s="152"/>
      <c r="AC251" s="152"/>
      <c r="AD251" s="152"/>
      <c r="AE251" s="152"/>
      <c r="AF251" s="152"/>
      <c r="AG251" s="152" t="s">
        <v>284</v>
      </c>
      <c r="AH251" s="152">
        <v>0</v>
      </c>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x14ac:dyDescent="0.2">
      <c r="A252" s="167" t="s">
        <v>275</v>
      </c>
      <c r="B252" s="168" t="s">
        <v>160</v>
      </c>
      <c r="C252" s="188" t="s">
        <v>161</v>
      </c>
      <c r="D252" s="169"/>
      <c r="E252" s="170"/>
      <c r="F252" s="171"/>
      <c r="G252" s="171">
        <f>SUMIF(AG253:AG256,"&lt;&gt;NOR",G253:G256)</f>
        <v>0</v>
      </c>
      <c r="H252" s="171"/>
      <c r="I252" s="171">
        <f>SUM(I253:I256)</f>
        <v>0</v>
      </c>
      <c r="J252" s="171"/>
      <c r="K252" s="171">
        <f>SUM(K253:K256)</f>
        <v>0</v>
      </c>
      <c r="L252" s="171"/>
      <c r="M252" s="171">
        <f>SUM(M253:M256)</f>
        <v>0</v>
      </c>
      <c r="N252" s="171"/>
      <c r="O252" s="171">
        <f>SUM(O253:O256)</f>
        <v>0</v>
      </c>
      <c r="P252" s="171"/>
      <c r="Q252" s="171">
        <f>SUM(Q253:Q256)</f>
        <v>0</v>
      </c>
      <c r="R252" s="171"/>
      <c r="S252" s="171"/>
      <c r="T252" s="172"/>
      <c r="U252" s="166"/>
      <c r="V252" s="166">
        <f>SUM(V253:V256)</f>
        <v>0</v>
      </c>
      <c r="W252" s="166"/>
      <c r="AG252" t="s">
        <v>276</v>
      </c>
    </row>
    <row r="253" spans="1:60" outlineLevel="1" x14ac:dyDescent="0.2">
      <c r="A253" s="173">
        <v>61</v>
      </c>
      <c r="B253" s="174" t="s">
        <v>585</v>
      </c>
      <c r="C253" s="189" t="s">
        <v>586</v>
      </c>
      <c r="D253" s="175" t="s">
        <v>587</v>
      </c>
      <c r="E253" s="176">
        <v>1</v>
      </c>
      <c r="F253" s="177"/>
      <c r="G253" s="178">
        <f>ROUND(E253*F253,2)</f>
        <v>0</v>
      </c>
      <c r="H253" s="177"/>
      <c r="I253" s="178">
        <f>ROUND(E253*H253,2)</f>
        <v>0</v>
      </c>
      <c r="J253" s="177"/>
      <c r="K253" s="178">
        <f>ROUND(E253*J253,2)</f>
        <v>0</v>
      </c>
      <c r="L253" s="178">
        <v>21</v>
      </c>
      <c r="M253" s="178">
        <f>G253*(1+L253/100)</f>
        <v>0</v>
      </c>
      <c r="N253" s="178">
        <v>0</v>
      </c>
      <c r="O253" s="178">
        <f>ROUND(E253*N253,2)</f>
        <v>0</v>
      </c>
      <c r="P253" s="178">
        <v>0</v>
      </c>
      <c r="Q253" s="178">
        <f>ROUND(E253*P253,2)</f>
        <v>0</v>
      </c>
      <c r="R253" s="178"/>
      <c r="S253" s="178" t="s">
        <v>280</v>
      </c>
      <c r="T253" s="179" t="s">
        <v>281</v>
      </c>
      <c r="U253" s="161">
        <v>0</v>
      </c>
      <c r="V253" s="161">
        <f>ROUND(E253*U253,2)</f>
        <v>0</v>
      </c>
      <c r="W253" s="161"/>
      <c r="X253" s="152"/>
      <c r="Y253" s="152"/>
      <c r="Z253" s="152"/>
      <c r="AA253" s="152"/>
      <c r="AB253" s="152"/>
      <c r="AC253" s="152"/>
      <c r="AD253" s="152"/>
      <c r="AE253" s="152"/>
      <c r="AF253" s="152"/>
      <c r="AG253" s="152" t="s">
        <v>282</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row>
    <row r="254" spans="1:60" outlineLevel="1" x14ac:dyDescent="0.2">
      <c r="A254" s="159"/>
      <c r="B254" s="160"/>
      <c r="C254" s="190" t="s">
        <v>588</v>
      </c>
      <c r="D254" s="162"/>
      <c r="E254" s="163"/>
      <c r="F254" s="161"/>
      <c r="G254" s="161"/>
      <c r="H254" s="161"/>
      <c r="I254" s="161"/>
      <c r="J254" s="161"/>
      <c r="K254" s="161"/>
      <c r="L254" s="161"/>
      <c r="M254" s="161"/>
      <c r="N254" s="161"/>
      <c r="O254" s="161"/>
      <c r="P254" s="161"/>
      <c r="Q254" s="161"/>
      <c r="R254" s="161"/>
      <c r="S254" s="161"/>
      <c r="T254" s="161"/>
      <c r="U254" s="161"/>
      <c r="V254" s="161"/>
      <c r="W254" s="161"/>
      <c r="X254" s="152"/>
      <c r="Y254" s="152"/>
      <c r="Z254" s="152"/>
      <c r="AA254" s="152"/>
      <c r="AB254" s="152"/>
      <c r="AC254" s="152"/>
      <c r="AD254" s="152"/>
      <c r="AE254" s="152"/>
      <c r="AF254" s="152"/>
      <c r="AG254" s="152" t="s">
        <v>284</v>
      </c>
      <c r="AH254" s="152">
        <v>0</v>
      </c>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1" x14ac:dyDescent="0.2">
      <c r="A255" s="159"/>
      <c r="B255" s="160"/>
      <c r="C255" s="190" t="s">
        <v>589</v>
      </c>
      <c r="D255" s="162"/>
      <c r="E255" s="163"/>
      <c r="F255" s="161"/>
      <c r="G255" s="161"/>
      <c r="H255" s="161"/>
      <c r="I255" s="161"/>
      <c r="J255" s="161"/>
      <c r="K255" s="161"/>
      <c r="L255" s="161"/>
      <c r="M255" s="161"/>
      <c r="N255" s="161"/>
      <c r="O255" s="161"/>
      <c r="P255" s="161"/>
      <c r="Q255" s="161"/>
      <c r="R255" s="161"/>
      <c r="S255" s="161"/>
      <c r="T255" s="161"/>
      <c r="U255" s="161"/>
      <c r="V255" s="161"/>
      <c r="W255" s="161"/>
      <c r="X255" s="152"/>
      <c r="Y255" s="152"/>
      <c r="Z255" s="152"/>
      <c r="AA255" s="152"/>
      <c r="AB255" s="152"/>
      <c r="AC255" s="152"/>
      <c r="AD255" s="152"/>
      <c r="AE255" s="152"/>
      <c r="AF255" s="152"/>
      <c r="AG255" s="152" t="s">
        <v>284</v>
      </c>
      <c r="AH255" s="152">
        <v>0</v>
      </c>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1" x14ac:dyDescent="0.2">
      <c r="A256" s="159"/>
      <c r="B256" s="160"/>
      <c r="C256" s="190" t="s">
        <v>590</v>
      </c>
      <c r="D256" s="162"/>
      <c r="E256" s="163">
        <v>1</v>
      </c>
      <c r="F256" s="161"/>
      <c r="G256" s="161"/>
      <c r="H256" s="161"/>
      <c r="I256" s="161"/>
      <c r="J256" s="161"/>
      <c r="K256" s="161"/>
      <c r="L256" s="161"/>
      <c r="M256" s="161"/>
      <c r="N256" s="161"/>
      <c r="O256" s="161"/>
      <c r="P256" s="161"/>
      <c r="Q256" s="161"/>
      <c r="R256" s="161"/>
      <c r="S256" s="161"/>
      <c r="T256" s="161"/>
      <c r="U256" s="161"/>
      <c r="V256" s="161"/>
      <c r="W256" s="161"/>
      <c r="X256" s="152"/>
      <c r="Y256" s="152"/>
      <c r="Z256" s="152"/>
      <c r="AA256" s="152"/>
      <c r="AB256" s="152"/>
      <c r="AC256" s="152"/>
      <c r="AD256" s="152"/>
      <c r="AE256" s="152"/>
      <c r="AF256" s="152"/>
      <c r="AG256" s="152" t="s">
        <v>284</v>
      </c>
      <c r="AH256" s="152">
        <v>0</v>
      </c>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x14ac:dyDescent="0.2">
      <c r="A257" s="167" t="s">
        <v>275</v>
      </c>
      <c r="B257" s="168" t="s">
        <v>164</v>
      </c>
      <c r="C257" s="188" t="s">
        <v>165</v>
      </c>
      <c r="D257" s="169"/>
      <c r="E257" s="170"/>
      <c r="F257" s="171"/>
      <c r="G257" s="171">
        <f>SUMIF(AG258:AG308,"&lt;&gt;NOR",G258:G308)</f>
        <v>0</v>
      </c>
      <c r="H257" s="171"/>
      <c r="I257" s="171">
        <f>SUM(I258:I308)</f>
        <v>0</v>
      </c>
      <c r="J257" s="171"/>
      <c r="K257" s="171">
        <f>SUM(K258:K308)</f>
        <v>0</v>
      </c>
      <c r="L257" s="171"/>
      <c r="M257" s="171">
        <f>SUM(M258:M308)</f>
        <v>0</v>
      </c>
      <c r="N257" s="171"/>
      <c r="O257" s="171">
        <f>SUM(O258:O308)</f>
        <v>0</v>
      </c>
      <c r="P257" s="171"/>
      <c r="Q257" s="171">
        <f>SUM(Q258:Q308)</f>
        <v>0</v>
      </c>
      <c r="R257" s="171"/>
      <c r="S257" s="171"/>
      <c r="T257" s="172"/>
      <c r="U257" s="166"/>
      <c r="V257" s="166">
        <f>SUM(V258:V308)</f>
        <v>0</v>
      </c>
      <c r="W257" s="166"/>
      <c r="AG257" t="s">
        <v>276</v>
      </c>
    </row>
    <row r="258" spans="1:60" outlineLevel="1" x14ac:dyDescent="0.2">
      <c r="A258" s="180">
        <v>62</v>
      </c>
      <c r="B258" s="181" t="s">
        <v>591</v>
      </c>
      <c r="C258" s="191" t="s">
        <v>592</v>
      </c>
      <c r="D258" s="182" t="s">
        <v>326</v>
      </c>
      <c r="E258" s="183">
        <v>229.75</v>
      </c>
      <c r="F258" s="184"/>
      <c r="G258" s="185">
        <f>ROUND(E258*F258,2)</f>
        <v>0</v>
      </c>
      <c r="H258" s="184"/>
      <c r="I258" s="185">
        <f>ROUND(E258*H258,2)</f>
        <v>0</v>
      </c>
      <c r="J258" s="184"/>
      <c r="K258" s="185">
        <f>ROUND(E258*J258,2)</f>
        <v>0</v>
      </c>
      <c r="L258" s="185">
        <v>21</v>
      </c>
      <c r="M258" s="185">
        <f>G258*(1+L258/100)</f>
        <v>0</v>
      </c>
      <c r="N258" s="185">
        <v>0</v>
      </c>
      <c r="O258" s="185">
        <f>ROUND(E258*N258,2)</f>
        <v>0</v>
      </c>
      <c r="P258" s="185">
        <v>0</v>
      </c>
      <c r="Q258" s="185">
        <f>ROUND(E258*P258,2)</f>
        <v>0</v>
      </c>
      <c r="R258" s="185"/>
      <c r="S258" s="185" t="s">
        <v>280</v>
      </c>
      <c r="T258" s="186" t="s">
        <v>281</v>
      </c>
      <c r="U258" s="161">
        <v>0</v>
      </c>
      <c r="V258" s="161">
        <f>ROUND(E258*U258,2)</f>
        <v>0</v>
      </c>
      <c r="W258" s="161"/>
      <c r="X258" s="152"/>
      <c r="Y258" s="152"/>
      <c r="Z258" s="152"/>
      <c r="AA258" s="152"/>
      <c r="AB258" s="152"/>
      <c r="AC258" s="152"/>
      <c r="AD258" s="152"/>
      <c r="AE258" s="152"/>
      <c r="AF258" s="152"/>
      <c r="AG258" s="152" t="s">
        <v>282</v>
      </c>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row>
    <row r="259" spans="1:60" outlineLevel="1" x14ac:dyDescent="0.2">
      <c r="A259" s="173">
        <v>63</v>
      </c>
      <c r="B259" s="174" t="s">
        <v>593</v>
      </c>
      <c r="C259" s="189" t="s">
        <v>594</v>
      </c>
      <c r="D259" s="175" t="s">
        <v>326</v>
      </c>
      <c r="E259" s="176">
        <v>229.74850000000001</v>
      </c>
      <c r="F259" s="177"/>
      <c r="G259" s="178">
        <f>ROUND(E259*F259,2)</f>
        <v>0</v>
      </c>
      <c r="H259" s="177"/>
      <c r="I259" s="178">
        <f>ROUND(E259*H259,2)</f>
        <v>0</v>
      </c>
      <c r="J259" s="177"/>
      <c r="K259" s="178">
        <f>ROUND(E259*J259,2)</f>
        <v>0</v>
      </c>
      <c r="L259" s="178">
        <v>21</v>
      </c>
      <c r="M259" s="178">
        <f>G259*(1+L259/100)</f>
        <v>0</v>
      </c>
      <c r="N259" s="178">
        <v>0</v>
      </c>
      <c r="O259" s="178">
        <f>ROUND(E259*N259,2)</f>
        <v>0</v>
      </c>
      <c r="P259" s="178">
        <v>0</v>
      </c>
      <c r="Q259" s="178">
        <f>ROUND(E259*P259,2)</f>
        <v>0</v>
      </c>
      <c r="R259" s="178"/>
      <c r="S259" s="178" t="s">
        <v>280</v>
      </c>
      <c r="T259" s="179" t="s">
        <v>281</v>
      </c>
      <c r="U259" s="161">
        <v>0</v>
      </c>
      <c r="V259" s="161">
        <f>ROUND(E259*U259,2)</f>
        <v>0</v>
      </c>
      <c r="W259" s="161"/>
      <c r="X259" s="152"/>
      <c r="Y259" s="152"/>
      <c r="Z259" s="152"/>
      <c r="AA259" s="152"/>
      <c r="AB259" s="152"/>
      <c r="AC259" s="152"/>
      <c r="AD259" s="152"/>
      <c r="AE259" s="152"/>
      <c r="AF259" s="152"/>
      <c r="AG259" s="152" t="s">
        <v>282</v>
      </c>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outlineLevel="1" x14ac:dyDescent="0.2">
      <c r="A260" s="159"/>
      <c r="B260" s="160"/>
      <c r="C260" s="190" t="s">
        <v>595</v>
      </c>
      <c r="D260" s="162"/>
      <c r="E260" s="163">
        <v>7.33</v>
      </c>
      <c r="F260" s="161"/>
      <c r="G260" s="161"/>
      <c r="H260" s="161"/>
      <c r="I260" s="161"/>
      <c r="J260" s="161"/>
      <c r="K260" s="161"/>
      <c r="L260" s="161"/>
      <c r="M260" s="161"/>
      <c r="N260" s="161"/>
      <c r="O260" s="161"/>
      <c r="P260" s="161"/>
      <c r="Q260" s="161"/>
      <c r="R260" s="161"/>
      <c r="S260" s="161"/>
      <c r="T260" s="161"/>
      <c r="U260" s="161"/>
      <c r="V260" s="161"/>
      <c r="W260" s="161"/>
      <c r="X260" s="152"/>
      <c r="Y260" s="152"/>
      <c r="Z260" s="152"/>
      <c r="AA260" s="152"/>
      <c r="AB260" s="152"/>
      <c r="AC260" s="152"/>
      <c r="AD260" s="152"/>
      <c r="AE260" s="152"/>
      <c r="AF260" s="152"/>
      <c r="AG260" s="152" t="s">
        <v>284</v>
      </c>
      <c r="AH260" s="152">
        <v>0</v>
      </c>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1" x14ac:dyDescent="0.2">
      <c r="A261" s="159"/>
      <c r="B261" s="160"/>
      <c r="C261" s="190" t="s">
        <v>596</v>
      </c>
      <c r="D261" s="162"/>
      <c r="E261" s="163">
        <v>101.48</v>
      </c>
      <c r="F261" s="161"/>
      <c r="G261" s="161"/>
      <c r="H261" s="161"/>
      <c r="I261" s="161"/>
      <c r="J261" s="161"/>
      <c r="K261" s="161"/>
      <c r="L261" s="161"/>
      <c r="M261" s="161"/>
      <c r="N261" s="161"/>
      <c r="O261" s="161"/>
      <c r="P261" s="161"/>
      <c r="Q261" s="161"/>
      <c r="R261" s="161"/>
      <c r="S261" s="161"/>
      <c r="T261" s="161"/>
      <c r="U261" s="161"/>
      <c r="V261" s="161"/>
      <c r="W261" s="161"/>
      <c r="X261" s="152"/>
      <c r="Y261" s="152"/>
      <c r="Z261" s="152"/>
      <c r="AA261" s="152"/>
      <c r="AB261" s="152"/>
      <c r="AC261" s="152"/>
      <c r="AD261" s="152"/>
      <c r="AE261" s="152"/>
      <c r="AF261" s="152"/>
      <c r="AG261" s="152" t="s">
        <v>284</v>
      </c>
      <c r="AH261" s="152">
        <v>0</v>
      </c>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1" x14ac:dyDescent="0.2">
      <c r="A262" s="159"/>
      <c r="B262" s="160"/>
      <c r="C262" s="190" t="s">
        <v>597</v>
      </c>
      <c r="D262" s="162"/>
      <c r="E262" s="163">
        <v>104.63000000000001</v>
      </c>
      <c r="F262" s="161"/>
      <c r="G262" s="161"/>
      <c r="H262" s="161"/>
      <c r="I262" s="161"/>
      <c r="J262" s="161"/>
      <c r="K262" s="161"/>
      <c r="L262" s="161"/>
      <c r="M262" s="161"/>
      <c r="N262" s="161"/>
      <c r="O262" s="161"/>
      <c r="P262" s="161"/>
      <c r="Q262" s="161"/>
      <c r="R262" s="161"/>
      <c r="S262" s="161"/>
      <c r="T262" s="161"/>
      <c r="U262" s="161"/>
      <c r="V262" s="161"/>
      <c r="W262" s="161"/>
      <c r="X262" s="152"/>
      <c r="Y262" s="152"/>
      <c r="Z262" s="152"/>
      <c r="AA262" s="152"/>
      <c r="AB262" s="152"/>
      <c r="AC262" s="152"/>
      <c r="AD262" s="152"/>
      <c r="AE262" s="152"/>
      <c r="AF262" s="152"/>
      <c r="AG262" s="152" t="s">
        <v>284</v>
      </c>
      <c r="AH262" s="152">
        <v>0</v>
      </c>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1" x14ac:dyDescent="0.2">
      <c r="A263" s="159"/>
      <c r="B263" s="160"/>
      <c r="C263" s="190" t="s">
        <v>598</v>
      </c>
      <c r="D263" s="162"/>
      <c r="E263" s="163">
        <v>10.530000000000001</v>
      </c>
      <c r="F263" s="161"/>
      <c r="G263" s="161"/>
      <c r="H263" s="161"/>
      <c r="I263" s="161"/>
      <c r="J263" s="161"/>
      <c r="K263" s="161"/>
      <c r="L263" s="161"/>
      <c r="M263" s="161"/>
      <c r="N263" s="161"/>
      <c r="O263" s="161"/>
      <c r="P263" s="161"/>
      <c r="Q263" s="161"/>
      <c r="R263" s="161"/>
      <c r="S263" s="161"/>
      <c r="T263" s="161"/>
      <c r="U263" s="161"/>
      <c r="V263" s="161"/>
      <c r="W263" s="161"/>
      <c r="X263" s="152"/>
      <c r="Y263" s="152"/>
      <c r="Z263" s="152"/>
      <c r="AA263" s="152"/>
      <c r="AB263" s="152"/>
      <c r="AC263" s="152"/>
      <c r="AD263" s="152"/>
      <c r="AE263" s="152"/>
      <c r="AF263" s="152"/>
      <c r="AG263" s="152" t="s">
        <v>284</v>
      </c>
      <c r="AH263" s="152">
        <v>0</v>
      </c>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outlineLevel="1" x14ac:dyDescent="0.2">
      <c r="A264" s="159"/>
      <c r="B264" s="160"/>
      <c r="C264" s="190" t="s">
        <v>599</v>
      </c>
      <c r="D264" s="162"/>
      <c r="E264" s="163">
        <v>5.79</v>
      </c>
      <c r="F264" s="161"/>
      <c r="G264" s="161"/>
      <c r="H264" s="161"/>
      <c r="I264" s="161"/>
      <c r="J264" s="161"/>
      <c r="K264" s="161"/>
      <c r="L264" s="161"/>
      <c r="M264" s="161"/>
      <c r="N264" s="161"/>
      <c r="O264" s="161"/>
      <c r="P264" s="161"/>
      <c r="Q264" s="161"/>
      <c r="R264" s="161"/>
      <c r="S264" s="161"/>
      <c r="T264" s="161"/>
      <c r="U264" s="161"/>
      <c r="V264" s="161"/>
      <c r="W264" s="161"/>
      <c r="X264" s="152"/>
      <c r="Y264" s="152"/>
      <c r="Z264" s="152"/>
      <c r="AA264" s="152"/>
      <c r="AB264" s="152"/>
      <c r="AC264" s="152"/>
      <c r="AD264" s="152"/>
      <c r="AE264" s="152"/>
      <c r="AF264" s="152"/>
      <c r="AG264" s="152" t="s">
        <v>284</v>
      </c>
      <c r="AH264" s="152">
        <v>0</v>
      </c>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1" x14ac:dyDescent="0.2">
      <c r="A265" s="173">
        <v>64</v>
      </c>
      <c r="B265" s="174" t="s">
        <v>600</v>
      </c>
      <c r="C265" s="189" t="s">
        <v>601</v>
      </c>
      <c r="D265" s="175" t="s">
        <v>326</v>
      </c>
      <c r="E265" s="176">
        <v>0.65800000000000003</v>
      </c>
      <c r="F265" s="177"/>
      <c r="G265" s="178">
        <f>ROUND(E265*F265,2)</f>
        <v>0</v>
      </c>
      <c r="H265" s="177"/>
      <c r="I265" s="178">
        <f>ROUND(E265*H265,2)</f>
        <v>0</v>
      </c>
      <c r="J265" s="177"/>
      <c r="K265" s="178">
        <f>ROUND(E265*J265,2)</f>
        <v>0</v>
      </c>
      <c r="L265" s="178">
        <v>21</v>
      </c>
      <c r="M265" s="178">
        <f>G265*(1+L265/100)</f>
        <v>0</v>
      </c>
      <c r="N265" s="178">
        <v>0</v>
      </c>
      <c r="O265" s="178">
        <f>ROUND(E265*N265,2)</f>
        <v>0</v>
      </c>
      <c r="P265" s="178">
        <v>0</v>
      </c>
      <c r="Q265" s="178">
        <f>ROUND(E265*P265,2)</f>
        <v>0</v>
      </c>
      <c r="R265" s="178"/>
      <c r="S265" s="178" t="s">
        <v>280</v>
      </c>
      <c r="T265" s="179" t="s">
        <v>281</v>
      </c>
      <c r="U265" s="161">
        <v>0</v>
      </c>
      <c r="V265" s="161">
        <f>ROUND(E265*U265,2)</f>
        <v>0</v>
      </c>
      <c r="W265" s="161"/>
      <c r="X265" s="152"/>
      <c r="Y265" s="152"/>
      <c r="Z265" s="152"/>
      <c r="AA265" s="152"/>
      <c r="AB265" s="152"/>
      <c r="AC265" s="152"/>
      <c r="AD265" s="152"/>
      <c r="AE265" s="152"/>
      <c r="AF265" s="152"/>
      <c r="AG265" s="152" t="s">
        <v>282</v>
      </c>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outlineLevel="1" x14ac:dyDescent="0.2">
      <c r="A266" s="159"/>
      <c r="B266" s="160"/>
      <c r="C266" s="190" t="s">
        <v>602</v>
      </c>
      <c r="D266" s="162"/>
      <c r="E266" s="163">
        <v>0.66</v>
      </c>
      <c r="F266" s="161"/>
      <c r="G266" s="161"/>
      <c r="H266" s="161"/>
      <c r="I266" s="161"/>
      <c r="J266" s="161"/>
      <c r="K266" s="161"/>
      <c r="L266" s="161"/>
      <c r="M266" s="161"/>
      <c r="N266" s="161"/>
      <c r="O266" s="161"/>
      <c r="P266" s="161"/>
      <c r="Q266" s="161"/>
      <c r="R266" s="161"/>
      <c r="S266" s="161"/>
      <c r="T266" s="161"/>
      <c r="U266" s="161"/>
      <c r="V266" s="161"/>
      <c r="W266" s="161"/>
      <c r="X266" s="152"/>
      <c r="Y266" s="152"/>
      <c r="Z266" s="152"/>
      <c r="AA266" s="152"/>
      <c r="AB266" s="152"/>
      <c r="AC266" s="152"/>
      <c r="AD266" s="152"/>
      <c r="AE266" s="152"/>
      <c r="AF266" s="152"/>
      <c r="AG266" s="152" t="s">
        <v>284</v>
      </c>
      <c r="AH266" s="152">
        <v>0</v>
      </c>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row>
    <row r="267" spans="1:60" outlineLevel="1" x14ac:dyDescent="0.2">
      <c r="A267" s="173">
        <v>65</v>
      </c>
      <c r="B267" s="174" t="s">
        <v>603</v>
      </c>
      <c r="C267" s="189" t="s">
        <v>604</v>
      </c>
      <c r="D267" s="175" t="s">
        <v>326</v>
      </c>
      <c r="E267" s="176">
        <v>29.758800000000001</v>
      </c>
      <c r="F267" s="177"/>
      <c r="G267" s="178">
        <f>ROUND(E267*F267,2)</f>
        <v>0</v>
      </c>
      <c r="H267" s="177"/>
      <c r="I267" s="178">
        <f>ROUND(E267*H267,2)</f>
        <v>0</v>
      </c>
      <c r="J267" s="177"/>
      <c r="K267" s="178">
        <f>ROUND(E267*J267,2)</f>
        <v>0</v>
      </c>
      <c r="L267" s="178">
        <v>21</v>
      </c>
      <c r="M267" s="178">
        <f>G267*(1+L267/100)</f>
        <v>0</v>
      </c>
      <c r="N267" s="178">
        <v>0</v>
      </c>
      <c r="O267" s="178">
        <f>ROUND(E267*N267,2)</f>
        <v>0</v>
      </c>
      <c r="P267" s="178">
        <v>0</v>
      </c>
      <c r="Q267" s="178">
        <f>ROUND(E267*P267,2)</f>
        <v>0</v>
      </c>
      <c r="R267" s="178"/>
      <c r="S267" s="178" t="s">
        <v>280</v>
      </c>
      <c r="T267" s="179" t="s">
        <v>281</v>
      </c>
      <c r="U267" s="161">
        <v>0</v>
      </c>
      <c r="V267" s="161">
        <f>ROUND(E267*U267,2)</f>
        <v>0</v>
      </c>
      <c r="W267" s="161"/>
      <c r="X267" s="152"/>
      <c r="Y267" s="152"/>
      <c r="Z267" s="152"/>
      <c r="AA267" s="152"/>
      <c r="AB267" s="152"/>
      <c r="AC267" s="152"/>
      <c r="AD267" s="152"/>
      <c r="AE267" s="152"/>
      <c r="AF267" s="152"/>
      <c r="AG267" s="152" t="s">
        <v>282</v>
      </c>
      <c r="AH267" s="152"/>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c r="BD267" s="152"/>
      <c r="BE267" s="152"/>
      <c r="BF267" s="152"/>
      <c r="BG267" s="152"/>
      <c r="BH267" s="152"/>
    </row>
    <row r="268" spans="1:60" outlineLevel="1" x14ac:dyDescent="0.2">
      <c r="A268" s="159"/>
      <c r="B268" s="160"/>
      <c r="C268" s="190" t="s">
        <v>605</v>
      </c>
      <c r="D268" s="162"/>
      <c r="E268" s="163">
        <v>3.56</v>
      </c>
      <c r="F268" s="161"/>
      <c r="G268" s="161"/>
      <c r="H268" s="161"/>
      <c r="I268" s="161"/>
      <c r="J268" s="161"/>
      <c r="K268" s="161"/>
      <c r="L268" s="161"/>
      <c r="M268" s="161"/>
      <c r="N268" s="161"/>
      <c r="O268" s="161"/>
      <c r="P268" s="161"/>
      <c r="Q268" s="161"/>
      <c r="R268" s="161"/>
      <c r="S268" s="161"/>
      <c r="T268" s="161"/>
      <c r="U268" s="161"/>
      <c r="V268" s="161"/>
      <c r="W268" s="161"/>
      <c r="X268" s="152"/>
      <c r="Y268" s="152"/>
      <c r="Z268" s="152"/>
      <c r="AA268" s="152"/>
      <c r="AB268" s="152"/>
      <c r="AC268" s="152"/>
      <c r="AD268" s="152"/>
      <c r="AE268" s="152"/>
      <c r="AF268" s="152"/>
      <c r="AG268" s="152" t="s">
        <v>284</v>
      </c>
      <c r="AH268" s="152">
        <v>0</v>
      </c>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c r="BD268" s="152"/>
      <c r="BE268" s="152"/>
      <c r="BF268" s="152"/>
      <c r="BG268" s="152"/>
      <c r="BH268" s="152"/>
    </row>
    <row r="269" spans="1:60" outlineLevel="1" x14ac:dyDescent="0.2">
      <c r="A269" s="159"/>
      <c r="B269" s="160"/>
      <c r="C269" s="190" t="s">
        <v>606</v>
      </c>
      <c r="D269" s="162"/>
      <c r="E269" s="163">
        <v>3.56</v>
      </c>
      <c r="F269" s="161"/>
      <c r="G269" s="161"/>
      <c r="H269" s="161"/>
      <c r="I269" s="161"/>
      <c r="J269" s="161"/>
      <c r="K269" s="161"/>
      <c r="L269" s="161"/>
      <c r="M269" s="161"/>
      <c r="N269" s="161"/>
      <c r="O269" s="161"/>
      <c r="P269" s="161"/>
      <c r="Q269" s="161"/>
      <c r="R269" s="161"/>
      <c r="S269" s="161"/>
      <c r="T269" s="161"/>
      <c r="U269" s="161"/>
      <c r="V269" s="161"/>
      <c r="W269" s="161"/>
      <c r="X269" s="152"/>
      <c r="Y269" s="152"/>
      <c r="Z269" s="152"/>
      <c r="AA269" s="152"/>
      <c r="AB269" s="152"/>
      <c r="AC269" s="152"/>
      <c r="AD269" s="152"/>
      <c r="AE269" s="152"/>
      <c r="AF269" s="152"/>
      <c r="AG269" s="152" t="s">
        <v>284</v>
      </c>
      <c r="AH269" s="152">
        <v>0</v>
      </c>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row>
    <row r="270" spans="1:60" outlineLevel="1" x14ac:dyDescent="0.2">
      <c r="A270" s="159"/>
      <c r="B270" s="160"/>
      <c r="C270" s="190" t="s">
        <v>607</v>
      </c>
      <c r="D270" s="162"/>
      <c r="E270" s="163">
        <v>3.83</v>
      </c>
      <c r="F270" s="161"/>
      <c r="G270" s="161"/>
      <c r="H270" s="161"/>
      <c r="I270" s="161"/>
      <c r="J270" s="161"/>
      <c r="K270" s="161"/>
      <c r="L270" s="161"/>
      <c r="M270" s="161"/>
      <c r="N270" s="161"/>
      <c r="O270" s="161"/>
      <c r="P270" s="161"/>
      <c r="Q270" s="161"/>
      <c r="R270" s="161"/>
      <c r="S270" s="161"/>
      <c r="T270" s="161"/>
      <c r="U270" s="161"/>
      <c r="V270" s="161"/>
      <c r="W270" s="161"/>
      <c r="X270" s="152"/>
      <c r="Y270" s="152"/>
      <c r="Z270" s="152"/>
      <c r="AA270" s="152"/>
      <c r="AB270" s="152"/>
      <c r="AC270" s="152"/>
      <c r="AD270" s="152"/>
      <c r="AE270" s="152"/>
      <c r="AF270" s="152"/>
      <c r="AG270" s="152" t="s">
        <v>284</v>
      </c>
      <c r="AH270" s="152">
        <v>0</v>
      </c>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row>
    <row r="271" spans="1:60" outlineLevel="1" x14ac:dyDescent="0.2">
      <c r="A271" s="159"/>
      <c r="B271" s="160"/>
      <c r="C271" s="190" t="s">
        <v>608</v>
      </c>
      <c r="D271" s="162"/>
      <c r="E271" s="163">
        <v>1.86</v>
      </c>
      <c r="F271" s="161"/>
      <c r="G271" s="161"/>
      <c r="H271" s="161"/>
      <c r="I271" s="161"/>
      <c r="J271" s="161"/>
      <c r="K271" s="161"/>
      <c r="L271" s="161"/>
      <c r="M271" s="161"/>
      <c r="N271" s="161"/>
      <c r="O271" s="161"/>
      <c r="P271" s="161"/>
      <c r="Q271" s="161"/>
      <c r="R271" s="161"/>
      <c r="S271" s="161"/>
      <c r="T271" s="161"/>
      <c r="U271" s="161"/>
      <c r="V271" s="161"/>
      <c r="W271" s="161"/>
      <c r="X271" s="152"/>
      <c r="Y271" s="152"/>
      <c r="Z271" s="152"/>
      <c r="AA271" s="152"/>
      <c r="AB271" s="152"/>
      <c r="AC271" s="152"/>
      <c r="AD271" s="152"/>
      <c r="AE271" s="152"/>
      <c r="AF271" s="152"/>
      <c r="AG271" s="152" t="s">
        <v>284</v>
      </c>
      <c r="AH271" s="152">
        <v>0</v>
      </c>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row>
    <row r="272" spans="1:60" outlineLevel="1" x14ac:dyDescent="0.2">
      <c r="A272" s="159"/>
      <c r="B272" s="160"/>
      <c r="C272" s="190" t="s">
        <v>609</v>
      </c>
      <c r="D272" s="162"/>
      <c r="E272" s="163">
        <v>1.1400000000000001</v>
      </c>
      <c r="F272" s="161"/>
      <c r="G272" s="161"/>
      <c r="H272" s="161"/>
      <c r="I272" s="161"/>
      <c r="J272" s="161"/>
      <c r="K272" s="161"/>
      <c r="L272" s="161"/>
      <c r="M272" s="161"/>
      <c r="N272" s="161"/>
      <c r="O272" s="161"/>
      <c r="P272" s="161"/>
      <c r="Q272" s="161"/>
      <c r="R272" s="161"/>
      <c r="S272" s="161"/>
      <c r="T272" s="161"/>
      <c r="U272" s="161"/>
      <c r="V272" s="161"/>
      <c r="W272" s="161"/>
      <c r="X272" s="152"/>
      <c r="Y272" s="152"/>
      <c r="Z272" s="152"/>
      <c r="AA272" s="152"/>
      <c r="AB272" s="152"/>
      <c r="AC272" s="152"/>
      <c r="AD272" s="152"/>
      <c r="AE272" s="152"/>
      <c r="AF272" s="152"/>
      <c r="AG272" s="152" t="s">
        <v>284</v>
      </c>
      <c r="AH272" s="152">
        <v>0</v>
      </c>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row>
    <row r="273" spans="1:60" outlineLevel="1" x14ac:dyDescent="0.2">
      <c r="A273" s="159"/>
      <c r="B273" s="160"/>
      <c r="C273" s="190" t="s">
        <v>610</v>
      </c>
      <c r="D273" s="162"/>
      <c r="E273" s="163">
        <v>8.0900000000000016</v>
      </c>
      <c r="F273" s="161"/>
      <c r="G273" s="161"/>
      <c r="H273" s="161"/>
      <c r="I273" s="161"/>
      <c r="J273" s="161"/>
      <c r="K273" s="161"/>
      <c r="L273" s="161"/>
      <c r="M273" s="161"/>
      <c r="N273" s="161"/>
      <c r="O273" s="161"/>
      <c r="P273" s="161"/>
      <c r="Q273" s="161"/>
      <c r="R273" s="161"/>
      <c r="S273" s="161"/>
      <c r="T273" s="161"/>
      <c r="U273" s="161"/>
      <c r="V273" s="161"/>
      <c r="W273" s="161"/>
      <c r="X273" s="152"/>
      <c r="Y273" s="152"/>
      <c r="Z273" s="152"/>
      <c r="AA273" s="152"/>
      <c r="AB273" s="152"/>
      <c r="AC273" s="152"/>
      <c r="AD273" s="152"/>
      <c r="AE273" s="152"/>
      <c r="AF273" s="152"/>
      <c r="AG273" s="152" t="s">
        <v>284</v>
      </c>
      <c r="AH273" s="152">
        <v>0</v>
      </c>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row>
    <row r="274" spans="1:60" outlineLevel="1" x14ac:dyDescent="0.2">
      <c r="A274" s="159"/>
      <c r="B274" s="160"/>
      <c r="C274" s="190" t="s">
        <v>611</v>
      </c>
      <c r="D274" s="162"/>
      <c r="E274" s="163">
        <v>3.41</v>
      </c>
      <c r="F274" s="161"/>
      <c r="G274" s="161"/>
      <c r="H274" s="161"/>
      <c r="I274" s="161"/>
      <c r="J274" s="161"/>
      <c r="K274" s="161"/>
      <c r="L274" s="161"/>
      <c r="M274" s="161"/>
      <c r="N274" s="161"/>
      <c r="O274" s="161"/>
      <c r="P274" s="161"/>
      <c r="Q274" s="161"/>
      <c r="R274" s="161"/>
      <c r="S274" s="161"/>
      <c r="T274" s="161"/>
      <c r="U274" s="161"/>
      <c r="V274" s="161"/>
      <c r="W274" s="161"/>
      <c r="X274" s="152"/>
      <c r="Y274" s="152"/>
      <c r="Z274" s="152"/>
      <c r="AA274" s="152"/>
      <c r="AB274" s="152"/>
      <c r="AC274" s="152"/>
      <c r="AD274" s="152"/>
      <c r="AE274" s="152"/>
      <c r="AF274" s="152"/>
      <c r="AG274" s="152" t="s">
        <v>284</v>
      </c>
      <c r="AH274" s="152">
        <v>0</v>
      </c>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row>
    <row r="275" spans="1:60" outlineLevel="1" x14ac:dyDescent="0.2">
      <c r="A275" s="159"/>
      <c r="B275" s="160"/>
      <c r="C275" s="190" t="s">
        <v>612</v>
      </c>
      <c r="D275" s="162"/>
      <c r="E275" s="163">
        <v>1.78</v>
      </c>
      <c r="F275" s="161"/>
      <c r="G275" s="161"/>
      <c r="H275" s="161"/>
      <c r="I275" s="161"/>
      <c r="J275" s="161"/>
      <c r="K275" s="161"/>
      <c r="L275" s="161"/>
      <c r="M275" s="161"/>
      <c r="N275" s="161"/>
      <c r="O275" s="161"/>
      <c r="P275" s="161"/>
      <c r="Q275" s="161"/>
      <c r="R275" s="161"/>
      <c r="S275" s="161"/>
      <c r="T275" s="161"/>
      <c r="U275" s="161"/>
      <c r="V275" s="161"/>
      <c r="W275" s="161"/>
      <c r="X275" s="152"/>
      <c r="Y275" s="152"/>
      <c r="Z275" s="152"/>
      <c r="AA275" s="152"/>
      <c r="AB275" s="152"/>
      <c r="AC275" s="152"/>
      <c r="AD275" s="152"/>
      <c r="AE275" s="152"/>
      <c r="AF275" s="152"/>
      <c r="AG275" s="152" t="s">
        <v>284</v>
      </c>
      <c r="AH275" s="152">
        <v>0</v>
      </c>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row>
    <row r="276" spans="1:60" outlineLevel="1" x14ac:dyDescent="0.2">
      <c r="A276" s="159"/>
      <c r="B276" s="160"/>
      <c r="C276" s="190" t="s">
        <v>613</v>
      </c>
      <c r="D276" s="162"/>
      <c r="E276" s="163">
        <v>0.77</v>
      </c>
      <c r="F276" s="161"/>
      <c r="G276" s="161"/>
      <c r="H276" s="161"/>
      <c r="I276" s="161"/>
      <c r="J276" s="161"/>
      <c r="K276" s="161"/>
      <c r="L276" s="161"/>
      <c r="M276" s="161"/>
      <c r="N276" s="161"/>
      <c r="O276" s="161"/>
      <c r="P276" s="161"/>
      <c r="Q276" s="161"/>
      <c r="R276" s="161"/>
      <c r="S276" s="161"/>
      <c r="T276" s="161"/>
      <c r="U276" s="161"/>
      <c r="V276" s="161"/>
      <c r="W276" s="161"/>
      <c r="X276" s="152"/>
      <c r="Y276" s="152"/>
      <c r="Z276" s="152"/>
      <c r="AA276" s="152"/>
      <c r="AB276" s="152"/>
      <c r="AC276" s="152"/>
      <c r="AD276" s="152"/>
      <c r="AE276" s="152"/>
      <c r="AF276" s="152"/>
      <c r="AG276" s="152" t="s">
        <v>284</v>
      </c>
      <c r="AH276" s="152">
        <v>0</v>
      </c>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row>
    <row r="277" spans="1:60" outlineLevel="1" x14ac:dyDescent="0.2">
      <c r="A277" s="159"/>
      <c r="B277" s="160"/>
      <c r="C277" s="190" t="s">
        <v>614</v>
      </c>
      <c r="D277" s="162"/>
      <c r="E277" s="163">
        <v>1.75</v>
      </c>
      <c r="F277" s="161"/>
      <c r="G277" s="161"/>
      <c r="H277" s="161"/>
      <c r="I277" s="161"/>
      <c r="J277" s="161"/>
      <c r="K277" s="161"/>
      <c r="L277" s="161"/>
      <c r="M277" s="161"/>
      <c r="N277" s="161"/>
      <c r="O277" s="161"/>
      <c r="P277" s="161"/>
      <c r="Q277" s="161"/>
      <c r="R277" s="161"/>
      <c r="S277" s="161"/>
      <c r="T277" s="161"/>
      <c r="U277" s="161"/>
      <c r="V277" s="161"/>
      <c r="W277" s="161"/>
      <c r="X277" s="152"/>
      <c r="Y277" s="152"/>
      <c r="Z277" s="152"/>
      <c r="AA277" s="152"/>
      <c r="AB277" s="152"/>
      <c r="AC277" s="152"/>
      <c r="AD277" s="152"/>
      <c r="AE277" s="152"/>
      <c r="AF277" s="152"/>
      <c r="AG277" s="152" t="s">
        <v>284</v>
      </c>
      <c r="AH277" s="152">
        <v>0</v>
      </c>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row>
    <row r="278" spans="1:60" outlineLevel="1" x14ac:dyDescent="0.2">
      <c r="A278" s="173">
        <v>66</v>
      </c>
      <c r="B278" s="174" t="s">
        <v>615</v>
      </c>
      <c r="C278" s="189" t="s">
        <v>616</v>
      </c>
      <c r="D278" s="175" t="s">
        <v>326</v>
      </c>
      <c r="E278" s="176">
        <v>175.69000000000003</v>
      </c>
      <c r="F278" s="177"/>
      <c r="G278" s="178">
        <f>ROUND(E278*F278,2)</f>
        <v>0</v>
      </c>
      <c r="H278" s="177"/>
      <c r="I278" s="178">
        <f>ROUND(E278*H278,2)</f>
        <v>0</v>
      </c>
      <c r="J278" s="177"/>
      <c r="K278" s="178">
        <f>ROUND(E278*J278,2)</f>
        <v>0</v>
      </c>
      <c r="L278" s="178">
        <v>21</v>
      </c>
      <c r="M278" s="178">
        <f>G278*(1+L278/100)</f>
        <v>0</v>
      </c>
      <c r="N278" s="178">
        <v>0</v>
      </c>
      <c r="O278" s="178">
        <f>ROUND(E278*N278,2)</f>
        <v>0</v>
      </c>
      <c r="P278" s="178">
        <v>0</v>
      </c>
      <c r="Q278" s="178">
        <f>ROUND(E278*P278,2)</f>
        <v>0</v>
      </c>
      <c r="R278" s="178"/>
      <c r="S278" s="178" t="s">
        <v>280</v>
      </c>
      <c r="T278" s="179" t="s">
        <v>281</v>
      </c>
      <c r="U278" s="161">
        <v>0</v>
      </c>
      <c r="V278" s="161">
        <f>ROUND(E278*U278,2)</f>
        <v>0</v>
      </c>
      <c r="W278" s="161"/>
      <c r="X278" s="152"/>
      <c r="Y278" s="152"/>
      <c r="Z278" s="152"/>
      <c r="AA278" s="152"/>
      <c r="AB278" s="152"/>
      <c r="AC278" s="152"/>
      <c r="AD278" s="152"/>
      <c r="AE278" s="152"/>
      <c r="AF278" s="152"/>
      <c r="AG278" s="152" t="s">
        <v>282</v>
      </c>
      <c r="AH278" s="152"/>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row>
    <row r="279" spans="1:60" outlineLevel="1" x14ac:dyDescent="0.2">
      <c r="A279" s="159"/>
      <c r="B279" s="160"/>
      <c r="C279" s="190" t="s">
        <v>617</v>
      </c>
      <c r="D279" s="162"/>
      <c r="E279" s="163">
        <v>175.69000000000003</v>
      </c>
      <c r="F279" s="161"/>
      <c r="G279" s="161"/>
      <c r="H279" s="161"/>
      <c r="I279" s="161"/>
      <c r="J279" s="161"/>
      <c r="K279" s="161"/>
      <c r="L279" s="161"/>
      <c r="M279" s="161"/>
      <c r="N279" s="161"/>
      <c r="O279" s="161"/>
      <c r="P279" s="161"/>
      <c r="Q279" s="161"/>
      <c r="R279" s="161"/>
      <c r="S279" s="161"/>
      <c r="T279" s="161"/>
      <c r="U279" s="161"/>
      <c r="V279" s="161"/>
      <c r="W279" s="161"/>
      <c r="X279" s="152"/>
      <c r="Y279" s="152"/>
      <c r="Z279" s="152"/>
      <c r="AA279" s="152"/>
      <c r="AB279" s="152"/>
      <c r="AC279" s="152"/>
      <c r="AD279" s="152"/>
      <c r="AE279" s="152"/>
      <c r="AF279" s="152"/>
      <c r="AG279" s="152" t="s">
        <v>284</v>
      </c>
      <c r="AH279" s="152">
        <v>0</v>
      </c>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row>
    <row r="280" spans="1:60" outlineLevel="1" x14ac:dyDescent="0.2">
      <c r="A280" s="173">
        <v>67</v>
      </c>
      <c r="B280" s="174" t="s">
        <v>618</v>
      </c>
      <c r="C280" s="189" t="s">
        <v>619</v>
      </c>
      <c r="D280" s="175" t="s">
        <v>326</v>
      </c>
      <c r="E280" s="176">
        <v>592.66940000000011</v>
      </c>
      <c r="F280" s="177"/>
      <c r="G280" s="178">
        <f>ROUND(E280*F280,2)</f>
        <v>0</v>
      </c>
      <c r="H280" s="177"/>
      <c r="I280" s="178">
        <f>ROUND(E280*H280,2)</f>
        <v>0</v>
      </c>
      <c r="J280" s="177"/>
      <c r="K280" s="178">
        <f>ROUND(E280*J280,2)</f>
        <v>0</v>
      </c>
      <c r="L280" s="178">
        <v>21</v>
      </c>
      <c r="M280" s="178">
        <f>G280*(1+L280/100)</f>
        <v>0</v>
      </c>
      <c r="N280" s="178">
        <v>0</v>
      </c>
      <c r="O280" s="178">
        <f>ROUND(E280*N280,2)</f>
        <v>0</v>
      </c>
      <c r="P280" s="178">
        <v>0</v>
      </c>
      <c r="Q280" s="178">
        <f>ROUND(E280*P280,2)</f>
        <v>0</v>
      </c>
      <c r="R280" s="178"/>
      <c r="S280" s="178" t="s">
        <v>280</v>
      </c>
      <c r="T280" s="179" t="s">
        <v>281</v>
      </c>
      <c r="U280" s="161">
        <v>0</v>
      </c>
      <c r="V280" s="161">
        <f>ROUND(E280*U280,2)</f>
        <v>0</v>
      </c>
      <c r="W280" s="161"/>
      <c r="X280" s="152"/>
      <c r="Y280" s="152"/>
      <c r="Z280" s="152"/>
      <c r="AA280" s="152"/>
      <c r="AB280" s="152"/>
      <c r="AC280" s="152"/>
      <c r="AD280" s="152"/>
      <c r="AE280" s="152"/>
      <c r="AF280" s="152"/>
      <c r="AG280" s="152" t="s">
        <v>282</v>
      </c>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row>
    <row r="281" spans="1:60" outlineLevel="1" x14ac:dyDescent="0.2">
      <c r="A281" s="159"/>
      <c r="B281" s="160"/>
      <c r="C281" s="190" t="s">
        <v>620</v>
      </c>
      <c r="D281" s="162"/>
      <c r="E281" s="163">
        <v>43.980000000000004</v>
      </c>
      <c r="F281" s="161"/>
      <c r="G281" s="161"/>
      <c r="H281" s="161"/>
      <c r="I281" s="161"/>
      <c r="J281" s="161"/>
      <c r="K281" s="161"/>
      <c r="L281" s="161"/>
      <c r="M281" s="161"/>
      <c r="N281" s="161"/>
      <c r="O281" s="161"/>
      <c r="P281" s="161"/>
      <c r="Q281" s="161"/>
      <c r="R281" s="161"/>
      <c r="S281" s="161"/>
      <c r="T281" s="161"/>
      <c r="U281" s="161"/>
      <c r="V281" s="161"/>
      <c r="W281" s="161"/>
      <c r="X281" s="152"/>
      <c r="Y281" s="152"/>
      <c r="Z281" s="152"/>
      <c r="AA281" s="152"/>
      <c r="AB281" s="152"/>
      <c r="AC281" s="152"/>
      <c r="AD281" s="152"/>
      <c r="AE281" s="152"/>
      <c r="AF281" s="152"/>
      <c r="AG281" s="152" t="s">
        <v>284</v>
      </c>
      <c r="AH281" s="152">
        <v>0</v>
      </c>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row>
    <row r="282" spans="1:60" outlineLevel="1" x14ac:dyDescent="0.2">
      <c r="A282" s="159"/>
      <c r="B282" s="160"/>
      <c r="C282" s="190" t="s">
        <v>621</v>
      </c>
      <c r="D282" s="162"/>
      <c r="E282" s="163">
        <v>-9.8699999999999992</v>
      </c>
      <c r="F282" s="161"/>
      <c r="G282" s="161"/>
      <c r="H282" s="161"/>
      <c r="I282" s="161"/>
      <c r="J282" s="161"/>
      <c r="K282" s="161"/>
      <c r="L282" s="161"/>
      <c r="M282" s="161"/>
      <c r="N282" s="161"/>
      <c r="O282" s="161"/>
      <c r="P282" s="161"/>
      <c r="Q282" s="161"/>
      <c r="R282" s="161"/>
      <c r="S282" s="161"/>
      <c r="T282" s="161"/>
      <c r="U282" s="161"/>
      <c r="V282" s="161"/>
      <c r="W282" s="161"/>
      <c r="X282" s="152"/>
      <c r="Y282" s="152"/>
      <c r="Z282" s="152"/>
      <c r="AA282" s="152"/>
      <c r="AB282" s="152"/>
      <c r="AC282" s="152"/>
      <c r="AD282" s="152"/>
      <c r="AE282" s="152"/>
      <c r="AF282" s="152"/>
      <c r="AG282" s="152" t="s">
        <v>284</v>
      </c>
      <c r="AH282" s="152">
        <v>0</v>
      </c>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row>
    <row r="283" spans="1:60" outlineLevel="1" x14ac:dyDescent="0.2">
      <c r="A283" s="159"/>
      <c r="B283" s="160"/>
      <c r="C283" s="190" t="s">
        <v>622</v>
      </c>
      <c r="D283" s="162"/>
      <c r="E283" s="163">
        <v>23.78</v>
      </c>
      <c r="F283" s="161"/>
      <c r="G283" s="161"/>
      <c r="H283" s="161"/>
      <c r="I283" s="161"/>
      <c r="J283" s="161"/>
      <c r="K283" s="161"/>
      <c r="L283" s="161"/>
      <c r="M283" s="161"/>
      <c r="N283" s="161"/>
      <c r="O283" s="161"/>
      <c r="P283" s="161"/>
      <c r="Q283" s="161"/>
      <c r="R283" s="161"/>
      <c r="S283" s="161"/>
      <c r="T283" s="161"/>
      <c r="U283" s="161"/>
      <c r="V283" s="161"/>
      <c r="W283" s="161"/>
      <c r="X283" s="152"/>
      <c r="Y283" s="152"/>
      <c r="Z283" s="152"/>
      <c r="AA283" s="152"/>
      <c r="AB283" s="152"/>
      <c r="AC283" s="152"/>
      <c r="AD283" s="152"/>
      <c r="AE283" s="152"/>
      <c r="AF283" s="152"/>
      <c r="AG283" s="152" t="s">
        <v>284</v>
      </c>
      <c r="AH283" s="152">
        <v>0</v>
      </c>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row>
    <row r="284" spans="1:60" outlineLevel="1" x14ac:dyDescent="0.2">
      <c r="A284" s="159"/>
      <c r="B284" s="160"/>
      <c r="C284" s="190" t="s">
        <v>623</v>
      </c>
      <c r="D284" s="162"/>
      <c r="E284" s="163">
        <v>29.220000000000002</v>
      </c>
      <c r="F284" s="161"/>
      <c r="G284" s="161"/>
      <c r="H284" s="161"/>
      <c r="I284" s="161"/>
      <c r="J284" s="161"/>
      <c r="K284" s="161"/>
      <c r="L284" s="161"/>
      <c r="M284" s="161"/>
      <c r="N284" s="161"/>
      <c r="O284" s="161"/>
      <c r="P284" s="161"/>
      <c r="Q284" s="161"/>
      <c r="R284" s="161"/>
      <c r="S284" s="161"/>
      <c r="T284" s="161"/>
      <c r="U284" s="161"/>
      <c r="V284" s="161"/>
      <c r="W284" s="161"/>
      <c r="X284" s="152"/>
      <c r="Y284" s="152"/>
      <c r="Z284" s="152"/>
      <c r="AA284" s="152"/>
      <c r="AB284" s="152"/>
      <c r="AC284" s="152"/>
      <c r="AD284" s="152"/>
      <c r="AE284" s="152"/>
      <c r="AF284" s="152"/>
      <c r="AG284" s="152" t="s">
        <v>284</v>
      </c>
      <c r="AH284" s="152">
        <v>0</v>
      </c>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row>
    <row r="285" spans="1:60" outlineLevel="1" x14ac:dyDescent="0.2">
      <c r="A285" s="159"/>
      <c r="B285" s="160"/>
      <c r="C285" s="190" t="s">
        <v>624</v>
      </c>
      <c r="D285" s="162"/>
      <c r="E285" s="163">
        <v>18.010000000000002</v>
      </c>
      <c r="F285" s="161"/>
      <c r="G285" s="161"/>
      <c r="H285" s="161"/>
      <c r="I285" s="161"/>
      <c r="J285" s="161"/>
      <c r="K285" s="161"/>
      <c r="L285" s="161"/>
      <c r="M285" s="161"/>
      <c r="N285" s="161"/>
      <c r="O285" s="161"/>
      <c r="P285" s="161"/>
      <c r="Q285" s="161"/>
      <c r="R285" s="161"/>
      <c r="S285" s="161"/>
      <c r="T285" s="161"/>
      <c r="U285" s="161"/>
      <c r="V285" s="161"/>
      <c r="W285" s="161"/>
      <c r="X285" s="152"/>
      <c r="Y285" s="152"/>
      <c r="Z285" s="152"/>
      <c r="AA285" s="152"/>
      <c r="AB285" s="152"/>
      <c r="AC285" s="152"/>
      <c r="AD285" s="152"/>
      <c r="AE285" s="152"/>
      <c r="AF285" s="152"/>
      <c r="AG285" s="152" t="s">
        <v>284</v>
      </c>
      <c r="AH285" s="152">
        <v>0</v>
      </c>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row>
    <row r="286" spans="1:60" outlineLevel="1" x14ac:dyDescent="0.2">
      <c r="A286" s="159"/>
      <c r="B286" s="160"/>
      <c r="C286" s="190" t="s">
        <v>625</v>
      </c>
      <c r="D286" s="162"/>
      <c r="E286" s="163">
        <v>-1.5799999999999998</v>
      </c>
      <c r="F286" s="161"/>
      <c r="G286" s="161"/>
      <c r="H286" s="161"/>
      <c r="I286" s="161"/>
      <c r="J286" s="161"/>
      <c r="K286" s="161"/>
      <c r="L286" s="161"/>
      <c r="M286" s="161"/>
      <c r="N286" s="161"/>
      <c r="O286" s="161"/>
      <c r="P286" s="161"/>
      <c r="Q286" s="161"/>
      <c r="R286" s="161"/>
      <c r="S286" s="161"/>
      <c r="T286" s="161"/>
      <c r="U286" s="161"/>
      <c r="V286" s="161"/>
      <c r="W286" s="161"/>
      <c r="X286" s="152"/>
      <c r="Y286" s="152"/>
      <c r="Z286" s="152"/>
      <c r="AA286" s="152"/>
      <c r="AB286" s="152"/>
      <c r="AC286" s="152"/>
      <c r="AD286" s="152"/>
      <c r="AE286" s="152"/>
      <c r="AF286" s="152"/>
      <c r="AG286" s="152" t="s">
        <v>284</v>
      </c>
      <c r="AH286" s="152">
        <v>0</v>
      </c>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row>
    <row r="287" spans="1:60" outlineLevel="1" x14ac:dyDescent="0.2">
      <c r="A287" s="159"/>
      <c r="B287" s="160"/>
      <c r="C287" s="190" t="s">
        <v>626</v>
      </c>
      <c r="D287" s="162"/>
      <c r="E287" s="163">
        <v>18.520000000000003</v>
      </c>
      <c r="F287" s="161"/>
      <c r="G287" s="161"/>
      <c r="H287" s="161"/>
      <c r="I287" s="161"/>
      <c r="J287" s="161"/>
      <c r="K287" s="161"/>
      <c r="L287" s="161"/>
      <c r="M287" s="161"/>
      <c r="N287" s="161"/>
      <c r="O287" s="161"/>
      <c r="P287" s="161"/>
      <c r="Q287" s="161"/>
      <c r="R287" s="161"/>
      <c r="S287" s="161"/>
      <c r="T287" s="161"/>
      <c r="U287" s="161"/>
      <c r="V287" s="161"/>
      <c r="W287" s="161"/>
      <c r="X287" s="152"/>
      <c r="Y287" s="152"/>
      <c r="Z287" s="152"/>
      <c r="AA287" s="152"/>
      <c r="AB287" s="152"/>
      <c r="AC287" s="152"/>
      <c r="AD287" s="152"/>
      <c r="AE287" s="152"/>
      <c r="AF287" s="152"/>
      <c r="AG287" s="152" t="s">
        <v>284</v>
      </c>
      <c r="AH287" s="152">
        <v>0</v>
      </c>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row>
    <row r="288" spans="1:60" outlineLevel="1" x14ac:dyDescent="0.2">
      <c r="A288" s="159"/>
      <c r="B288" s="160"/>
      <c r="C288" s="190" t="s">
        <v>627</v>
      </c>
      <c r="D288" s="162"/>
      <c r="E288" s="163">
        <v>18.760000000000002</v>
      </c>
      <c r="F288" s="161"/>
      <c r="G288" s="161"/>
      <c r="H288" s="161"/>
      <c r="I288" s="161"/>
      <c r="J288" s="161"/>
      <c r="K288" s="161"/>
      <c r="L288" s="161"/>
      <c r="M288" s="161"/>
      <c r="N288" s="161"/>
      <c r="O288" s="161"/>
      <c r="P288" s="161"/>
      <c r="Q288" s="161"/>
      <c r="R288" s="161"/>
      <c r="S288" s="161"/>
      <c r="T288" s="161"/>
      <c r="U288" s="161"/>
      <c r="V288" s="161"/>
      <c r="W288" s="161"/>
      <c r="X288" s="152"/>
      <c r="Y288" s="152"/>
      <c r="Z288" s="152"/>
      <c r="AA288" s="152"/>
      <c r="AB288" s="152"/>
      <c r="AC288" s="152"/>
      <c r="AD288" s="152"/>
      <c r="AE288" s="152"/>
      <c r="AF288" s="152"/>
      <c r="AG288" s="152" t="s">
        <v>284</v>
      </c>
      <c r="AH288" s="152">
        <v>0</v>
      </c>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row>
    <row r="289" spans="1:60" outlineLevel="1" x14ac:dyDescent="0.2">
      <c r="A289" s="159"/>
      <c r="B289" s="160"/>
      <c r="C289" s="190" t="s">
        <v>628</v>
      </c>
      <c r="D289" s="162"/>
      <c r="E289" s="163">
        <v>172.44000000000003</v>
      </c>
      <c r="F289" s="161"/>
      <c r="G289" s="161"/>
      <c r="H289" s="161"/>
      <c r="I289" s="161"/>
      <c r="J289" s="161"/>
      <c r="K289" s="161"/>
      <c r="L289" s="161"/>
      <c r="M289" s="161"/>
      <c r="N289" s="161"/>
      <c r="O289" s="161"/>
      <c r="P289" s="161"/>
      <c r="Q289" s="161"/>
      <c r="R289" s="161"/>
      <c r="S289" s="161"/>
      <c r="T289" s="161"/>
      <c r="U289" s="161"/>
      <c r="V289" s="161"/>
      <c r="W289" s="161"/>
      <c r="X289" s="152"/>
      <c r="Y289" s="152"/>
      <c r="Z289" s="152"/>
      <c r="AA289" s="152"/>
      <c r="AB289" s="152"/>
      <c r="AC289" s="152"/>
      <c r="AD289" s="152"/>
      <c r="AE289" s="152"/>
      <c r="AF289" s="152"/>
      <c r="AG289" s="152" t="s">
        <v>284</v>
      </c>
      <c r="AH289" s="152">
        <v>0</v>
      </c>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row>
    <row r="290" spans="1:60" outlineLevel="1" x14ac:dyDescent="0.2">
      <c r="A290" s="159"/>
      <c r="B290" s="160"/>
      <c r="C290" s="190" t="s">
        <v>629</v>
      </c>
      <c r="D290" s="162"/>
      <c r="E290" s="163">
        <v>-31.65</v>
      </c>
      <c r="F290" s="161"/>
      <c r="G290" s="161"/>
      <c r="H290" s="161"/>
      <c r="I290" s="161"/>
      <c r="J290" s="161"/>
      <c r="K290" s="161"/>
      <c r="L290" s="161"/>
      <c r="M290" s="161"/>
      <c r="N290" s="161"/>
      <c r="O290" s="161"/>
      <c r="P290" s="161"/>
      <c r="Q290" s="161"/>
      <c r="R290" s="161"/>
      <c r="S290" s="161"/>
      <c r="T290" s="161"/>
      <c r="U290" s="161"/>
      <c r="V290" s="161"/>
      <c r="W290" s="161"/>
      <c r="X290" s="152"/>
      <c r="Y290" s="152"/>
      <c r="Z290" s="152"/>
      <c r="AA290" s="152"/>
      <c r="AB290" s="152"/>
      <c r="AC290" s="152"/>
      <c r="AD290" s="152"/>
      <c r="AE290" s="152"/>
      <c r="AF290" s="152"/>
      <c r="AG290" s="152" t="s">
        <v>284</v>
      </c>
      <c r="AH290" s="152">
        <v>0</v>
      </c>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row>
    <row r="291" spans="1:60" outlineLevel="1" x14ac:dyDescent="0.2">
      <c r="A291" s="159"/>
      <c r="B291" s="160"/>
      <c r="C291" s="190" t="s">
        <v>630</v>
      </c>
      <c r="D291" s="162"/>
      <c r="E291" s="163">
        <v>182.63000000000002</v>
      </c>
      <c r="F291" s="161"/>
      <c r="G291" s="161"/>
      <c r="H291" s="161"/>
      <c r="I291" s="161"/>
      <c r="J291" s="161"/>
      <c r="K291" s="161"/>
      <c r="L291" s="161"/>
      <c r="M291" s="161"/>
      <c r="N291" s="161"/>
      <c r="O291" s="161"/>
      <c r="P291" s="161"/>
      <c r="Q291" s="161"/>
      <c r="R291" s="161"/>
      <c r="S291" s="161"/>
      <c r="T291" s="161"/>
      <c r="U291" s="161"/>
      <c r="V291" s="161"/>
      <c r="W291" s="161"/>
      <c r="X291" s="152"/>
      <c r="Y291" s="152"/>
      <c r="Z291" s="152"/>
      <c r="AA291" s="152"/>
      <c r="AB291" s="152"/>
      <c r="AC291" s="152"/>
      <c r="AD291" s="152"/>
      <c r="AE291" s="152"/>
      <c r="AF291" s="152"/>
      <c r="AG291" s="152" t="s">
        <v>284</v>
      </c>
      <c r="AH291" s="152">
        <v>0</v>
      </c>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row>
    <row r="292" spans="1:60" outlineLevel="1" x14ac:dyDescent="0.2">
      <c r="A292" s="159"/>
      <c r="B292" s="160"/>
      <c r="C292" s="190" t="s">
        <v>631</v>
      </c>
      <c r="D292" s="162"/>
      <c r="E292" s="163">
        <v>-12.6</v>
      </c>
      <c r="F292" s="161"/>
      <c r="G292" s="161"/>
      <c r="H292" s="161"/>
      <c r="I292" s="161"/>
      <c r="J292" s="161"/>
      <c r="K292" s="161"/>
      <c r="L292" s="161"/>
      <c r="M292" s="161"/>
      <c r="N292" s="161"/>
      <c r="O292" s="161"/>
      <c r="P292" s="161"/>
      <c r="Q292" s="161"/>
      <c r="R292" s="161"/>
      <c r="S292" s="161"/>
      <c r="T292" s="161"/>
      <c r="U292" s="161"/>
      <c r="V292" s="161"/>
      <c r="W292" s="161"/>
      <c r="X292" s="152"/>
      <c r="Y292" s="152"/>
      <c r="Z292" s="152"/>
      <c r="AA292" s="152"/>
      <c r="AB292" s="152"/>
      <c r="AC292" s="152"/>
      <c r="AD292" s="152"/>
      <c r="AE292" s="152"/>
      <c r="AF292" s="152"/>
      <c r="AG292" s="152" t="s">
        <v>284</v>
      </c>
      <c r="AH292" s="152">
        <v>0</v>
      </c>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row>
    <row r="293" spans="1:60" outlineLevel="1" x14ac:dyDescent="0.2">
      <c r="A293" s="159"/>
      <c r="B293" s="160"/>
      <c r="C293" s="190" t="s">
        <v>632</v>
      </c>
      <c r="D293" s="162"/>
      <c r="E293" s="163">
        <v>13.420000000000002</v>
      </c>
      <c r="F293" s="161"/>
      <c r="G293" s="161"/>
      <c r="H293" s="161"/>
      <c r="I293" s="161"/>
      <c r="J293" s="161"/>
      <c r="K293" s="161"/>
      <c r="L293" s="161"/>
      <c r="M293" s="161"/>
      <c r="N293" s="161"/>
      <c r="O293" s="161"/>
      <c r="P293" s="161"/>
      <c r="Q293" s="161"/>
      <c r="R293" s="161"/>
      <c r="S293" s="161"/>
      <c r="T293" s="161"/>
      <c r="U293" s="161"/>
      <c r="V293" s="161"/>
      <c r="W293" s="161"/>
      <c r="X293" s="152"/>
      <c r="Y293" s="152"/>
      <c r="Z293" s="152"/>
      <c r="AA293" s="152"/>
      <c r="AB293" s="152"/>
      <c r="AC293" s="152"/>
      <c r="AD293" s="152"/>
      <c r="AE293" s="152"/>
      <c r="AF293" s="152"/>
      <c r="AG293" s="152" t="s">
        <v>284</v>
      </c>
      <c r="AH293" s="152">
        <v>0</v>
      </c>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row>
    <row r="294" spans="1:60" outlineLevel="1" x14ac:dyDescent="0.2">
      <c r="A294" s="159"/>
      <c r="B294" s="160"/>
      <c r="C294" s="190" t="s">
        <v>633</v>
      </c>
      <c r="D294" s="162"/>
      <c r="E294" s="163">
        <v>51.35</v>
      </c>
      <c r="F294" s="161"/>
      <c r="G294" s="161"/>
      <c r="H294" s="161"/>
      <c r="I294" s="161"/>
      <c r="J294" s="161"/>
      <c r="K294" s="161"/>
      <c r="L294" s="161"/>
      <c r="M294" s="161"/>
      <c r="N294" s="161"/>
      <c r="O294" s="161"/>
      <c r="P294" s="161"/>
      <c r="Q294" s="161"/>
      <c r="R294" s="161"/>
      <c r="S294" s="161"/>
      <c r="T294" s="161"/>
      <c r="U294" s="161"/>
      <c r="V294" s="161"/>
      <c r="W294" s="161"/>
      <c r="X294" s="152"/>
      <c r="Y294" s="152"/>
      <c r="Z294" s="152"/>
      <c r="AA294" s="152"/>
      <c r="AB294" s="152"/>
      <c r="AC294" s="152"/>
      <c r="AD294" s="152"/>
      <c r="AE294" s="152"/>
      <c r="AF294" s="152"/>
      <c r="AG294" s="152" t="s">
        <v>284</v>
      </c>
      <c r="AH294" s="152">
        <v>0</v>
      </c>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row>
    <row r="295" spans="1:60" outlineLevel="1" x14ac:dyDescent="0.2">
      <c r="A295" s="159"/>
      <c r="B295" s="160"/>
      <c r="C295" s="190" t="s">
        <v>634</v>
      </c>
      <c r="D295" s="162"/>
      <c r="E295" s="163">
        <v>25.200000000000003</v>
      </c>
      <c r="F295" s="161"/>
      <c r="G295" s="161"/>
      <c r="H295" s="161"/>
      <c r="I295" s="161"/>
      <c r="J295" s="161"/>
      <c r="K295" s="161"/>
      <c r="L295" s="161"/>
      <c r="M295" s="161"/>
      <c r="N295" s="161"/>
      <c r="O295" s="161"/>
      <c r="P295" s="161"/>
      <c r="Q295" s="161"/>
      <c r="R295" s="161"/>
      <c r="S295" s="161"/>
      <c r="T295" s="161"/>
      <c r="U295" s="161"/>
      <c r="V295" s="161"/>
      <c r="W295" s="161"/>
      <c r="X295" s="152"/>
      <c r="Y295" s="152"/>
      <c r="Z295" s="152"/>
      <c r="AA295" s="152"/>
      <c r="AB295" s="152"/>
      <c r="AC295" s="152"/>
      <c r="AD295" s="152"/>
      <c r="AE295" s="152"/>
      <c r="AF295" s="152"/>
      <c r="AG295" s="152" t="s">
        <v>284</v>
      </c>
      <c r="AH295" s="152">
        <v>0</v>
      </c>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row>
    <row r="296" spans="1:60" outlineLevel="1" x14ac:dyDescent="0.2">
      <c r="A296" s="159"/>
      <c r="B296" s="160"/>
      <c r="C296" s="190" t="s">
        <v>635</v>
      </c>
      <c r="D296" s="162"/>
      <c r="E296" s="163">
        <v>51.040000000000006</v>
      </c>
      <c r="F296" s="161"/>
      <c r="G296" s="161"/>
      <c r="H296" s="161"/>
      <c r="I296" s="161"/>
      <c r="J296" s="161"/>
      <c r="K296" s="161"/>
      <c r="L296" s="161"/>
      <c r="M296" s="161"/>
      <c r="N296" s="161"/>
      <c r="O296" s="161"/>
      <c r="P296" s="161"/>
      <c r="Q296" s="161"/>
      <c r="R296" s="161"/>
      <c r="S296" s="161"/>
      <c r="T296" s="161"/>
      <c r="U296" s="161"/>
      <c r="V296" s="161"/>
      <c r="W296" s="161"/>
      <c r="X296" s="152"/>
      <c r="Y296" s="152"/>
      <c r="Z296" s="152"/>
      <c r="AA296" s="152"/>
      <c r="AB296" s="152"/>
      <c r="AC296" s="152"/>
      <c r="AD296" s="152"/>
      <c r="AE296" s="152"/>
      <c r="AF296" s="152"/>
      <c r="AG296" s="152" t="s">
        <v>284</v>
      </c>
      <c r="AH296" s="152">
        <v>0</v>
      </c>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row>
    <row r="297" spans="1:60" outlineLevel="1" x14ac:dyDescent="0.2">
      <c r="A297" s="173">
        <v>68</v>
      </c>
      <c r="B297" s="174" t="s">
        <v>636</v>
      </c>
      <c r="C297" s="189" t="s">
        <v>637</v>
      </c>
      <c r="D297" s="175" t="s">
        <v>326</v>
      </c>
      <c r="E297" s="176">
        <v>622.43000000000006</v>
      </c>
      <c r="F297" s="177"/>
      <c r="G297" s="178">
        <f>ROUND(E297*F297,2)</f>
        <v>0</v>
      </c>
      <c r="H297" s="177"/>
      <c r="I297" s="178">
        <f>ROUND(E297*H297,2)</f>
        <v>0</v>
      </c>
      <c r="J297" s="177"/>
      <c r="K297" s="178">
        <f>ROUND(E297*J297,2)</f>
        <v>0</v>
      </c>
      <c r="L297" s="178">
        <v>21</v>
      </c>
      <c r="M297" s="178">
        <f>G297*(1+L297/100)</f>
        <v>0</v>
      </c>
      <c r="N297" s="178">
        <v>0</v>
      </c>
      <c r="O297" s="178">
        <f>ROUND(E297*N297,2)</f>
        <v>0</v>
      </c>
      <c r="P297" s="178">
        <v>0</v>
      </c>
      <c r="Q297" s="178">
        <f>ROUND(E297*P297,2)</f>
        <v>0</v>
      </c>
      <c r="R297" s="178"/>
      <c r="S297" s="178" t="s">
        <v>280</v>
      </c>
      <c r="T297" s="179" t="s">
        <v>281</v>
      </c>
      <c r="U297" s="161">
        <v>0</v>
      </c>
      <c r="V297" s="161">
        <f>ROUND(E297*U297,2)</f>
        <v>0</v>
      </c>
      <c r="W297" s="161"/>
      <c r="X297" s="152"/>
      <c r="Y297" s="152"/>
      <c r="Z297" s="152"/>
      <c r="AA297" s="152"/>
      <c r="AB297" s="152"/>
      <c r="AC297" s="152"/>
      <c r="AD297" s="152"/>
      <c r="AE297" s="152"/>
      <c r="AF297" s="152"/>
      <c r="AG297" s="152" t="s">
        <v>282</v>
      </c>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row>
    <row r="298" spans="1:60" outlineLevel="1" x14ac:dyDescent="0.2">
      <c r="A298" s="159"/>
      <c r="B298" s="160"/>
      <c r="C298" s="190" t="s">
        <v>638</v>
      </c>
      <c r="D298" s="162"/>
      <c r="E298" s="163">
        <v>622.43000000000006</v>
      </c>
      <c r="F298" s="161"/>
      <c r="G298" s="161"/>
      <c r="H298" s="161"/>
      <c r="I298" s="161"/>
      <c r="J298" s="161"/>
      <c r="K298" s="161"/>
      <c r="L298" s="161"/>
      <c r="M298" s="161"/>
      <c r="N298" s="161"/>
      <c r="O298" s="161"/>
      <c r="P298" s="161"/>
      <c r="Q298" s="161"/>
      <c r="R298" s="161"/>
      <c r="S298" s="161"/>
      <c r="T298" s="161"/>
      <c r="U298" s="161"/>
      <c r="V298" s="161"/>
      <c r="W298" s="161"/>
      <c r="X298" s="152"/>
      <c r="Y298" s="152"/>
      <c r="Z298" s="152"/>
      <c r="AA298" s="152"/>
      <c r="AB298" s="152"/>
      <c r="AC298" s="152"/>
      <c r="AD298" s="152"/>
      <c r="AE298" s="152"/>
      <c r="AF298" s="152"/>
      <c r="AG298" s="152" t="s">
        <v>284</v>
      </c>
      <c r="AH298" s="152">
        <v>0</v>
      </c>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row>
    <row r="299" spans="1:60" outlineLevel="1" x14ac:dyDescent="0.2">
      <c r="A299" s="173">
        <v>69</v>
      </c>
      <c r="B299" s="174" t="s">
        <v>639</v>
      </c>
      <c r="C299" s="189" t="s">
        <v>640</v>
      </c>
      <c r="D299" s="175" t="s">
        <v>326</v>
      </c>
      <c r="E299" s="176">
        <v>58.792500000000004</v>
      </c>
      <c r="F299" s="177"/>
      <c r="G299" s="178">
        <f>ROUND(E299*F299,2)</f>
        <v>0</v>
      </c>
      <c r="H299" s="177"/>
      <c r="I299" s="178">
        <f>ROUND(E299*H299,2)</f>
        <v>0</v>
      </c>
      <c r="J299" s="177"/>
      <c r="K299" s="178">
        <f>ROUND(E299*J299,2)</f>
        <v>0</v>
      </c>
      <c r="L299" s="178">
        <v>21</v>
      </c>
      <c r="M299" s="178">
        <f>G299*(1+L299/100)</f>
        <v>0</v>
      </c>
      <c r="N299" s="178">
        <v>0</v>
      </c>
      <c r="O299" s="178">
        <f>ROUND(E299*N299,2)</f>
        <v>0</v>
      </c>
      <c r="P299" s="178">
        <v>0</v>
      </c>
      <c r="Q299" s="178">
        <f>ROUND(E299*P299,2)</f>
        <v>0</v>
      </c>
      <c r="R299" s="178"/>
      <c r="S299" s="178" t="s">
        <v>280</v>
      </c>
      <c r="T299" s="179" t="s">
        <v>281</v>
      </c>
      <c r="U299" s="161">
        <v>0</v>
      </c>
      <c r="V299" s="161">
        <f>ROUND(E299*U299,2)</f>
        <v>0</v>
      </c>
      <c r="W299" s="161"/>
      <c r="X299" s="152"/>
      <c r="Y299" s="152"/>
      <c r="Z299" s="152"/>
      <c r="AA299" s="152"/>
      <c r="AB299" s="152"/>
      <c r="AC299" s="152"/>
      <c r="AD299" s="152"/>
      <c r="AE299" s="152"/>
      <c r="AF299" s="152"/>
      <c r="AG299" s="152" t="s">
        <v>282</v>
      </c>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row>
    <row r="300" spans="1:60" outlineLevel="1" x14ac:dyDescent="0.2">
      <c r="A300" s="159"/>
      <c r="B300" s="160"/>
      <c r="C300" s="190" t="s">
        <v>641</v>
      </c>
      <c r="D300" s="162"/>
      <c r="E300" s="163"/>
      <c r="F300" s="161"/>
      <c r="G300" s="161"/>
      <c r="H300" s="161"/>
      <c r="I300" s="161"/>
      <c r="J300" s="161"/>
      <c r="K300" s="161"/>
      <c r="L300" s="161"/>
      <c r="M300" s="161"/>
      <c r="N300" s="161"/>
      <c r="O300" s="161"/>
      <c r="P300" s="161"/>
      <c r="Q300" s="161"/>
      <c r="R300" s="161"/>
      <c r="S300" s="161"/>
      <c r="T300" s="161"/>
      <c r="U300" s="161"/>
      <c r="V300" s="161"/>
      <c r="W300" s="161"/>
      <c r="X300" s="152"/>
      <c r="Y300" s="152"/>
      <c r="Z300" s="152"/>
      <c r="AA300" s="152"/>
      <c r="AB300" s="152"/>
      <c r="AC300" s="152"/>
      <c r="AD300" s="152"/>
      <c r="AE300" s="152"/>
      <c r="AF300" s="152"/>
      <c r="AG300" s="152" t="s">
        <v>284</v>
      </c>
      <c r="AH300" s="152">
        <v>0</v>
      </c>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row>
    <row r="301" spans="1:60" outlineLevel="1" x14ac:dyDescent="0.2">
      <c r="A301" s="159"/>
      <c r="B301" s="160"/>
      <c r="C301" s="190" t="s">
        <v>642</v>
      </c>
      <c r="D301" s="162"/>
      <c r="E301" s="163">
        <v>4.1900000000000004</v>
      </c>
      <c r="F301" s="161"/>
      <c r="G301" s="161"/>
      <c r="H301" s="161"/>
      <c r="I301" s="161"/>
      <c r="J301" s="161"/>
      <c r="K301" s="161"/>
      <c r="L301" s="161"/>
      <c r="M301" s="161"/>
      <c r="N301" s="161"/>
      <c r="O301" s="161"/>
      <c r="P301" s="161"/>
      <c r="Q301" s="161"/>
      <c r="R301" s="161"/>
      <c r="S301" s="161"/>
      <c r="T301" s="161"/>
      <c r="U301" s="161"/>
      <c r="V301" s="161"/>
      <c r="W301" s="161"/>
      <c r="X301" s="152"/>
      <c r="Y301" s="152"/>
      <c r="Z301" s="152"/>
      <c r="AA301" s="152"/>
      <c r="AB301" s="152"/>
      <c r="AC301" s="152"/>
      <c r="AD301" s="152"/>
      <c r="AE301" s="152"/>
      <c r="AF301" s="152"/>
      <c r="AG301" s="152" t="s">
        <v>284</v>
      </c>
      <c r="AH301" s="152">
        <v>0</v>
      </c>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row>
    <row r="302" spans="1:60" outlineLevel="1" x14ac:dyDescent="0.2">
      <c r="A302" s="159"/>
      <c r="B302" s="160"/>
      <c r="C302" s="190" t="s">
        <v>643</v>
      </c>
      <c r="D302" s="162"/>
      <c r="E302" s="163">
        <v>2.3600000000000003</v>
      </c>
      <c r="F302" s="161"/>
      <c r="G302" s="161"/>
      <c r="H302" s="161"/>
      <c r="I302" s="161"/>
      <c r="J302" s="161"/>
      <c r="K302" s="161"/>
      <c r="L302" s="161"/>
      <c r="M302" s="161"/>
      <c r="N302" s="161"/>
      <c r="O302" s="161"/>
      <c r="P302" s="161"/>
      <c r="Q302" s="161"/>
      <c r="R302" s="161"/>
      <c r="S302" s="161"/>
      <c r="T302" s="161"/>
      <c r="U302" s="161"/>
      <c r="V302" s="161"/>
      <c r="W302" s="161"/>
      <c r="X302" s="152"/>
      <c r="Y302" s="152"/>
      <c r="Z302" s="152"/>
      <c r="AA302" s="152"/>
      <c r="AB302" s="152"/>
      <c r="AC302" s="152"/>
      <c r="AD302" s="152"/>
      <c r="AE302" s="152"/>
      <c r="AF302" s="152"/>
      <c r="AG302" s="152" t="s">
        <v>284</v>
      </c>
      <c r="AH302" s="152">
        <v>0</v>
      </c>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row>
    <row r="303" spans="1:60" outlineLevel="1" x14ac:dyDescent="0.2">
      <c r="A303" s="159"/>
      <c r="B303" s="160"/>
      <c r="C303" s="190" t="s">
        <v>644</v>
      </c>
      <c r="D303" s="162"/>
      <c r="E303" s="163">
        <v>0.17</v>
      </c>
      <c r="F303" s="161"/>
      <c r="G303" s="161"/>
      <c r="H303" s="161"/>
      <c r="I303" s="161"/>
      <c r="J303" s="161"/>
      <c r="K303" s="161"/>
      <c r="L303" s="161"/>
      <c r="M303" s="161"/>
      <c r="N303" s="161"/>
      <c r="O303" s="161"/>
      <c r="P303" s="161"/>
      <c r="Q303" s="161"/>
      <c r="R303" s="161"/>
      <c r="S303" s="161"/>
      <c r="T303" s="161"/>
      <c r="U303" s="161"/>
      <c r="V303" s="161"/>
      <c r="W303" s="161"/>
      <c r="X303" s="152"/>
      <c r="Y303" s="152"/>
      <c r="Z303" s="152"/>
      <c r="AA303" s="152"/>
      <c r="AB303" s="152"/>
      <c r="AC303" s="152"/>
      <c r="AD303" s="152"/>
      <c r="AE303" s="152"/>
      <c r="AF303" s="152"/>
      <c r="AG303" s="152" t="s">
        <v>284</v>
      </c>
      <c r="AH303" s="152">
        <v>0</v>
      </c>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row>
    <row r="304" spans="1:60" outlineLevel="1" x14ac:dyDescent="0.2">
      <c r="A304" s="159"/>
      <c r="B304" s="160"/>
      <c r="C304" s="190" t="s">
        <v>645</v>
      </c>
      <c r="D304" s="162"/>
      <c r="E304" s="163">
        <v>1.51</v>
      </c>
      <c r="F304" s="161"/>
      <c r="G304" s="161"/>
      <c r="H304" s="161"/>
      <c r="I304" s="161"/>
      <c r="J304" s="161"/>
      <c r="K304" s="161"/>
      <c r="L304" s="161"/>
      <c r="M304" s="161"/>
      <c r="N304" s="161"/>
      <c r="O304" s="161"/>
      <c r="P304" s="161"/>
      <c r="Q304" s="161"/>
      <c r="R304" s="161"/>
      <c r="S304" s="161"/>
      <c r="T304" s="161"/>
      <c r="U304" s="161"/>
      <c r="V304" s="161"/>
      <c r="W304" s="161"/>
      <c r="X304" s="152"/>
      <c r="Y304" s="152"/>
      <c r="Z304" s="152"/>
      <c r="AA304" s="152"/>
      <c r="AB304" s="152"/>
      <c r="AC304" s="152"/>
      <c r="AD304" s="152"/>
      <c r="AE304" s="152"/>
      <c r="AF304" s="152"/>
      <c r="AG304" s="152" t="s">
        <v>284</v>
      </c>
      <c r="AH304" s="152">
        <v>0</v>
      </c>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row>
    <row r="305" spans="1:60" outlineLevel="1" x14ac:dyDescent="0.2">
      <c r="A305" s="159"/>
      <c r="B305" s="160"/>
      <c r="C305" s="190" t="s">
        <v>646</v>
      </c>
      <c r="D305" s="162"/>
      <c r="E305" s="163">
        <v>2.3200000000000003</v>
      </c>
      <c r="F305" s="161"/>
      <c r="G305" s="161"/>
      <c r="H305" s="161"/>
      <c r="I305" s="161"/>
      <c r="J305" s="161"/>
      <c r="K305" s="161"/>
      <c r="L305" s="161"/>
      <c r="M305" s="161"/>
      <c r="N305" s="161"/>
      <c r="O305" s="161"/>
      <c r="P305" s="161"/>
      <c r="Q305" s="161"/>
      <c r="R305" s="161"/>
      <c r="S305" s="161"/>
      <c r="T305" s="161"/>
      <c r="U305" s="161"/>
      <c r="V305" s="161"/>
      <c r="W305" s="161"/>
      <c r="X305" s="152"/>
      <c r="Y305" s="152"/>
      <c r="Z305" s="152"/>
      <c r="AA305" s="152"/>
      <c r="AB305" s="152"/>
      <c r="AC305" s="152"/>
      <c r="AD305" s="152"/>
      <c r="AE305" s="152"/>
      <c r="AF305" s="152"/>
      <c r="AG305" s="152" t="s">
        <v>284</v>
      </c>
      <c r="AH305" s="152">
        <v>0</v>
      </c>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c r="BE305" s="152"/>
      <c r="BF305" s="152"/>
      <c r="BG305" s="152"/>
      <c r="BH305" s="152"/>
    </row>
    <row r="306" spans="1:60" outlineLevel="1" x14ac:dyDescent="0.2">
      <c r="A306" s="159"/>
      <c r="B306" s="160"/>
      <c r="C306" s="190" t="s">
        <v>647</v>
      </c>
      <c r="D306" s="162"/>
      <c r="E306" s="163">
        <v>17.990000000000002</v>
      </c>
      <c r="F306" s="161"/>
      <c r="G306" s="161"/>
      <c r="H306" s="161"/>
      <c r="I306" s="161"/>
      <c r="J306" s="161"/>
      <c r="K306" s="161"/>
      <c r="L306" s="161"/>
      <c r="M306" s="161"/>
      <c r="N306" s="161"/>
      <c r="O306" s="161"/>
      <c r="P306" s="161"/>
      <c r="Q306" s="161"/>
      <c r="R306" s="161"/>
      <c r="S306" s="161"/>
      <c r="T306" s="161"/>
      <c r="U306" s="161"/>
      <c r="V306" s="161"/>
      <c r="W306" s="161"/>
      <c r="X306" s="152"/>
      <c r="Y306" s="152"/>
      <c r="Z306" s="152"/>
      <c r="AA306" s="152"/>
      <c r="AB306" s="152"/>
      <c r="AC306" s="152"/>
      <c r="AD306" s="152"/>
      <c r="AE306" s="152"/>
      <c r="AF306" s="152"/>
      <c r="AG306" s="152" t="s">
        <v>284</v>
      </c>
      <c r="AH306" s="152">
        <v>0</v>
      </c>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row>
    <row r="307" spans="1:60" outlineLevel="1" x14ac:dyDescent="0.2">
      <c r="A307" s="159"/>
      <c r="B307" s="160"/>
      <c r="C307" s="190" t="s">
        <v>648</v>
      </c>
      <c r="D307" s="162"/>
      <c r="E307" s="163">
        <v>10.270000000000001</v>
      </c>
      <c r="F307" s="161"/>
      <c r="G307" s="161"/>
      <c r="H307" s="161"/>
      <c r="I307" s="161"/>
      <c r="J307" s="161"/>
      <c r="K307" s="161"/>
      <c r="L307" s="161"/>
      <c r="M307" s="161"/>
      <c r="N307" s="161"/>
      <c r="O307" s="161"/>
      <c r="P307" s="161"/>
      <c r="Q307" s="161"/>
      <c r="R307" s="161"/>
      <c r="S307" s="161"/>
      <c r="T307" s="161"/>
      <c r="U307" s="161"/>
      <c r="V307" s="161"/>
      <c r="W307" s="161"/>
      <c r="X307" s="152"/>
      <c r="Y307" s="152"/>
      <c r="Z307" s="152"/>
      <c r="AA307" s="152"/>
      <c r="AB307" s="152"/>
      <c r="AC307" s="152"/>
      <c r="AD307" s="152"/>
      <c r="AE307" s="152"/>
      <c r="AF307" s="152"/>
      <c r="AG307" s="152" t="s">
        <v>284</v>
      </c>
      <c r="AH307" s="152">
        <v>0</v>
      </c>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row>
    <row r="308" spans="1:60" outlineLevel="1" x14ac:dyDescent="0.2">
      <c r="A308" s="159"/>
      <c r="B308" s="160"/>
      <c r="C308" s="190" t="s">
        <v>649</v>
      </c>
      <c r="D308" s="162"/>
      <c r="E308" s="163">
        <v>20</v>
      </c>
      <c r="F308" s="161"/>
      <c r="G308" s="161"/>
      <c r="H308" s="161"/>
      <c r="I308" s="161"/>
      <c r="J308" s="161"/>
      <c r="K308" s="161"/>
      <c r="L308" s="161"/>
      <c r="M308" s="161"/>
      <c r="N308" s="161"/>
      <c r="O308" s="161"/>
      <c r="P308" s="161"/>
      <c r="Q308" s="161"/>
      <c r="R308" s="161"/>
      <c r="S308" s="161"/>
      <c r="T308" s="161"/>
      <c r="U308" s="161"/>
      <c r="V308" s="161"/>
      <c r="W308" s="161"/>
      <c r="X308" s="152"/>
      <c r="Y308" s="152"/>
      <c r="Z308" s="152"/>
      <c r="AA308" s="152"/>
      <c r="AB308" s="152"/>
      <c r="AC308" s="152"/>
      <c r="AD308" s="152"/>
      <c r="AE308" s="152"/>
      <c r="AF308" s="152"/>
      <c r="AG308" s="152" t="s">
        <v>284</v>
      </c>
      <c r="AH308" s="152">
        <v>0</v>
      </c>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row>
    <row r="309" spans="1:60" x14ac:dyDescent="0.2">
      <c r="A309" s="167" t="s">
        <v>275</v>
      </c>
      <c r="B309" s="168" t="s">
        <v>166</v>
      </c>
      <c r="C309" s="188" t="s">
        <v>167</v>
      </c>
      <c r="D309" s="169"/>
      <c r="E309" s="170"/>
      <c r="F309" s="171"/>
      <c r="G309" s="171">
        <f>SUMIF(AG310:AG347,"&lt;&gt;NOR",G310:G347)</f>
        <v>0</v>
      </c>
      <c r="H309" s="171"/>
      <c r="I309" s="171">
        <f>SUM(I310:I347)</f>
        <v>0</v>
      </c>
      <c r="J309" s="171"/>
      <c r="K309" s="171">
        <f>SUM(K310:K347)</f>
        <v>0</v>
      </c>
      <c r="L309" s="171"/>
      <c r="M309" s="171">
        <f>SUM(M310:M347)</f>
        <v>0</v>
      </c>
      <c r="N309" s="171"/>
      <c r="O309" s="171">
        <f>SUM(O310:O347)</f>
        <v>0</v>
      </c>
      <c r="P309" s="171"/>
      <c r="Q309" s="171">
        <f>SUM(Q310:Q347)</f>
        <v>0</v>
      </c>
      <c r="R309" s="171"/>
      <c r="S309" s="171"/>
      <c r="T309" s="172"/>
      <c r="U309" s="166"/>
      <c r="V309" s="166">
        <f>SUM(V310:V347)</f>
        <v>0</v>
      </c>
      <c r="W309" s="166"/>
      <c r="AG309" t="s">
        <v>276</v>
      </c>
    </row>
    <row r="310" spans="1:60" outlineLevel="1" x14ac:dyDescent="0.2">
      <c r="A310" s="173">
        <v>70</v>
      </c>
      <c r="B310" s="174" t="s">
        <v>650</v>
      </c>
      <c r="C310" s="189" t="s">
        <v>651</v>
      </c>
      <c r="D310" s="175" t="s">
        <v>279</v>
      </c>
      <c r="E310" s="176">
        <v>10.243</v>
      </c>
      <c r="F310" s="177"/>
      <c r="G310" s="178">
        <f>ROUND(E310*F310,2)</f>
        <v>0</v>
      </c>
      <c r="H310" s="177"/>
      <c r="I310" s="178">
        <f>ROUND(E310*H310,2)</f>
        <v>0</v>
      </c>
      <c r="J310" s="177"/>
      <c r="K310" s="178">
        <f>ROUND(E310*J310,2)</f>
        <v>0</v>
      </c>
      <c r="L310" s="178">
        <v>21</v>
      </c>
      <c r="M310" s="178">
        <f>G310*(1+L310/100)</f>
        <v>0</v>
      </c>
      <c r="N310" s="178">
        <v>0</v>
      </c>
      <c r="O310" s="178">
        <f>ROUND(E310*N310,2)</f>
        <v>0</v>
      </c>
      <c r="P310" s="178">
        <v>0</v>
      </c>
      <c r="Q310" s="178">
        <f>ROUND(E310*P310,2)</f>
        <v>0</v>
      </c>
      <c r="R310" s="178"/>
      <c r="S310" s="178" t="s">
        <v>280</v>
      </c>
      <c r="T310" s="179" t="s">
        <v>281</v>
      </c>
      <c r="U310" s="161">
        <v>0</v>
      </c>
      <c r="V310" s="161">
        <f>ROUND(E310*U310,2)</f>
        <v>0</v>
      </c>
      <c r="W310" s="161"/>
      <c r="X310" s="152"/>
      <c r="Y310" s="152"/>
      <c r="Z310" s="152"/>
      <c r="AA310" s="152"/>
      <c r="AB310" s="152"/>
      <c r="AC310" s="152"/>
      <c r="AD310" s="152"/>
      <c r="AE310" s="152"/>
      <c r="AF310" s="152"/>
      <c r="AG310" s="152" t="s">
        <v>282</v>
      </c>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row>
    <row r="311" spans="1:60" outlineLevel="1" x14ac:dyDescent="0.2">
      <c r="A311" s="159"/>
      <c r="B311" s="160"/>
      <c r="C311" s="190" t="s">
        <v>652</v>
      </c>
      <c r="D311" s="162"/>
      <c r="E311" s="163">
        <v>3.5500000000000003</v>
      </c>
      <c r="F311" s="161"/>
      <c r="G311" s="161"/>
      <c r="H311" s="161"/>
      <c r="I311" s="161"/>
      <c r="J311" s="161"/>
      <c r="K311" s="161"/>
      <c r="L311" s="161"/>
      <c r="M311" s="161"/>
      <c r="N311" s="161"/>
      <c r="O311" s="161"/>
      <c r="P311" s="161"/>
      <c r="Q311" s="161"/>
      <c r="R311" s="161"/>
      <c r="S311" s="161"/>
      <c r="T311" s="161"/>
      <c r="U311" s="161"/>
      <c r="V311" s="161"/>
      <c r="W311" s="161"/>
      <c r="X311" s="152"/>
      <c r="Y311" s="152"/>
      <c r="Z311" s="152"/>
      <c r="AA311" s="152"/>
      <c r="AB311" s="152"/>
      <c r="AC311" s="152"/>
      <c r="AD311" s="152"/>
      <c r="AE311" s="152"/>
      <c r="AF311" s="152"/>
      <c r="AG311" s="152" t="s">
        <v>284</v>
      </c>
      <c r="AH311" s="152">
        <v>0</v>
      </c>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row>
    <row r="312" spans="1:60" outlineLevel="1" x14ac:dyDescent="0.2">
      <c r="A312" s="159"/>
      <c r="B312" s="160"/>
      <c r="C312" s="190" t="s">
        <v>653</v>
      </c>
      <c r="D312" s="162"/>
      <c r="E312" s="163">
        <v>0.77</v>
      </c>
      <c r="F312" s="161"/>
      <c r="G312" s="161"/>
      <c r="H312" s="161"/>
      <c r="I312" s="161"/>
      <c r="J312" s="161"/>
      <c r="K312" s="161"/>
      <c r="L312" s="161"/>
      <c r="M312" s="161"/>
      <c r="N312" s="161"/>
      <c r="O312" s="161"/>
      <c r="P312" s="161"/>
      <c r="Q312" s="161"/>
      <c r="R312" s="161"/>
      <c r="S312" s="161"/>
      <c r="T312" s="161"/>
      <c r="U312" s="161"/>
      <c r="V312" s="161"/>
      <c r="W312" s="161"/>
      <c r="X312" s="152"/>
      <c r="Y312" s="152"/>
      <c r="Z312" s="152"/>
      <c r="AA312" s="152"/>
      <c r="AB312" s="152"/>
      <c r="AC312" s="152"/>
      <c r="AD312" s="152"/>
      <c r="AE312" s="152"/>
      <c r="AF312" s="152"/>
      <c r="AG312" s="152" t="s">
        <v>284</v>
      </c>
      <c r="AH312" s="152">
        <v>0</v>
      </c>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row>
    <row r="313" spans="1:60" outlineLevel="1" x14ac:dyDescent="0.2">
      <c r="A313" s="159"/>
      <c r="B313" s="160"/>
      <c r="C313" s="190" t="s">
        <v>654</v>
      </c>
      <c r="D313" s="162"/>
      <c r="E313" s="163">
        <v>1.02</v>
      </c>
      <c r="F313" s="161"/>
      <c r="G313" s="161"/>
      <c r="H313" s="161"/>
      <c r="I313" s="161"/>
      <c r="J313" s="161"/>
      <c r="K313" s="161"/>
      <c r="L313" s="161"/>
      <c r="M313" s="161"/>
      <c r="N313" s="161"/>
      <c r="O313" s="161"/>
      <c r="P313" s="161"/>
      <c r="Q313" s="161"/>
      <c r="R313" s="161"/>
      <c r="S313" s="161"/>
      <c r="T313" s="161"/>
      <c r="U313" s="161"/>
      <c r="V313" s="161"/>
      <c r="W313" s="161"/>
      <c r="X313" s="152"/>
      <c r="Y313" s="152"/>
      <c r="Z313" s="152"/>
      <c r="AA313" s="152"/>
      <c r="AB313" s="152"/>
      <c r="AC313" s="152"/>
      <c r="AD313" s="152"/>
      <c r="AE313" s="152"/>
      <c r="AF313" s="152"/>
      <c r="AG313" s="152" t="s">
        <v>284</v>
      </c>
      <c r="AH313" s="152">
        <v>0</v>
      </c>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row>
    <row r="314" spans="1:60" outlineLevel="1" x14ac:dyDescent="0.2">
      <c r="A314" s="159"/>
      <c r="B314" s="160"/>
      <c r="C314" s="190" t="s">
        <v>655</v>
      </c>
      <c r="D314" s="162"/>
      <c r="E314" s="163">
        <v>4.9000000000000004</v>
      </c>
      <c r="F314" s="161"/>
      <c r="G314" s="161"/>
      <c r="H314" s="161"/>
      <c r="I314" s="161"/>
      <c r="J314" s="161"/>
      <c r="K314" s="161"/>
      <c r="L314" s="161"/>
      <c r="M314" s="161"/>
      <c r="N314" s="161"/>
      <c r="O314" s="161"/>
      <c r="P314" s="161"/>
      <c r="Q314" s="161"/>
      <c r="R314" s="161"/>
      <c r="S314" s="161"/>
      <c r="T314" s="161"/>
      <c r="U314" s="161"/>
      <c r="V314" s="161"/>
      <c r="W314" s="161"/>
      <c r="X314" s="152"/>
      <c r="Y314" s="152"/>
      <c r="Z314" s="152"/>
      <c r="AA314" s="152"/>
      <c r="AB314" s="152"/>
      <c r="AC314" s="152"/>
      <c r="AD314" s="152"/>
      <c r="AE314" s="152"/>
      <c r="AF314" s="152"/>
      <c r="AG314" s="152" t="s">
        <v>284</v>
      </c>
      <c r="AH314" s="152">
        <v>0</v>
      </c>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row>
    <row r="315" spans="1:60" outlineLevel="1" x14ac:dyDescent="0.2">
      <c r="A315" s="173">
        <v>71</v>
      </c>
      <c r="B315" s="174" t="s">
        <v>656</v>
      </c>
      <c r="C315" s="189" t="s">
        <v>657</v>
      </c>
      <c r="D315" s="175" t="s">
        <v>279</v>
      </c>
      <c r="E315" s="176">
        <v>46.007300000000001</v>
      </c>
      <c r="F315" s="177"/>
      <c r="G315" s="178">
        <f>ROUND(E315*F315,2)</f>
        <v>0</v>
      </c>
      <c r="H315" s="177"/>
      <c r="I315" s="178">
        <f>ROUND(E315*H315,2)</f>
        <v>0</v>
      </c>
      <c r="J315" s="177"/>
      <c r="K315" s="178">
        <f>ROUND(E315*J315,2)</f>
        <v>0</v>
      </c>
      <c r="L315" s="178">
        <v>21</v>
      </c>
      <c r="M315" s="178">
        <f>G315*(1+L315/100)</f>
        <v>0</v>
      </c>
      <c r="N315" s="178">
        <v>0</v>
      </c>
      <c r="O315" s="178">
        <f>ROUND(E315*N315,2)</f>
        <v>0</v>
      </c>
      <c r="P315" s="178">
        <v>0</v>
      </c>
      <c r="Q315" s="178">
        <f>ROUND(E315*P315,2)</f>
        <v>0</v>
      </c>
      <c r="R315" s="178"/>
      <c r="S315" s="178" t="s">
        <v>280</v>
      </c>
      <c r="T315" s="179" t="s">
        <v>281</v>
      </c>
      <c r="U315" s="161">
        <v>0</v>
      </c>
      <c r="V315" s="161">
        <f>ROUND(E315*U315,2)</f>
        <v>0</v>
      </c>
      <c r="W315" s="161"/>
      <c r="X315" s="152"/>
      <c r="Y315" s="152"/>
      <c r="Z315" s="152"/>
      <c r="AA315" s="152"/>
      <c r="AB315" s="152"/>
      <c r="AC315" s="152"/>
      <c r="AD315" s="152"/>
      <c r="AE315" s="152"/>
      <c r="AF315" s="152"/>
      <c r="AG315" s="152" t="s">
        <v>282</v>
      </c>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row>
    <row r="316" spans="1:60" outlineLevel="1" x14ac:dyDescent="0.2">
      <c r="A316" s="159"/>
      <c r="B316" s="160"/>
      <c r="C316" s="190" t="s">
        <v>658</v>
      </c>
      <c r="D316" s="162"/>
      <c r="E316" s="163">
        <v>43.75</v>
      </c>
      <c r="F316" s="161"/>
      <c r="G316" s="161"/>
      <c r="H316" s="161"/>
      <c r="I316" s="161"/>
      <c r="J316" s="161"/>
      <c r="K316" s="161"/>
      <c r="L316" s="161"/>
      <c r="M316" s="161"/>
      <c r="N316" s="161"/>
      <c r="O316" s="161"/>
      <c r="P316" s="161"/>
      <c r="Q316" s="161"/>
      <c r="R316" s="161"/>
      <c r="S316" s="161"/>
      <c r="T316" s="161"/>
      <c r="U316" s="161"/>
      <c r="V316" s="161"/>
      <c r="W316" s="161"/>
      <c r="X316" s="152"/>
      <c r="Y316" s="152"/>
      <c r="Z316" s="152"/>
      <c r="AA316" s="152"/>
      <c r="AB316" s="152"/>
      <c r="AC316" s="152"/>
      <c r="AD316" s="152"/>
      <c r="AE316" s="152"/>
      <c r="AF316" s="152"/>
      <c r="AG316" s="152" t="s">
        <v>284</v>
      </c>
      <c r="AH316" s="152">
        <v>0</v>
      </c>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row>
    <row r="317" spans="1:60" outlineLevel="1" x14ac:dyDescent="0.2">
      <c r="A317" s="159"/>
      <c r="B317" s="160"/>
      <c r="C317" s="190" t="s">
        <v>659</v>
      </c>
      <c r="D317" s="162"/>
      <c r="E317" s="163">
        <v>2.2600000000000002</v>
      </c>
      <c r="F317" s="161"/>
      <c r="G317" s="161"/>
      <c r="H317" s="161"/>
      <c r="I317" s="161"/>
      <c r="J317" s="161"/>
      <c r="K317" s="161"/>
      <c r="L317" s="161"/>
      <c r="M317" s="161"/>
      <c r="N317" s="161"/>
      <c r="O317" s="161"/>
      <c r="P317" s="161"/>
      <c r="Q317" s="161"/>
      <c r="R317" s="161"/>
      <c r="S317" s="161"/>
      <c r="T317" s="161"/>
      <c r="U317" s="161"/>
      <c r="V317" s="161"/>
      <c r="W317" s="161"/>
      <c r="X317" s="152"/>
      <c r="Y317" s="152"/>
      <c r="Z317" s="152"/>
      <c r="AA317" s="152"/>
      <c r="AB317" s="152"/>
      <c r="AC317" s="152"/>
      <c r="AD317" s="152"/>
      <c r="AE317" s="152"/>
      <c r="AF317" s="152"/>
      <c r="AG317" s="152" t="s">
        <v>284</v>
      </c>
      <c r="AH317" s="152">
        <v>0</v>
      </c>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c r="BD317" s="152"/>
      <c r="BE317" s="152"/>
      <c r="BF317" s="152"/>
      <c r="BG317" s="152"/>
      <c r="BH317" s="152"/>
    </row>
    <row r="318" spans="1:60" outlineLevel="1" x14ac:dyDescent="0.2">
      <c r="A318" s="173">
        <v>72</v>
      </c>
      <c r="B318" s="174" t="s">
        <v>660</v>
      </c>
      <c r="C318" s="189" t="s">
        <v>661</v>
      </c>
      <c r="D318" s="175" t="s">
        <v>279</v>
      </c>
      <c r="E318" s="176">
        <v>2.1760000000000002</v>
      </c>
      <c r="F318" s="177"/>
      <c r="G318" s="178">
        <f>ROUND(E318*F318,2)</f>
        <v>0</v>
      </c>
      <c r="H318" s="177"/>
      <c r="I318" s="178">
        <f>ROUND(E318*H318,2)</f>
        <v>0</v>
      </c>
      <c r="J318" s="177"/>
      <c r="K318" s="178">
        <f>ROUND(E318*J318,2)</f>
        <v>0</v>
      </c>
      <c r="L318" s="178">
        <v>21</v>
      </c>
      <c r="M318" s="178">
        <f>G318*(1+L318/100)</f>
        <v>0</v>
      </c>
      <c r="N318" s="178">
        <v>0</v>
      </c>
      <c r="O318" s="178">
        <f>ROUND(E318*N318,2)</f>
        <v>0</v>
      </c>
      <c r="P318" s="178">
        <v>0</v>
      </c>
      <c r="Q318" s="178">
        <f>ROUND(E318*P318,2)</f>
        <v>0</v>
      </c>
      <c r="R318" s="178"/>
      <c r="S318" s="178" t="s">
        <v>280</v>
      </c>
      <c r="T318" s="179" t="s">
        <v>281</v>
      </c>
      <c r="U318" s="161">
        <v>0</v>
      </c>
      <c r="V318" s="161">
        <f>ROUND(E318*U318,2)</f>
        <v>0</v>
      </c>
      <c r="W318" s="161"/>
      <c r="X318" s="152"/>
      <c r="Y318" s="152"/>
      <c r="Z318" s="152"/>
      <c r="AA318" s="152"/>
      <c r="AB318" s="152"/>
      <c r="AC318" s="152"/>
      <c r="AD318" s="152"/>
      <c r="AE318" s="152"/>
      <c r="AF318" s="152"/>
      <c r="AG318" s="152" t="s">
        <v>282</v>
      </c>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row>
    <row r="319" spans="1:60" outlineLevel="1" x14ac:dyDescent="0.2">
      <c r="A319" s="159"/>
      <c r="B319" s="160"/>
      <c r="C319" s="190" t="s">
        <v>662</v>
      </c>
      <c r="D319" s="162"/>
      <c r="E319" s="163"/>
      <c r="F319" s="161"/>
      <c r="G319" s="161"/>
      <c r="H319" s="161"/>
      <c r="I319" s="161"/>
      <c r="J319" s="161"/>
      <c r="K319" s="161"/>
      <c r="L319" s="161"/>
      <c r="M319" s="161"/>
      <c r="N319" s="161"/>
      <c r="O319" s="161"/>
      <c r="P319" s="161"/>
      <c r="Q319" s="161"/>
      <c r="R319" s="161"/>
      <c r="S319" s="161"/>
      <c r="T319" s="161"/>
      <c r="U319" s="161"/>
      <c r="V319" s="161"/>
      <c r="W319" s="161"/>
      <c r="X319" s="152"/>
      <c r="Y319" s="152"/>
      <c r="Z319" s="152"/>
      <c r="AA319" s="152"/>
      <c r="AB319" s="152"/>
      <c r="AC319" s="152"/>
      <c r="AD319" s="152"/>
      <c r="AE319" s="152"/>
      <c r="AF319" s="152"/>
      <c r="AG319" s="152" t="s">
        <v>284</v>
      </c>
      <c r="AH319" s="152">
        <v>0</v>
      </c>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row>
    <row r="320" spans="1:60" outlineLevel="1" x14ac:dyDescent="0.2">
      <c r="A320" s="159"/>
      <c r="B320" s="160"/>
      <c r="C320" s="190" t="s">
        <v>663</v>
      </c>
      <c r="D320" s="162"/>
      <c r="E320" s="163">
        <v>2.1800000000000002</v>
      </c>
      <c r="F320" s="161"/>
      <c r="G320" s="161"/>
      <c r="H320" s="161"/>
      <c r="I320" s="161"/>
      <c r="J320" s="161"/>
      <c r="K320" s="161"/>
      <c r="L320" s="161"/>
      <c r="M320" s="161"/>
      <c r="N320" s="161"/>
      <c r="O320" s="161"/>
      <c r="P320" s="161"/>
      <c r="Q320" s="161"/>
      <c r="R320" s="161"/>
      <c r="S320" s="161"/>
      <c r="T320" s="161"/>
      <c r="U320" s="161"/>
      <c r="V320" s="161"/>
      <c r="W320" s="161"/>
      <c r="X320" s="152"/>
      <c r="Y320" s="152"/>
      <c r="Z320" s="152"/>
      <c r="AA320" s="152"/>
      <c r="AB320" s="152"/>
      <c r="AC320" s="152"/>
      <c r="AD320" s="152"/>
      <c r="AE320" s="152"/>
      <c r="AF320" s="152"/>
      <c r="AG320" s="152" t="s">
        <v>284</v>
      </c>
      <c r="AH320" s="152">
        <v>0</v>
      </c>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row>
    <row r="321" spans="1:60" outlineLevel="1" x14ac:dyDescent="0.2">
      <c r="A321" s="180">
        <v>73</v>
      </c>
      <c r="B321" s="181" t="s">
        <v>664</v>
      </c>
      <c r="C321" s="191" t="s">
        <v>665</v>
      </c>
      <c r="D321" s="182" t="s">
        <v>279</v>
      </c>
      <c r="E321" s="183">
        <v>10.24</v>
      </c>
      <c r="F321" s="184"/>
      <c r="G321" s="185">
        <f t="shared" ref="G321:G326" si="0">ROUND(E321*F321,2)</f>
        <v>0</v>
      </c>
      <c r="H321" s="184"/>
      <c r="I321" s="185">
        <f t="shared" ref="I321:I326" si="1">ROUND(E321*H321,2)</f>
        <v>0</v>
      </c>
      <c r="J321" s="184"/>
      <c r="K321" s="185">
        <f t="shared" ref="K321:K326" si="2">ROUND(E321*J321,2)</f>
        <v>0</v>
      </c>
      <c r="L321" s="185">
        <v>21</v>
      </c>
      <c r="M321" s="185">
        <f t="shared" ref="M321:M326" si="3">G321*(1+L321/100)</f>
        <v>0</v>
      </c>
      <c r="N321" s="185">
        <v>0</v>
      </c>
      <c r="O321" s="185">
        <f t="shared" ref="O321:O326" si="4">ROUND(E321*N321,2)</f>
        <v>0</v>
      </c>
      <c r="P321" s="185">
        <v>0</v>
      </c>
      <c r="Q321" s="185">
        <f t="shared" ref="Q321:Q326" si="5">ROUND(E321*P321,2)</f>
        <v>0</v>
      </c>
      <c r="R321" s="185"/>
      <c r="S321" s="185" t="s">
        <v>280</v>
      </c>
      <c r="T321" s="186" t="s">
        <v>281</v>
      </c>
      <c r="U321" s="161">
        <v>0</v>
      </c>
      <c r="V321" s="161">
        <f t="shared" ref="V321:V326" si="6">ROUND(E321*U321,2)</f>
        <v>0</v>
      </c>
      <c r="W321" s="161"/>
      <c r="X321" s="152"/>
      <c r="Y321" s="152"/>
      <c r="Z321" s="152"/>
      <c r="AA321" s="152"/>
      <c r="AB321" s="152"/>
      <c r="AC321" s="152"/>
      <c r="AD321" s="152"/>
      <c r="AE321" s="152"/>
      <c r="AF321" s="152"/>
      <c r="AG321" s="152" t="s">
        <v>282</v>
      </c>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row>
    <row r="322" spans="1:60" outlineLevel="1" x14ac:dyDescent="0.2">
      <c r="A322" s="180">
        <v>74</v>
      </c>
      <c r="B322" s="181" t="s">
        <v>666</v>
      </c>
      <c r="C322" s="191" t="s">
        <v>667</v>
      </c>
      <c r="D322" s="182" t="s">
        <v>279</v>
      </c>
      <c r="E322" s="183">
        <v>46.007000000000005</v>
      </c>
      <c r="F322" s="184"/>
      <c r="G322" s="185">
        <f t="shared" si="0"/>
        <v>0</v>
      </c>
      <c r="H322" s="184"/>
      <c r="I322" s="185">
        <f t="shared" si="1"/>
        <v>0</v>
      </c>
      <c r="J322" s="184"/>
      <c r="K322" s="185">
        <f t="shared" si="2"/>
        <v>0</v>
      </c>
      <c r="L322" s="185">
        <v>21</v>
      </c>
      <c r="M322" s="185">
        <f t="shared" si="3"/>
        <v>0</v>
      </c>
      <c r="N322" s="185">
        <v>0</v>
      </c>
      <c r="O322" s="185">
        <f t="shared" si="4"/>
        <v>0</v>
      </c>
      <c r="P322" s="185">
        <v>0</v>
      </c>
      <c r="Q322" s="185">
        <f t="shared" si="5"/>
        <v>0</v>
      </c>
      <c r="R322" s="185"/>
      <c r="S322" s="185" t="s">
        <v>280</v>
      </c>
      <c r="T322" s="186" t="s">
        <v>281</v>
      </c>
      <c r="U322" s="161">
        <v>0</v>
      </c>
      <c r="V322" s="161">
        <f t="shared" si="6"/>
        <v>0</v>
      </c>
      <c r="W322" s="161"/>
      <c r="X322" s="152"/>
      <c r="Y322" s="152"/>
      <c r="Z322" s="152"/>
      <c r="AA322" s="152"/>
      <c r="AB322" s="152"/>
      <c r="AC322" s="152"/>
      <c r="AD322" s="152"/>
      <c r="AE322" s="152"/>
      <c r="AF322" s="152"/>
      <c r="AG322" s="152" t="s">
        <v>282</v>
      </c>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row>
    <row r="323" spans="1:60" outlineLevel="1" x14ac:dyDescent="0.2">
      <c r="A323" s="180">
        <v>75</v>
      </c>
      <c r="B323" s="181" t="s">
        <v>668</v>
      </c>
      <c r="C323" s="191" t="s">
        <v>669</v>
      </c>
      <c r="D323" s="182" t="s">
        <v>279</v>
      </c>
      <c r="E323" s="183">
        <v>2.1760000000000002</v>
      </c>
      <c r="F323" s="184"/>
      <c r="G323" s="185">
        <f t="shared" si="0"/>
        <v>0</v>
      </c>
      <c r="H323" s="184"/>
      <c r="I323" s="185">
        <f t="shared" si="1"/>
        <v>0</v>
      </c>
      <c r="J323" s="184"/>
      <c r="K323" s="185">
        <f t="shared" si="2"/>
        <v>0</v>
      </c>
      <c r="L323" s="185">
        <v>21</v>
      </c>
      <c r="M323" s="185">
        <f t="shared" si="3"/>
        <v>0</v>
      </c>
      <c r="N323" s="185">
        <v>0</v>
      </c>
      <c r="O323" s="185">
        <f t="shared" si="4"/>
        <v>0</v>
      </c>
      <c r="P323" s="185">
        <v>0</v>
      </c>
      <c r="Q323" s="185">
        <f t="shared" si="5"/>
        <v>0</v>
      </c>
      <c r="R323" s="185"/>
      <c r="S323" s="185" t="s">
        <v>280</v>
      </c>
      <c r="T323" s="186" t="s">
        <v>281</v>
      </c>
      <c r="U323" s="161">
        <v>0</v>
      </c>
      <c r="V323" s="161">
        <f t="shared" si="6"/>
        <v>0</v>
      </c>
      <c r="W323" s="161"/>
      <c r="X323" s="152"/>
      <c r="Y323" s="152"/>
      <c r="Z323" s="152"/>
      <c r="AA323" s="152"/>
      <c r="AB323" s="152"/>
      <c r="AC323" s="152"/>
      <c r="AD323" s="152"/>
      <c r="AE323" s="152"/>
      <c r="AF323" s="152"/>
      <c r="AG323" s="152" t="s">
        <v>282</v>
      </c>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row>
    <row r="324" spans="1:60" outlineLevel="1" x14ac:dyDescent="0.2">
      <c r="A324" s="180">
        <v>76</v>
      </c>
      <c r="B324" s="181" t="s">
        <v>670</v>
      </c>
      <c r="C324" s="191" t="s">
        <v>671</v>
      </c>
      <c r="D324" s="182" t="s">
        <v>279</v>
      </c>
      <c r="E324" s="183">
        <v>10.24</v>
      </c>
      <c r="F324" s="184"/>
      <c r="G324" s="185">
        <f t="shared" si="0"/>
        <v>0</v>
      </c>
      <c r="H324" s="184"/>
      <c r="I324" s="185">
        <f t="shared" si="1"/>
        <v>0</v>
      </c>
      <c r="J324" s="184"/>
      <c r="K324" s="185">
        <f t="shared" si="2"/>
        <v>0</v>
      </c>
      <c r="L324" s="185">
        <v>21</v>
      </c>
      <c r="M324" s="185">
        <f t="shared" si="3"/>
        <v>0</v>
      </c>
      <c r="N324" s="185">
        <v>0</v>
      </c>
      <c r="O324" s="185">
        <f t="shared" si="4"/>
        <v>0</v>
      </c>
      <c r="P324" s="185">
        <v>0</v>
      </c>
      <c r="Q324" s="185">
        <f t="shared" si="5"/>
        <v>0</v>
      </c>
      <c r="R324" s="185"/>
      <c r="S324" s="185" t="s">
        <v>280</v>
      </c>
      <c r="T324" s="186" t="s">
        <v>281</v>
      </c>
      <c r="U324" s="161">
        <v>0</v>
      </c>
      <c r="V324" s="161">
        <f t="shared" si="6"/>
        <v>0</v>
      </c>
      <c r="W324" s="161"/>
      <c r="X324" s="152"/>
      <c r="Y324" s="152"/>
      <c r="Z324" s="152"/>
      <c r="AA324" s="152"/>
      <c r="AB324" s="152"/>
      <c r="AC324" s="152"/>
      <c r="AD324" s="152"/>
      <c r="AE324" s="152"/>
      <c r="AF324" s="152"/>
      <c r="AG324" s="152" t="s">
        <v>282</v>
      </c>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row>
    <row r="325" spans="1:60" outlineLevel="1" x14ac:dyDescent="0.2">
      <c r="A325" s="180">
        <v>77</v>
      </c>
      <c r="B325" s="181" t="s">
        <v>672</v>
      </c>
      <c r="C325" s="191" t="s">
        <v>673</v>
      </c>
      <c r="D325" s="182" t="s">
        <v>279</v>
      </c>
      <c r="E325" s="183">
        <v>46.007000000000005</v>
      </c>
      <c r="F325" s="184"/>
      <c r="G325" s="185">
        <f t="shared" si="0"/>
        <v>0</v>
      </c>
      <c r="H325" s="184"/>
      <c r="I325" s="185">
        <f t="shared" si="1"/>
        <v>0</v>
      </c>
      <c r="J325" s="184"/>
      <c r="K325" s="185">
        <f t="shared" si="2"/>
        <v>0</v>
      </c>
      <c r="L325" s="185">
        <v>21</v>
      </c>
      <c r="M325" s="185">
        <f t="shared" si="3"/>
        <v>0</v>
      </c>
      <c r="N325" s="185">
        <v>0</v>
      </c>
      <c r="O325" s="185">
        <f t="shared" si="4"/>
        <v>0</v>
      </c>
      <c r="P325" s="185">
        <v>0</v>
      </c>
      <c r="Q325" s="185">
        <f t="shared" si="5"/>
        <v>0</v>
      </c>
      <c r="R325" s="185"/>
      <c r="S325" s="185" t="s">
        <v>280</v>
      </c>
      <c r="T325" s="186" t="s">
        <v>281</v>
      </c>
      <c r="U325" s="161">
        <v>0</v>
      </c>
      <c r="V325" s="161">
        <f t="shared" si="6"/>
        <v>0</v>
      </c>
      <c r="W325" s="161"/>
      <c r="X325" s="152"/>
      <c r="Y325" s="152"/>
      <c r="Z325" s="152"/>
      <c r="AA325" s="152"/>
      <c r="AB325" s="152"/>
      <c r="AC325" s="152"/>
      <c r="AD325" s="152"/>
      <c r="AE325" s="152"/>
      <c r="AF325" s="152"/>
      <c r="AG325" s="152" t="s">
        <v>282</v>
      </c>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row>
    <row r="326" spans="1:60" outlineLevel="1" x14ac:dyDescent="0.2">
      <c r="A326" s="173">
        <v>78</v>
      </c>
      <c r="B326" s="174" t="s">
        <v>420</v>
      </c>
      <c r="C326" s="189" t="s">
        <v>421</v>
      </c>
      <c r="D326" s="175" t="s">
        <v>326</v>
      </c>
      <c r="E326" s="176">
        <v>110.989</v>
      </c>
      <c r="F326" s="177"/>
      <c r="G326" s="178">
        <f t="shared" si="0"/>
        <v>0</v>
      </c>
      <c r="H326" s="177"/>
      <c r="I326" s="178">
        <f t="shared" si="1"/>
        <v>0</v>
      </c>
      <c r="J326" s="177"/>
      <c r="K326" s="178">
        <f t="shared" si="2"/>
        <v>0</v>
      </c>
      <c r="L326" s="178">
        <v>21</v>
      </c>
      <c r="M326" s="178">
        <f t="shared" si="3"/>
        <v>0</v>
      </c>
      <c r="N326" s="178">
        <v>0</v>
      </c>
      <c r="O326" s="178">
        <f t="shared" si="4"/>
        <v>0</v>
      </c>
      <c r="P326" s="178">
        <v>0</v>
      </c>
      <c r="Q326" s="178">
        <f t="shared" si="5"/>
        <v>0</v>
      </c>
      <c r="R326" s="178"/>
      <c r="S326" s="178" t="s">
        <v>280</v>
      </c>
      <c r="T326" s="179" t="s">
        <v>281</v>
      </c>
      <c r="U326" s="161">
        <v>0</v>
      </c>
      <c r="V326" s="161">
        <f t="shared" si="6"/>
        <v>0</v>
      </c>
      <c r="W326" s="161"/>
      <c r="X326" s="152"/>
      <c r="Y326" s="152"/>
      <c r="Z326" s="152"/>
      <c r="AA326" s="152"/>
      <c r="AB326" s="152"/>
      <c r="AC326" s="152"/>
      <c r="AD326" s="152"/>
      <c r="AE326" s="152"/>
      <c r="AF326" s="152"/>
      <c r="AG326" s="152" t="s">
        <v>282</v>
      </c>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row>
    <row r="327" spans="1:60" outlineLevel="1" x14ac:dyDescent="0.2">
      <c r="A327" s="159"/>
      <c r="B327" s="160"/>
      <c r="C327" s="190" t="s">
        <v>674</v>
      </c>
      <c r="D327" s="162"/>
      <c r="E327" s="163">
        <v>21.060000000000002</v>
      </c>
      <c r="F327" s="161"/>
      <c r="G327" s="161"/>
      <c r="H327" s="161"/>
      <c r="I327" s="161"/>
      <c r="J327" s="161"/>
      <c r="K327" s="161"/>
      <c r="L327" s="161"/>
      <c r="M327" s="161"/>
      <c r="N327" s="161"/>
      <c r="O327" s="161"/>
      <c r="P327" s="161"/>
      <c r="Q327" s="161"/>
      <c r="R327" s="161"/>
      <c r="S327" s="161"/>
      <c r="T327" s="161"/>
      <c r="U327" s="161"/>
      <c r="V327" s="161"/>
      <c r="W327" s="161"/>
      <c r="X327" s="152"/>
      <c r="Y327" s="152"/>
      <c r="Z327" s="152"/>
      <c r="AA327" s="152"/>
      <c r="AB327" s="152"/>
      <c r="AC327" s="152"/>
      <c r="AD327" s="152"/>
      <c r="AE327" s="152"/>
      <c r="AF327" s="152"/>
      <c r="AG327" s="152" t="s">
        <v>284</v>
      </c>
      <c r="AH327" s="152">
        <v>0</v>
      </c>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row>
    <row r="328" spans="1:60" outlineLevel="1" x14ac:dyDescent="0.2">
      <c r="A328" s="159"/>
      <c r="B328" s="160"/>
      <c r="C328" s="190" t="s">
        <v>675</v>
      </c>
      <c r="D328" s="162"/>
      <c r="E328" s="163">
        <v>5.79</v>
      </c>
      <c r="F328" s="161"/>
      <c r="G328" s="161"/>
      <c r="H328" s="161"/>
      <c r="I328" s="161"/>
      <c r="J328" s="161"/>
      <c r="K328" s="161"/>
      <c r="L328" s="161"/>
      <c r="M328" s="161"/>
      <c r="N328" s="161"/>
      <c r="O328" s="161"/>
      <c r="P328" s="161"/>
      <c r="Q328" s="161"/>
      <c r="R328" s="161"/>
      <c r="S328" s="161"/>
      <c r="T328" s="161"/>
      <c r="U328" s="161"/>
      <c r="V328" s="161"/>
      <c r="W328" s="161"/>
      <c r="X328" s="152"/>
      <c r="Y328" s="152"/>
      <c r="Z328" s="152"/>
      <c r="AA328" s="152"/>
      <c r="AB328" s="152"/>
      <c r="AC328" s="152"/>
      <c r="AD328" s="152"/>
      <c r="AE328" s="152"/>
      <c r="AF328" s="152"/>
      <c r="AG328" s="152" t="s">
        <v>284</v>
      </c>
      <c r="AH328" s="152">
        <v>0</v>
      </c>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row>
    <row r="329" spans="1:60" outlineLevel="1" x14ac:dyDescent="0.2">
      <c r="A329" s="159"/>
      <c r="B329" s="160"/>
      <c r="C329" s="190" t="s">
        <v>676</v>
      </c>
      <c r="D329" s="162"/>
      <c r="E329" s="163">
        <v>0.24000000000000002</v>
      </c>
      <c r="F329" s="161"/>
      <c r="G329" s="161"/>
      <c r="H329" s="161"/>
      <c r="I329" s="161"/>
      <c r="J329" s="161"/>
      <c r="K329" s="161"/>
      <c r="L329" s="161"/>
      <c r="M329" s="161"/>
      <c r="N329" s="161"/>
      <c r="O329" s="161"/>
      <c r="P329" s="161"/>
      <c r="Q329" s="161"/>
      <c r="R329" s="161"/>
      <c r="S329" s="161"/>
      <c r="T329" s="161"/>
      <c r="U329" s="161"/>
      <c r="V329" s="161"/>
      <c r="W329" s="161"/>
      <c r="X329" s="152"/>
      <c r="Y329" s="152"/>
      <c r="Z329" s="152"/>
      <c r="AA329" s="152"/>
      <c r="AB329" s="152"/>
      <c r="AC329" s="152"/>
      <c r="AD329" s="152"/>
      <c r="AE329" s="152"/>
      <c r="AF329" s="152"/>
      <c r="AG329" s="152" t="s">
        <v>284</v>
      </c>
      <c r="AH329" s="152">
        <v>0</v>
      </c>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row>
    <row r="330" spans="1:60" outlineLevel="1" x14ac:dyDescent="0.2">
      <c r="A330" s="159"/>
      <c r="B330" s="160"/>
      <c r="C330" s="190" t="s">
        <v>677</v>
      </c>
      <c r="D330" s="162"/>
      <c r="E330" s="163">
        <v>17.46</v>
      </c>
      <c r="F330" s="161"/>
      <c r="G330" s="161"/>
      <c r="H330" s="161"/>
      <c r="I330" s="161"/>
      <c r="J330" s="161"/>
      <c r="K330" s="161"/>
      <c r="L330" s="161"/>
      <c r="M330" s="161"/>
      <c r="N330" s="161"/>
      <c r="O330" s="161"/>
      <c r="P330" s="161"/>
      <c r="Q330" s="161"/>
      <c r="R330" s="161"/>
      <c r="S330" s="161"/>
      <c r="T330" s="161"/>
      <c r="U330" s="161"/>
      <c r="V330" s="161"/>
      <c r="W330" s="161"/>
      <c r="X330" s="152"/>
      <c r="Y330" s="152"/>
      <c r="Z330" s="152"/>
      <c r="AA330" s="152"/>
      <c r="AB330" s="152"/>
      <c r="AC330" s="152"/>
      <c r="AD330" s="152"/>
      <c r="AE330" s="152"/>
      <c r="AF330" s="152"/>
      <c r="AG330" s="152" t="s">
        <v>284</v>
      </c>
      <c r="AH330" s="152">
        <v>0</v>
      </c>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row>
    <row r="331" spans="1:60" outlineLevel="1" x14ac:dyDescent="0.2">
      <c r="A331" s="159"/>
      <c r="B331" s="160"/>
      <c r="C331" s="190" t="s">
        <v>678</v>
      </c>
      <c r="D331" s="162"/>
      <c r="E331" s="163">
        <v>14.32</v>
      </c>
      <c r="F331" s="161"/>
      <c r="G331" s="161"/>
      <c r="H331" s="161"/>
      <c r="I331" s="161"/>
      <c r="J331" s="161"/>
      <c r="K331" s="161"/>
      <c r="L331" s="161"/>
      <c r="M331" s="161"/>
      <c r="N331" s="161"/>
      <c r="O331" s="161"/>
      <c r="P331" s="161"/>
      <c r="Q331" s="161"/>
      <c r="R331" s="161"/>
      <c r="S331" s="161"/>
      <c r="T331" s="161"/>
      <c r="U331" s="161"/>
      <c r="V331" s="161"/>
      <c r="W331" s="161"/>
      <c r="X331" s="152"/>
      <c r="Y331" s="152"/>
      <c r="Z331" s="152"/>
      <c r="AA331" s="152"/>
      <c r="AB331" s="152"/>
      <c r="AC331" s="152"/>
      <c r="AD331" s="152"/>
      <c r="AE331" s="152"/>
      <c r="AF331" s="152"/>
      <c r="AG331" s="152" t="s">
        <v>284</v>
      </c>
      <c r="AH331" s="152">
        <v>0</v>
      </c>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row>
    <row r="332" spans="1:60" outlineLevel="1" x14ac:dyDescent="0.2">
      <c r="A332" s="159"/>
      <c r="B332" s="160"/>
      <c r="C332" s="190" t="s">
        <v>679</v>
      </c>
      <c r="D332" s="162"/>
      <c r="E332" s="163">
        <v>17.130000000000003</v>
      </c>
      <c r="F332" s="161"/>
      <c r="G332" s="161"/>
      <c r="H332" s="161"/>
      <c r="I332" s="161"/>
      <c r="J332" s="161"/>
      <c r="K332" s="161"/>
      <c r="L332" s="161"/>
      <c r="M332" s="161"/>
      <c r="N332" s="161"/>
      <c r="O332" s="161"/>
      <c r="P332" s="161"/>
      <c r="Q332" s="161"/>
      <c r="R332" s="161"/>
      <c r="S332" s="161"/>
      <c r="T332" s="161"/>
      <c r="U332" s="161"/>
      <c r="V332" s="161"/>
      <c r="W332" s="161"/>
      <c r="X332" s="152"/>
      <c r="Y332" s="152"/>
      <c r="Z332" s="152"/>
      <c r="AA332" s="152"/>
      <c r="AB332" s="152"/>
      <c r="AC332" s="152"/>
      <c r="AD332" s="152"/>
      <c r="AE332" s="152"/>
      <c r="AF332" s="152"/>
      <c r="AG332" s="152" t="s">
        <v>284</v>
      </c>
      <c r="AH332" s="152">
        <v>0</v>
      </c>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row>
    <row r="333" spans="1:60" outlineLevel="1" x14ac:dyDescent="0.2">
      <c r="A333" s="159"/>
      <c r="B333" s="160"/>
      <c r="C333" s="190" t="s">
        <v>680</v>
      </c>
      <c r="D333" s="162"/>
      <c r="E333" s="163">
        <v>35</v>
      </c>
      <c r="F333" s="161"/>
      <c r="G333" s="161"/>
      <c r="H333" s="161"/>
      <c r="I333" s="161"/>
      <c r="J333" s="161"/>
      <c r="K333" s="161"/>
      <c r="L333" s="161"/>
      <c r="M333" s="161"/>
      <c r="N333" s="161"/>
      <c r="O333" s="161"/>
      <c r="P333" s="161"/>
      <c r="Q333" s="161"/>
      <c r="R333" s="161"/>
      <c r="S333" s="161"/>
      <c r="T333" s="161"/>
      <c r="U333" s="161"/>
      <c r="V333" s="161"/>
      <c r="W333" s="161"/>
      <c r="X333" s="152"/>
      <c r="Y333" s="152"/>
      <c r="Z333" s="152"/>
      <c r="AA333" s="152"/>
      <c r="AB333" s="152"/>
      <c r="AC333" s="152"/>
      <c r="AD333" s="152"/>
      <c r="AE333" s="152"/>
      <c r="AF333" s="152"/>
      <c r="AG333" s="152" t="s">
        <v>284</v>
      </c>
      <c r="AH333" s="152">
        <v>0</v>
      </c>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row>
    <row r="334" spans="1:60" outlineLevel="1" x14ac:dyDescent="0.2">
      <c r="A334" s="180">
        <v>79</v>
      </c>
      <c r="B334" s="181" t="s">
        <v>431</v>
      </c>
      <c r="C334" s="191" t="s">
        <v>432</v>
      </c>
      <c r="D334" s="182" t="s">
        <v>326</v>
      </c>
      <c r="E334" s="183">
        <v>110.99000000000001</v>
      </c>
      <c r="F334" s="184"/>
      <c r="G334" s="185">
        <f>ROUND(E334*F334,2)</f>
        <v>0</v>
      </c>
      <c r="H334" s="184"/>
      <c r="I334" s="185">
        <f>ROUND(E334*H334,2)</f>
        <v>0</v>
      </c>
      <c r="J334" s="184"/>
      <c r="K334" s="185">
        <f>ROUND(E334*J334,2)</f>
        <v>0</v>
      </c>
      <c r="L334" s="185">
        <v>21</v>
      </c>
      <c r="M334" s="185">
        <f>G334*(1+L334/100)</f>
        <v>0</v>
      </c>
      <c r="N334" s="185">
        <v>0</v>
      </c>
      <c r="O334" s="185">
        <f>ROUND(E334*N334,2)</f>
        <v>0</v>
      </c>
      <c r="P334" s="185">
        <v>0</v>
      </c>
      <c r="Q334" s="185">
        <f>ROUND(E334*P334,2)</f>
        <v>0</v>
      </c>
      <c r="R334" s="185"/>
      <c r="S334" s="185" t="s">
        <v>280</v>
      </c>
      <c r="T334" s="186" t="s">
        <v>281</v>
      </c>
      <c r="U334" s="161">
        <v>0</v>
      </c>
      <c r="V334" s="161">
        <f>ROUND(E334*U334,2)</f>
        <v>0</v>
      </c>
      <c r="W334" s="161"/>
      <c r="X334" s="152"/>
      <c r="Y334" s="152"/>
      <c r="Z334" s="152"/>
      <c r="AA334" s="152"/>
      <c r="AB334" s="152"/>
      <c r="AC334" s="152"/>
      <c r="AD334" s="152"/>
      <c r="AE334" s="152"/>
      <c r="AF334" s="152"/>
      <c r="AG334" s="152" t="s">
        <v>282</v>
      </c>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row>
    <row r="335" spans="1:60" outlineLevel="1" x14ac:dyDescent="0.2">
      <c r="A335" s="173">
        <v>80</v>
      </c>
      <c r="B335" s="174" t="s">
        <v>681</v>
      </c>
      <c r="C335" s="189" t="s">
        <v>682</v>
      </c>
      <c r="D335" s="175" t="s">
        <v>353</v>
      </c>
      <c r="E335" s="176">
        <v>2.3731000000000004</v>
      </c>
      <c r="F335" s="177"/>
      <c r="G335" s="178">
        <f>ROUND(E335*F335,2)</f>
        <v>0</v>
      </c>
      <c r="H335" s="177"/>
      <c r="I335" s="178">
        <f>ROUND(E335*H335,2)</f>
        <v>0</v>
      </c>
      <c r="J335" s="177"/>
      <c r="K335" s="178">
        <f>ROUND(E335*J335,2)</f>
        <v>0</v>
      </c>
      <c r="L335" s="178">
        <v>21</v>
      </c>
      <c r="M335" s="178">
        <f>G335*(1+L335/100)</f>
        <v>0</v>
      </c>
      <c r="N335" s="178">
        <v>0</v>
      </c>
      <c r="O335" s="178">
        <f>ROUND(E335*N335,2)</f>
        <v>0</v>
      </c>
      <c r="P335" s="178">
        <v>0</v>
      </c>
      <c r="Q335" s="178">
        <f>ROUND(E335*P335,2)</f>
        <v>0</v>
      </c>
      <c r="R335" s="178"/>
      <c r="S335" s="178" t="s">
        <v>280</v>
      </c>
      <c r="T335" s="179" t="s">
        <v>281</v>
      </c>
      <c r="U335" s="161">
        <v>0</v>
      </c>
      <c r="V335" s="161">
        <f>ROUND(E335*U335,2)</f>
        <v>0</v>
      </c>
      <c r="W335" s="161"/>
      <c r="X335" s="152"/>
      <c r="Y335" s="152"/>
      <c r="Z335" s="152"/>
      <c r="AA335" s="152"/>
      <c r="AB335" s="152"/>
      <c r="AC335" s="152"/>
      <c r="AD335" s="152"/>
      <c r="AE335" s="152"/>
      <c r="AF335" s="152"/>
      <c r="AG335" s="152" t="s">
        <v>282</v>
      </c>
      <c r="AH335" s="152"/>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row>
    <row r="336" spans="1:60" outlineLevel="1" x14ac:dyDescent="0.2">
      <c r="A336" s="159"/>
      <c r="B336" s="160"/>
      <c r="C336" s="190" t="s">
        <v>683</v>
      </c>
      <c r="D336" s="162"/>
      <c r="E336" s="163"/>
      <c r="F336" s="161"/>
      <c r="G336" s="161"/>
      <c r="H336" s="161"/>
      <c r="I336" s="161"/>
      <c r="J336" s="161"/>
      <c r="K336" s="161"/>
      <c r="L336" s="161"/>
      <c r="M336" s="161"/>
      <c r="N336" s="161"/>
      <c r="O336" s="161"/>
      <c r="P336" s="161"/>
      <c r="Q336" s="161"/>
      <c r="R336" s="161"/>
      <c r="S336" s="161"/>
      <c r="T336" s="161"/>
      <c r="U336" s="161"/>
      <c r="V336" s="161"/>
      <c r="W336" s="161"/>
      <c r="X336" s="152"/>
      <c r="Y336" s="152"/>
      <c r="Z336" s="152"/>
      <c r="AA336" s="152"/>
      <c r="AB336" s="152"/>
      <c r="AC336" s="152"/>
      <c r="AD336" s="152"/>
      <c r="AE336" s="152"/>
      <c r="AF336" s="152"/>
      <c r="AG336" s="152" t="s">
        <v>284</v>
      </c>
      <c r="AH336" s="152">
        <v>0</v>
      </c>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row>
    <row r="337" spans="1:60" outlineLevel="1" x14ac:dyDescent="0.2">
      <c r="A337" s="159"/>
      <c r="B337" s="160"/>
      <c r="C337" s="190" t="s">
        <v>684</v>
      </c>
      <c r="D337" s="162"/>
      <c r="E337" s="163">
        <v>2.37</v>
      </c>
      <c r="F337" s="161"/>
      <c r="G337" s="161"/>
      <c r="H337" s="161"/>
      <c r="I337" s="161"/>
      <c r="J337" s="161"/>
      <c r="K337" s="161"/>
      <c r="L337" s="161"/>
      <c r="M337" s="161"/>
      <c r="N337" s="161"/>
      <c r="O337" s="161"/>
      <c r="P337" s="161"/>
      <c r="Q337" s="161"/>
      <c r="R337" s="161"/>
      <c r="S337" s="161"/>
      <c r="T337" s="161"/>
      <c r="U337" s="161"/>
      <c r="V337" s="161"/>
      <c r="W337" s="161"/>
      <c r="X337" s="152"/>
      <c r="Y337" s="152"/>
      <c r="Z337" s="152"/>
      <c r="AA337" s="152"/>
      <c r="AB337" s="152"/>
      <c r="AC337" s="152"/>
      <c r="AD337" s="152"/>
      <c r="AE337" s="152"/>
      <c r="AF337" s="152"/>
      <c r="AG337" s="152" t="s">
        <v>284</v>
      </c>
      <c r="AH337" s="152">
        <v>0</v>
      </c>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row>
    <row r="338" spans="1:60" outlineLevel="1" x14ac:dyDescent="0.2">
      <c r="A338" s="173">
        <v>81</v>
      </c>
      <c r="B338" s="174" t="s">
        <v>685</v>
      </c>
      <c r="C338" s="189" t="s">
        <v>686</v>
      </c>
      <c r="D338" s="175" t="s">
        <v>279</v>
      </c>
      <c r="E338" s="176">
        <v>13.6181</v>
      </c>
      <c r="F338" s="177"/>
      <c r="G338" s="178">
        <f>ROUND(E338*F338,2)</f>
        <v>0</v>
      </c>
      <c r="H338" s="177"/>
      <c r="I338" s="178">
        <f>ROUND(E338*H338,2)</f>
        <v>0</v>
      </c>
      <c r="J338" s="177"/>
      <c r="K338" s="178">
        <f>ROUND(E338*J338,2)</f>
        <v>0</v>
      </c>
      <c r="L338" s="178">
        <v>21</v>
      </c>
      <c r="M338" s="178">
        <f>G338*(1+L338/100)</f>
        <v>0</v>
      </c>
      <c r="N338" s="178">
        <v>0</v>
      </c>
      <c r="O338" s="178">
        <f>ROUND(E338*N338,2)</f>
        <v>0</v>
      </c>
      <c r="P338" s="178">
        <v>0</v>
      </c>
      <c r="Q338" s="178">
        <f>ROUND(E338*P338,2)</f>
        <v>0</v>
      </c>
      <c r="R338" s="178"/>
      <c r="S338" s="178" t="s">
        <v>280</v>
      </c>
      <c r="T338" s="179" t="s">
        <v>281</v>
      </c>
      <c r="U338" s="161">
        <v>0</v>
      </c>
      <c r="V338" s="161">
        <f>ROUND(E338*U338,2)</f>
        <v>0</v>
      </c>
      <c r="W338" s="161"/>
      <c r="X338" s="152"/>
      <c r="Y338" s="152"/>
      <c r="Z338" s="152"/>
      <c r="AA338" s="152"/>
      <c r="AB338" s="152"/>
      <c r="AC338" s="152"/>
      <c r="AD338" s="152"/>
      <c r="AE338" s="152"/>
      <c r="AF338" s="152"/>
      <c r="AG338" s="152" t="s">
        <v>282</v>
      </c>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row>
    <row r="339" spans="1:60" outlineLevel="1" x14ac:dyDescent="0.2">
      <c r="A339" s="159"/>
      <c r="B339" s="160"/>
      <c r="C339" s="190" t="s">
        <v>687</v>
      </c>
      <c r="D339" s="162"/>
      <c r="E339" s="163">
        <v>13.620000000000001</v>
      </c>
      <c r="F339" s="161"/>
      <c r="G339" s="161"/>
      <c r="H339" s="161"/>
      <c r="I339" s="161"/>
      <c r="J339" s="161"/>
      <c r="K339" s="161"/>
      <c r="L339" s="161"/>
      <c r="M339" s="161"/>
      <c r="N339" s="161"/>
      <c r="O339" s="161"/>
      <c r="P339" s="161"/>
      <c r="Q339" s="161"/>
      <c r="R339" s="161"/>
      <c r="S339" s="161"/>
      <c r="T339" s="161"/>
      <c r="U339" s="161"/>
      <c r="V339" s="161"/>
      <c r="W339" s="161"/>
      <c r="X339" s="152"/>
      <c r="Y339" s="152"/>
      <c r="Z339" s="152"/>
      <c r="AA339" s="152"/>
      <c r="AB339" s="152"/>
      <c r="AC339" s="152"/>
      <c r="AD339" s="152"/>
      <c r="AE339" s="152"/>
      <c r="AF339" s="152"/>
      <c r="AG339" s="152" t="s">
        <v>284</v>
      </c>
      <c r="AH339" s="152">
        <v>0</v>
      </c>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row>
    <row r="340" spans="1:60" outlineLevel="1" x14ac:dyDescent="0.2">
      <c r="A340" s="173">
        <v>82</v>
      </c>
      <c r="B340" s="174" t="s">
        <v>688</v>
      </c>
      <c r="C340" s="189" t="s">
        <v>689</v>
      </c>
      <c r="D340" s="175" t="s">
        <v>326</v>
      </c>
      <c r="E340" s="176">
        <v>26.35</v>
      </c>
      <c r="F340" s="177"/>
      <c r="G340" s="178">
        <f>ROUND(E340*F340,2)</f>
        <v>0</v>
      </c>
      <c r="H340" s="177"/>
      <c r="I340" s="178">
        <f>ROUND(E340*H340,2)</f>
        <v>0</v>
      </c>
      <c r="J340" s="177"/>
      <c r="K340" s="178">
        <f>ROUND(E340*J340,2)</f>
        <v>0</v>
      </c>
      <c r="L340" s="178">
        <v>21</v>
      </c>
      <c r="M340" s="178">
        <f>G340*(1+L340/100)</f>
        <v>0</v>
      </c>
      <c r="N340" s="178">
        <v>0</v>
      </c>
      <c r="O340" s="178">
        <f>ROUND(E340*N340,2)</f>
        <v>0</v>
      </c>
      <c r="P340" s="178">
        <v>0</v>
      </c>
      <c r="Q340" s="178">
        <f>ROUND(E340*P340,2)</f>
        <v>0</v>
      </c>
      <c r="R340" s="178"/>
      <c r="S340" s="178" t="s">
        <v>280</v>
      </c>
      <c r="T340" s="179" t="s">
        <v>281</v>
      </c>
      <c r="U340" s="161">
        <v>0</v>
      </c>
      <c r="V340" s="161">
        <f>ROUND(E340*U340,2)</f>
        <v>0</v>
      </c>
      <c r="W340" s="161"/>
      <c r="X340" s="152"/>
      <c r="Y340" s="152"/>
      <c r="Z340" s="152"/>
      <c r="AA340" s="152"/>
      <c r="AB340" s="152"/>
      <c r="AC340" s="152"/>
      <c r="AD340" s="152"/>
      <c r="AE340" s="152"/>
      <c r="AF340" s="152"/>
      <c r="AG340" s="152" t="s">
        <v>282</v>
      </c>
      <c r="AH340" s="152"/>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row>
    <row r="341" spans="1:60" outlineLevel="1" x14ac:dyDescent="0.2">
      <c r="A341" s="159"/>
      <c r="B341" s="160"/>
      <c r="C341" s="190" t="s">
        <v>690</v>
      </c>
      <c r="D341" s="162"/>
      <c r="E341" s="163">
        <v>26.35</v>
      </c>
      <c r="F341" s="161"/>
      <c r="G341" s="161"/>
      <c r="H341" s="161"/>
      <c r="I341" s="161"/>
      <c r="J341" s="161"/>
      <c r="K341" s="161"/>
      <c r="L341" s="161"/>
      <c r="M341" s="161"/>
      <c r="N341" s="161"/>
      <c r="O341" s="161"/>
      <c r="P341" s="161"/>
      <c r="Q341" s="161"/>
      <c r="R341" s="161"/>
      <c r="S341" s="161"/>
      <c r="T341" s="161"/>
      <c r="U341" s="161"/>
      <c r="V341" s="161"/>
      <c r="W341" s="161"/>
      <c r="X341" s="152"/>
      <c r="Y341" s="152"/>
      <c r="Z341" s="152"/>
      <c r="AA341" s="152"/>
      <c r="AB341" s="152"/>
      <c r="AC341" s="152"/>
      <c r="AD341" s="152"/>
      <c r="AE341" s="152"/>
      <c r="AF341" s="152"/>
      <c r="AG341" s="152" t="s">
        <v>284</v>
      </c>
      <c r="AH341" s="152">
        <v>0</v>
      </c>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c r="BD341" s="152"/>
      <c r="BE341" s="152"/>
      <c r="BF341" s="152"/>
      <c r="BG341" s="152"/>
      <c r="BH341" s="152"/>
    </row>
    <row r="342" spans="1:60" outlineLevel="1" x14ac:dyDescent="0.2">
      <c r="A342" s="173">
        <v>83</v>
      </c>
      <c r="B342" s="174" t="s">
        <v>691</v>
      </c>
      <c r="C342" s="189" t="s">
        <v>692</v>
      </c>
      <c r="D342" s="175" t="s">
        <v>439</v>
      </c>
      <c r="E342" s="176">
        <v>1</v>
      </c>
      <c r="F342" s="177"/>
      <c r="G342" s="178">
        <f>ROUND(E342*F342,2)</f>
        <v>0</v>
      </c>
      <c r="H342" s="177"/>
      <c r="I342" s="178">
        <f>ROUND(E342*H342,2)</f>
        <v>0</v>
      </c>
      <c r="J342" s="177"/>
      <c r="K342" s="178">
        <f>ROUND(E342*J342,2)</f>
        <v>0</v>
      </c>
      <c r="L342" s="178">
        <v>21</v>
      </c>
      <c r="M342" s="178">
        <f>G342*(1+L342/100)</f>
        <v>0</v>
      </c>
      <c r="N342" s="178">
        <v>0</v>
      </c>
      <c r="O342" s="178">
        <f>ROUND(E342*N342,2)</f>
        <v>0</v>
      </c>
      <c r="P342" s="178">
        <v>0</v>
      </c>
      <c r="Q342" s="178">
        <f>ROUND(E342*P342,2)</f>
        <v>0</v>
      </c>
      <c r="R342" s="178"/>
      <c r="S342" s="178" t="s">
        <v>280</v>
      </c>
      <c r="T342" s="179" t="s">
        <v>281</v>
      </c>
      <c r="U342" s="161">
        <v>0</v>
      </c>
      <c r="V342" s="161">
        <f>ROUND(E342*U342,2)</f>
        <v>0</v>
      </c>
      <c r="W342" s="161"/>
      <c r="X342" s="152"/>
      <c r="Y342" s="152"/>
      <c r="Z342" s="152"/>
      <c r="AA342" s="152"/>
      <c r="AB342" s="152"/>
      <c r="AC342" s="152"/>
      <c r="AD342" s="152"/>
      <c r="AE342" s="152"/>
      <c r="AF342" s="152"/>
      <c r="AG342" s="152" t="s">
        <v>282</v>
      </c>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c r="BE342" s="152"/>
      <c r="BF342" s="152"/>
      <c r="BG342" s="152"/>
      <c r="BH342" s="152"/>
    </row>
    <row r="343" spans="1:60" outlineLevel="1" x14ac:dyDescent="0.2">
      <c r="A343" s="159"/>
      <c r="B343" s="160"/>
      <c r="C343" s="190" t="s">
        <v>693</v>
      </c>
      <c r="D343" s="162"/>
      <c r="E343" s="163"/>
      <c r="F343" s="161"/>
      <c r="G343" s="161"/>
      <c r="H343" s="161"/>
      <c r="I343" s="161"/>
      <c r="J343" s="161"/>
      <c r="K343" s="161"/>
      <c r="L343" s="161"/>
      <c r="M343" s="161"/>
      <c r="N343" s="161"/>
      <c r="O343" s="161"/>
      <c r="P343" s="161"/>
      <c r="Q343" s="161"/>
      <c r="R343" s="161"/>
      <c r="S343" s="161"/>
      <c r="T343" s="161"/>
      <c r="U343" s="161"/>
      <c r="V343" s="161"/>
      <c r="W343" s="161"/>
      <c r="X343" s="152"/>
      <c r="Y343" s="152"/>
      <c r="Z343" s="152"/>
      <c r="AA343" s="152"/>
      <c r="AB343" s="152"/>
      <c r="AC343" s="152"/>
      <c r="AD343" s="152"/>
      <c r="AE343" s="152"/>
      <c r="AF343" s="152"/>
      <c r="AG343" s="152" t="s">
        <v>284</v>
      </c>
      <c r="AH343" s="152">
        <v>0</v>
      </c>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c r="BD343" s="152"/>
      <c r="BE343" s="152"/>
      <c r="BF343" s="152"/>
      <c r="BG343" s="152"/>
      <c r="BH343" s="152"/>
    </row>
    <row r="344" spans="1:60" outlineLevel="1" x14ac:dyDescent="0.2">
      <c r="A344" s="159"/>
      <c r="B344" s="160"/>
      <c r="C344" s="190" t="s">
        <v>694</v>
      </c>
      <c r="D344" s="162"/>
      <c r="E344" s="163">
        <v>1</v>
      </c>
      <c r="F344" s="161"/>
      <c r="G344" s="161"/>
      <c r="H344" s="161"/>
      <c r="I344" s="161"/>
      <c r="J344" s="161"/>
      <c r="K344" s="161"/>
      <c r="L344" s="161"/>
      <c r="M344" s="161"/>
      <c r="N344" s="161"/>
      <c r="O344" s="161"/>
      <c r="P344" s="161"/>
      <c r="Q344" s="161"/>
      <c r="R344" s="161"/>
      <c r="S344" s="161"/>
      <c r="T344" s="161"/>
      <c r="U344" s="161"/>
      <c r="V344" s="161"/>
      <c r="W344" s="161"/>
      <c r="X344" s="152"/>
      <c r="Y344" s="152"/>
      <c r="Z344" s="152"/>
      <c r="AA344" s="152"/>
      <c r="AB344" s="152"/>
      <c r="AC344" s="152"/>
      <c r="AD344" s="152"/>
      <c r="AE344" s="152"/>
      <c r="AF344" s="152"/>
      <c r="AG344" s="152" t="s">
        <v>284</v>
      </c>
      <c r="AH344" s="152">
        <v>0</v>
      </c>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c r="BD344" s="152"/>
      <c r="BE344" s="152"/>
      <c r="BF344" s="152"/>
      <c r="BG344" s="152"/>
      <c r="BH344" s="152"/>
    </row>
    <row r="345" spans="1:60" outlineLevel="1" x14ac:dyDescent="0.2">
      <c r="A345" s="173">
        <v>84</v>
      </c>
      <c r="B345" s="174" t="s">
        <v>695</v>
      </c>
      <c r="C345" s="189" t="s">
        <v>696</v>
      </c>
      <c r="D345" s="175" t="s">
        <v>486</v>
      </c>
      <c r="E345" s="176">
        <v>7.5500000000000007</v>
      </c>
      <c r="F345" s="177"/>
      <c r="G345" s="178">
        <f>ROUND(E345*F345,2)</f>
        <v>0</v>
      </c>
      <c r="H345" s="177"/>
      <c r="I345" s="178">
        <f>ROUND(E345*H345,2)</f>
        <v>0</v>
      </c>
      <c r="J345" s="177"/>
      <c r="K345" s="178">
        <f>ROUND(E345*J345,2)</f>
        <v>0</v>
      </c>
      <c r="L345" s="178">
        <v>21</v>
      </c>
      <c r="M345" s="178">
        <f>G345*(1+L345/100)</f>
        <v>0</v>
      </c>
      <c r="N345" s="178">
        <v>0</v>
      </c>
      <c r="O345" s="178">
        <f>ROUND(E345*N345,2)</f>
        <v>0</v>
      </c>
      <c r="P345" s="178">
        <v>0</v>
      </c>
      <c r="Q345" s="178">
        <f>ROUND(E345*P345,2)</f>
        <v>0</v>
      </c>
      <c r="R345" s="178"/>
      <c r="S345" s="178" t="s">
        <v>280</v>
      </c>
      <c r="T345" s="179" t="s">
        <v>281</v>
      </c>
      <c r="U345" s="161">
        <v>0</v>
      </c>
      <c r="V345" s="161">
        <f>ROUND(E345*U345,2)</f>
        <v>0</v>
      </c>
      <c r="W345" s="161"/>
      <c r="X345" s="152"/>
      <c r="Y345" s="152"/>
      <c r="Z345" s="152"/>
      <c r="AA345" s="152"/>
      <c r="AB345" s="152"/>
      <c r="AC345" s="152"/>
      <c r="AD345" s="152"/>
      <c r="AE345" s="152"/>
      <c r="AF345" s="152"/>
      <c r="AG345" s="152" t="s">
        <v>282</v>
      </c>
      <c r="AH345" s="152"/>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c r="BD345" s="152"/>
      <c r="BE345" s="152"/>
      <c r="BF345" s="152"/>
      <c r="BG345" s="152"/>
      <c r="BH345" s="152"/>
    </row>
    <row r="346" spans="1:60" outlineLevel="1" x14ac:dyDescent="0.2">
      <c r="A346" s="159"/>
      <c r="B346" s="160"/>
      <c r="C346" s="190" t="s">
        <v>697</v>
      </c>
      <c r="D346" s="162"/>
      <c r="E346" s="163">
        <v>3.9000000000000004</v>
      </c>
      <c r="F346" s="161"/>
      <c r="G346" s="161"/>
      <c r="H346" s="161"/>
      <c r="I346" s="161"/>
      <c r="J346" s="161"/>
      <c r="K346" s="161"/>
      <c r="L346" s="161"/>
      <c r="M346" s="161"/>
      <c r="N346" s="161"/>
      <c r="O346" s="161"/>
      <c r="P346" s="161"/>
      <c r="Q346" s="161"/>
      <c r="R346" s="161"/>
      <c r="S346" s="161"/>
      <c r="T346" s="161"/>
      <c r="U346" s="161"/>
      <c r="V346" s="161"/>
      <c r="W346" s="161"/>
      <c r="X346" s="152"/>
      <c r="Y346" s="152"/>
      <c r="Z346" s="152"/>
      <c r="AA346" s="152"/>
      <c r="AB346" s="152"/>
      <c r="AC346" s="152"/>
      <c r="AD346" s="152"/>
      <c r="AE346" s="152"/>
      <c r="AF346" s="152"/>
      <c r="AG346" s="152" t="s">
        <v>284</v>
      </c>
      <c r="AH346" s="152">
        <v>0</v>
      </c>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row>
    <row r="347" spans="1:60" outlineLevel="1" x14ac:dyDescent="0.2">
      <c r="A347" s="159"/>
      <c r="B347" s="160"/>
      <c r="C347" s="190" t="s">
        <v>698</v>
      </c>
      <c r="D347" s="162"/>
      <c r="E347" s="163">
        <v>3.6500000000000004</v>
      </c>
      <c r="F347" s="161"/>
      <c r="G347" s="161"/>
      <c r="H347" s="161"/>
      <c r="I347" s="161"/>
      <c r="J347" s="161"/>
      <c r="K347" s="161"/>
      <c r="L347" s="161"/>
      <c r="M347" s="161"/>
      <c r="N347" s="161"/>
      <c r="O347" s="161"/>
      <c r="P347" s="161"/>
      <c r="Q347" s="161"/>
      <c r="R347" s="161"/>
      <c r="S347" s="161"/>
      <c r="T347" s="161"/>
      <c r="U347" s="161"/>
      <c r="V347" s="161"/>
      <c r="W347" s="161"/>
      <c r="X347" s="152"/>
      <c r="Y347" s="152"/>
      <c r="Z347" s="152"/>
      <c r="AA347" s="152"/>
      <c r="AB347" s="152"/>
      <c r="AC347" s="152"/>
      <c r="AD347" s="152"/>
      <c r="AE347" s="152"/>
      <c r="AF347" s="152"/>
      <c r="AG347" s="152" t="s">
        <v>284</v>
      </c>
      <c r="AH347" s="152">
        <v>0</v>
      </c>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row>
    <row r="348" spans="1:60" x14ac:dyDescent="0.2">
      <c r="A348" s="167" t="s">
        <v>275</v>
      </c>
      <c r="B348" s="168" t="s">
        <v>170</v>
      </c>
      <c r="C348" s="188" t="s">
        <v>171</v>
      </c>
      <c r="D348" s="169"/>
      <c r="E348" s="170"/>
      <c r="F348" s="171"/>
      <c r="G348" s="171">
        <f>SUMIF(AG349:AG357,"&lt;&gt;NOR",G349:G357)</f>
        <v>0</v>
      </c>
      <c r="H348" s="171"/>
      <c r="I348" s="171">
        <f>SUM(I349:I357)</f>
        <v>0</v>
      </c>
      <c r="J348" s="171"/>
      <c r="K348" s="171">
        <f>SUM(K349:K357)</f>
        <v>0</v>
      </c>
      <c r="L348" s="171"/>
      <c r="M348" s="171">
        <f>SUM(M349:M357)</f>
        <v>0</v>
      </c>
      <c r="N348" s="171"/>
      <c r="O348" s="171">
        <f>SUM(O349:O357)</f>
        <v>0</v>
      </c>
      <c r="P348" s="171"/>
      <c r="Q348" s="171">
        <f>SUM(Q349:Q357)</f>
        <v>0</v>
      </c>
      <c r="R348" s="171"/>
      <c r="S348" s="171"/>
      <c r="T348" s="172"/>
      <c r="U348" s="166"/>
      <c r="V348" s="166">
        <f>SUM(V349:V357)</f>
        <v>0</v>
      </c>
      <c r="W348" s="166"/>
      <c r="AG348" t="s">
        <v>276</v>
      </c>
    </row>
    <row r="349" spans="1:60" outlineLevel="1" x14ac:dyDescent="0.2">
      <c r="A349" s="173">
        <v>85</v>
      </c>
      <c r="B349" s="174" t="s">
        <v>699</v>
      </c>
      <c r="C349" s="189" t="s">
        <v>700</v>
      </c>
      <c r="D349" s="175" t="s">
        <v>326</v>
      </c>
      <c r="E349" s="176">
        <v>437.76000000000005</v>
      </c>
      <c r="F349" s="177"/>
      <c r="G349" s="178">
        <f>ROUND(E349*F349,2)</f>
        <v>0</v>
      </c>
      <c r="H349" s="177"/>
      <c r="I349" s="178">
        <f>ROUND(E349*H349,2)</f>
        <v>0</v>
      </c>
      <c r="J349" s="177"/>
      <c r="K349" s="178">
        <f>ROUND(E349*J349,2)</f>
        <v>0</v>
      </c>
      <c r="L349" s="178">
        <v>21</v>
      </c>
      <c r="M349" s="178">
        <f>G349*(1+L349/100)</f>
        <v>0</v>
      </c>
      <c r="N349" s="178">
        <v>0</v>
      </c>
      <c r="O349" s="178">
        <f>ROUND(E349*N349,2)</f>
        <v>0</v>
      </c>
      <c r="P349" s="178">
        <v>0</v>
      </c>
      <c r="Q349" s="178">
        <f>ROUND(E349*P349,2)</f>
        <v>0</v>
      </c>
      <c r="R349" s="178"/>
      <c r="S349" s="178" t="s">
        <v>280</v>
      </c>
      <c r="T349" s="179" t="s">
        <v>281</v>
      </c>
      <c r="U349" s="161">
        <v>0</v>
      </c>
      <c r="V349" s="161">
        <f>ROUND(E349*U349,2)</f>
        <v>0</v>
      </c>
      <c r="W349" s="161"/>
      <c r="X349" s="152"/>
      <c r="Y349" s="152"/>
      <c r="Z349" s="152"/>
      <c r="AA349" s="152"/>
      <c r="AB349" s="152"/>
      <c r="AC349" s="152"/>
      <c r="AD349" s="152"/>
      <c r="AE349" s="152"/>
      <c r="AF349" s="152"/>
      <c r="AG349" s="152" t="s">
        <v>282</v>
      </c>
      <c r="AH349" s="152"/>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c r="BD349" s="152"/>
      <c r="BE349" s="152"/>
      <c r="BF349" s="152"/>
      <c r="BG349" s="152"/>
      <c r="BH349" s="152"/>
    </row>
    <row r="350" spans="1:60" outlineLevel="1" x14ac:dyDescent="0.2">
      <c r="A350" s="159"/>
      <c r="B350" s="160"/>
      <c r="C350" s="190" t="s">
        <v>701</v>
      </c>
      <c r="D350" s="162"/>
      <c r="E350" s="163">
        <v>437.76000000000005</v>
      </c>
      <c r="F350" s="161"/>
      <c r="G350" s="161"/>
      <c r="H350" s="161"/>
      <c r="I350" s="161"/>
      <c r="J350" s="161"/>
      <c r="K350" s="161"/>
      <c r="L350" s="161"/>
      <c r="M350" s="161"/>
      <c r="N350" s="161"/>
      <c r="O350" s="161"/>
      <c r="P350" s="161"/>
      <c r="Q350" s="161"/>
      <c r="R350" s="161"/>
      <c r="S350" s="161"/>
      <c r="T350" s="161"/>
      <c r="U350" s="161"/>
      <c r="V350" s="161"/>
      <c r="W350" s="161"/>
      <c r="X350" s="152"/>
      <c r="Y350" s="152"/>
      <c r="Z350" s="152"/>
      <c r="AA350" s="152"/>
      <c r="AB350" s="152"/>
      <c r="AC350" s="152"/>
      <c r="AD350" s="152"/>
      <c r="AE350" s="152"/>
      <c r="AF350" s="152"/>
      <c r="AG350" s="152" t="s">
        <v>284</v>
      </c>
      <c r="AH350" s="152">
        <v>0</v>
      </c>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c r="BD350" s="152"/>
      <c r="BE350" s="152"/>
      <c r="BF350" s="152"/>
      <c r="BG350" s="152"/>
      <c r="BH350" s="152"/>
    </row>
    <row r="351" spans="1:60" outlineLevel="1" x14ac:dyDescent="0.2">
      <c r="A351" s="173">
        <v>86</v>
      </c>
      <c r="B351" s="174" t="s">
        <v>702</v>
      </c>
      <c r="C351" s="189" t="s">
        <v>703</v>
      </c>
      <c r="D351" s="175" t="s">
        <v>326</v>
      </c>
      <c r="E351" s="176">
        <v>875.5200000000001</v>
      </c>
      <c r="F351" s="177"/>
      <c r="G351" s="178">
        <f>ROUND(E351*F351,2)</f>
        <v>0</v>
      </c>
      <c r="H351" s="177"/>
      <c r="I351" s="178">
        <f>ROUND(E351*H351,2)</f>
        <v>0</v>
      </c>
      <c r="J351" s="177"/>
      <c r="K351" s="178">
        <f>ROUND(E351*J351,2)</f>
        <v>0</v>
      </c>
      <c r="L351" s="178">
        <v>21</v>
      </c>
      <c r="M351" s="178">
        <f>G351*(1+L351/100)</f>
        <v>0</v>
      </c>
      <c r="N351" s="178">
        <v>0</v>
      </c>
      <c r="O351" s="178">
        <f>ROUND(E351*N351,2)</f>
        <v>0</v>
      </c>
      <c r="P351" s="178">
        <v>0</v>
      </c>
      <c r="Q351" s="178">
        <f>ROUND(E351*P351,2)</f>
        <v>0</v>
      </c>
      <c r="R351" s="178"/>
      <c r="S351" s="178" t="s">
        <v>280</v>
      </c>
      <c r="T351" s="179" t="s">
        <v>281</v>
      </c>
      <c r="U351" s="161">
        <v>0</v>
      </c>
      <c r="V351" s="161">
        <f>ROUND(E351*U351,2)</f>
        <v>0</v>
      </c>
      <c r="W351" s="161"/>
      <c r="X351" s="152"/>
      <c r="Y351" s="152"/>
      <c r="Z351" s="152"/>
      <c r="AA351" s="152"/>
      <c r="AB351" s="152"/>
      <c r="AC351" s="152"/>
      <c r="AD351" s="152"/>
      <c r="AE351" s="152"/>
      <c r="AF351" s="152"/>
      <c r="AG351" s="152" t="s">
        <v>282</v>
      </c>
      <c r="AH351" s="152"/>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c r="BD351" s="152"/>
      <c r="BE351" s="152"/>
      <c r="BF351" s="152"/>
      <c r="BG351" s="152"/>
      <c r="BH351" s="152"/>
    </row>
    <row r="352" spans="1:60" outlineLevel="1" x14ac:dyDescent="0.2">
      <c r="A352" s="159"/>
      <c r="B352" s="160"/>
      <c r="C352" s="190" t="s">
        <v>704</v>
      </c>
      <c r="D352" s="162"/>
      <c r="E352" s="163">
        <v>875.5200000000001</v>
      </c>
      <c r="F352" s="161"/>
      <c r="G352" s="161"/>
      <c r="H352" s="161"/>
      <c r="I352" s="161"/>
      <c r="J352" s="161"/>
      <c r="K352" s="161"/>
      <c r="L352" s="161"/>
      <c r="M352" s="161"/>
      <c r="N352" s="161"/>
      <c r="O352" s="161"/>
      <c r="P352" s="161"/>
      <c r="Q352" s="161"/>
      <c r="R352" s="161"/>
      <c r="S352" s="161"/>
      <c r="T352" s="161"/>
      <c r="U352" s="161"/>
      <c r="V352" s="161"/>
      <c r="W352" s="161"/>
      <c r="X352" s="152"/>
      <c r="Y352" s="152"/>
      <c r="Z352" s="152"/>
      <c r="AA352" s="152"/>
      <c r="AB352" s="152"/>
      <c r="AC352" s="152"/>
      <c r="AD352" s="152"/>
      <c r="AE352" s="152"/>
      <c r="AF352" s="152"/>
      <c r="AG352" s="152" t="s">
        <v>284</v>
      </c>
      <c r="AH352" s="152">
        <v>0</v>
      </c>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row>
    <row r="353" spans="1:60" outlineLevel="1" x14ac:dyDescent="0.2">
      <c r="A353" s="180">
        <v>87</v>
      </c>
      <c r="B353" s="181" t="s">
        <v>705</v>
      </c>
      <c r="C353" s="191" t="s">
        <v>706</v>
      </c>
      <c r="D353" s="182" t="s">
        <v>326</v>
      </c>
      <c r="E353" s="183">
        <v>437.76000000000005</v>
      </c>
      <c r="F353" s="184"/>
      <c r="G353" s="185">
        <f>ROUND(E353*F353,2)</f>
        <v>0</v>
      </c>
      <c r="H353" s="184"/>
      <c r="I353" s="185">
        <f>ROUND(E353*H353,2)</f>
        <v>0</v>
      </c>
      <c r="J353" s="184"/>
      <c r="K353" s="185">
        <f>ROUND(E353*J353,2)</f>
        <v>0</v>
      </c>
      <c r="L353" s="185">
        <v>21</v>
      </c>
      <c r="M353" s="185">
        <f>G353*(1+L353/100)</f>
        <v>0</v>
      </c>
      <c r="N353" s="185">
        <v>0</v>
      </c>
      <c r="O353" s="185">
        <f>ROUND(E353*N353,2)</f>
        <v>0</v>
      </c>
      <c r="P353" s="185">
        <v>0</v>
      </c>
      <c r="Q353" s="185">
        <f>ROUND(E353*P353,2)</f>
        <v>0</v>
      </c>
      <c r="R353" s="185"/>
      <c r="S353" s="185" t="s">
        <v>280</v>
      </c>
      <c r="T353" s="186" t="s">
        <v>281</v>
      </c>
      <c r="U353" s="161">
        <v>0</v>
      </c>
      <c r="V353" s="161">
        <f>ROUND(E353*U353,2)</f>
        <v>0</v>
      </c>
      <c r="W353" s="161"/>
      <c r="X353" s="152"/>
      <c r="Y353" s="152"/>
      <c r="Z353" s="152"/>
      <c r="AA353" s="152"/>
      <c r="AB353" s="152"/>
      <c r="AC353" s="152"/>
      <c r="AD353" s="152"/>
      <c r="AE353" s="152"/>
      <c r="AF353" s="152"/>
      <c r="AG353" s="152" t="s">
        <v>282</v>
      </c>
      <c r="AH353" s="152"/>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c r="BD353" s="152"/>
      <c r="BE353" s="152"/>
      <c r="BF353" s="152"/>
      <c r="BG353" s="152"/>
      <c r="BH353" s="152"/>
    </row>
    <row r="354" spans="1:60" outlineLevel="1" x14ac:dyDescent="0.2">
      <c r="A354" s="173">
        <v>88</v>
      </c>
      <c r="B354" s="174" t="s">
        <v>707</v>
      </c>
      <c r="C354" s="189" t="s">
        <v>708</v>
      </c>
      <c r="D354" s="175" t="s">
        <v>326</v>
      </c>
      <c r="E354" s="176">
        <v>124.5</v>
      </c>
      <c r="F354" s="177"/>
      <c r="G354" s="178">
        <f>ROUND(E354*F354,2)</f>
        <v>0</v>
      </c>
      <c r="H354" s="177"/>
      <c r="I354" s="178">
        <f>ROUND(E354*H354,2)</f>
        <v>0</v>
      </c>
      <c r="J354" s="177"/>
      <c r="K354" s="178">
        <f>ROUND(E354*J354,2)</f>
        <v>0</v>
      </c>
      <c r="L354" s="178">
        <v>21</v>
      </c>
      <c r="M354" s="178">
        <f>G354*(1+L354/100)</f>
        <v>0</v>
      </c>
      <c r="N354" s="178">
        <v>0</v>
      </c>
      <c r="O354" s="178">
        <f>ROUND(E354*N354,2)</f>
        <v>0</v>
      </c>
      <c r="P354" s="178">
        <v>0</v>
      </c>
      <c r="Q354" s="178">
        <f>ROUND(E354*P354,2)</f>
        <v>0</v>
      </c>
      <c r="R354" s="178"/>
      <c r="S354" s="178" t="s">
        <v>280</v>
      </c>
      <c r="T354" s="179" t="s">
        <v>281</v>
      </c>
      <c r="U354" s="161">
        <v>0</v>
      </c>
      <c r="V354" s="161">
        <f>ROUND(E354*U354,2)</f>
        <v>0</v>
      </c>
      <c r="W354" s="161"/>
      <c r="X354" s="152"/>
      <c r="Y354" s="152"/>
      <c r="Z354" s="152"/>
      <c r="AA354" s="152"/>
      <c r="AB354" s="152"/>
      <c r="AC354" s="152"/>
      <c r="AD354" s="152"/>
      <c r="AE354" s="152"/>
      <c r="AF354" s="152"/>
      <c r="AG354" s="152" t="s">
        <v>282</v>
      </c>
      <c r="AH354" s="152"/>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c r="BD354" s="152"/>
      <c r="BE354" s="152"/>
      <c r="BF354" s="152"/>
      <c r="BG354" s="152"/>
      <c r="BH354" s="152"/>
    </row>
    <row r="355" spans="1:60" outlineLevel="1" x14ac:dyDescent="0.2">
      <c r="A355" s="159"/>
      <c r="B355" s="160"/>
      <c r="C355" s="190" t="s">
        <v>709</v>
      </c>
      <c r="D355" s="162"/>
      <c r="E355" s="163"/>
      <c r="F355" s="161"/>
      <c r="G355" s="161"/>
      <c r="H355" s="161"/>
      <c r="I355" s="161"/>
      <c r="J355" s="161"/>
      <c r="K355" s="161"/>
      <c r="L355" s="161"/>
      <c r="M355" s="161"/>
      <c r="N355" s="161"/>
      <c r="O355" s="161"/>
      <c r="P355" s="161"/>
      <c r="Q355" s="161"/>
      <c r="R355" s="161"/>
      <c r="S355" s="161"/>
      <c r="T355" s="161"/>
      <c r="U355" s="161"/>
      <c r="V355" s="161"/>
      <c r="W355" s="161"/>
      <c r="X355" s="152"/>
      <c r="Y355" s="152"/>
      <c r="Z355" s="152"/>
      <c r="AA355" s="152"/>
      <c r="AB355" s="152"/>
      <c r="AC355" s="152"/>
      <c r="AD355" s="152"/>
      <c r="AE355" s="152"/>
      <c r="AF355" s="152"/>
      <c r="AG355" s="152" t="s">
        <v>284</v>
      </c>
      <c r="AH355" s="152">
        <v>0</v>
      </c>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c r="BE355" s="152"/>
      <c r="BF355" s="152"/>
      <c r="BG355" s="152"/>
      <c r="BH355" s="152"/>
    </row>
    <row r="356" spans="1:60" outlineLevel="1" x14ac:dyDescent="0.2">
      <c r="A356" s="159"/>
      <c r="B356" s="160"/>
      <c r="C356" s="190" t="s">
        <v>710</v>
      </c>
      <c r="D356" s="162"/>
      <c r="E356" s="163">
        <v>79.5</v>
      </c>
      <c r="F356" s="161"/>
      <c r="G356" s="161"/>
      <c r="H356" s="161"/>
      <c r="I356" s="161"/>
      <c r="J356" s="161"/>
      <c r="K356" s="161"/>
      <c r="L356" s="161"/>
      <c r="M356" s="161"/>
      <c r="N356" s="161"/>
      <c r="O356" s="161"/>
      <c r="P356" s="161"/>
      <c r="Q356" s="161"/>
      <c r="R356" s="161"/>
      <c r="S356" s="161"/>
      <c r="T356" s="161"/>
      <c r="U356" s="161"/>
      <c r="V356" s="161"/>
      <c r="W356" s="161"/>
      <c r="X356" s="152"/>
      <c r="Y356" s="152"/>
      <c r="Z356" s="152"/>
      <c r="AA356" s="152"/>
      <c r="AB356" s="152"/>
      <c r="AC356" s="152"/>
      <c r="AD356" s="152"/>
      <c r="AE356" s="152"/>
      <c r="AF356" s="152"/>
      <c r="AG356" s="152" t="s">
        <v>284</v>
      </c>
      <c r="AH356" s="152">
        <v>0</v>
      </c>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row>
    <row r="357" spans="1:60" outlineLevel="1" x14ac:dyDescent="0.2">
      <c r="A357" s="159"/>
      <c r="B357" s="160"/>
      <c r="C357" s="190" t="s">
        <v>711</v>
      </c>
      <c r="D357" s="162"/>
      <c r="E357" s="163">
        <v>45</v>
      </c>
      <c r="F357" s="161"/>
      <c r="G357" s="161"/>
      <c r="H357" s="161"/>
      <c r="I357" s="161"/>
      <c r="J357" s="161"/>
      <c r="K357" s="161"/>
      <c r="L357" s="161"/>
      <c r="M357" s="161"/>
      <c r="N357" s="161"/>
      <c r="O357" s="161"/>
      <c r="P357" s="161"/>
      <c r="Q357" s="161"/>
      <c r="R357" s="161"/>
      <c r="S357" s="161"/>
      <c r="T357" s="161"/>
      <c r="U357" s="161"/>
      <c r="V357" s="161"/>
      <c r="W357" s="161"/>
      <c r="X357" s="152"/>
      <c r="Y357" s="152"/>
      <c r="Z357" s="152"/>
      <c r="AA357" s="152"/>
      <c r="AB357" s="152"/>
      <c r="AC357" s="152"/>
      <c r="AD357" s="152"/>
      <c r="AE357" s="152"/>
      <c r="AF357" s="152"/>
      <c r="AG357" s="152" t="s">
        <v>284</v>
      </c>
      <c r="AH357" s="152">
        <v>0</v>
      </c>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c r="BD357" s="152"/>
      <c r="BE357" s="152"/>
      <c r="BF357" s="152"/>
      <c r="BG357" s="152"/>
      <c r="BH357" s="152"/>
    </row>
    <row r="358" spans="1:60" x14ac:dyDescent="0.2">
      <c r="A358" s="167" t="s">
        <v>275</v>
      </c>
      <c r="B358" s="168" t="s">
        <v>172</v>
      </c>
      <c r="C358" s="188" t="s">
        <v>173</v>
      </c>
      <c r="D358" s="169"/>
      <c r="E358" s="170"/>
      <c r="F358" s="171"/>
      <c r="G358" s="171">
        <f>SUMIF(AG359:AG366,"&lt;&gt;NOR",G359:G366)</f>
        <v>0</v>
      </c>
      <c r="H358" s="171"/>
      <c r="I358" s="171">
        <f>SUM(I359:I366)</f>
        <v>0</v>
      </c>
      <c r="J358" s="171"/>
      <c r="K358" s="171">
        <f>SUM(K359:K366)</f>
        <v>0</v>
      </c>
      <c r="L358" s="171"/>
      <c r="M358" s="171">
        <f>SUM(M359:M366)</f>
        <v>0</v>
      </c>
      <c r="N358" s="171"/>
      <c r="O358" s="171">
        <f>SUM(O359:O366)</f>
        <v>0</v>
      </c>
      <c r="P358" s="171"/>
      <c r="Q358" s="171">
        <f>SUM(Q359:Q366)</f>
        <v>0</v>
      </c>
      <c r="R358" s="171"/>
      <c r="S358" s="171"/>
      <c r="T358" s="172"/>
      <c r="U358" s="166"/>
      <c r="V358" s="166">
        <f>SUM(V359:V366)</f>
        <v>0</v>
      </c>
      <c r="W358" s="166"/>
      <c r="AG358" t="s">
        <v>276</v>
      </c>
    </row>
    <row r="359" spans="1:60" outlineLevel="1" x14ac:dyDescent="0.2">
      <c r="A359" s="173">
        <v>89</v>
      </c>
      <c r="B359" s="174" t="s">
        <v>712</v>
      </c>
      <c r="C359" s="189" t="s">
        <v>713</v>
      </c>
      <c r="D359" s="175" t="s">
        <v>326</v>
      </c>
      <c r="E359" s="176">
        <v>161.66650000000001</v>
      </c>
      <c r="F359" s="177"/>
      <c r="G359" s="178">
        <f>ROUND(E359*F359,2)</f>
        <v>0</v>
      </c>
      <c r="H359" s="177"/>
      <c r="I359" s="178">
        <f>ROUND(E359*H359,2)</f>
        <v>0</v>
      </c>
      <c r="J359" s="177"/>
      <c r="K359" s="178">
        <f>ROUND(E359*J359,2)</f>
        <v>0</v>
      </c>
      <c r="L359" s="178">
        <v>21</v>
      </c>
      <c r="M359" s="178">
        <f>G359*(1+L359/100)</f>
        <v>0</v>
      </c>
      <c r="N359" s="178">
        <v>0</v>
      </c>
      <c r="O359" s="178">
        <f>ROUND(E359*N359,2)</f>
        <v>0</v>
      </c>
      <c r="P359" s="178">
        <v>0</v>
      </c>
      <c r="Q359" s="178">
        <f>ROUND(E359*P359,2)</f>
        <v>0</v>
      </c>
      <c r="R359" s="178"/>
      <c r="S359" s="178" t="s">
        <v>280</v>
      </c>
      <c r="T359" s="179" t="s">
        <v>281</v>
      </c>
      <c r="U359" s="161">
        <v>0</v>
      </c>
      <c r="V359" s="161">
        <f>ROUND(E359*U359,2)</f>
        <v>0</v>
      </c>
      <c r="W359" s="161"/>
      <c r="X359" s="152"/>
      <c r="Y359" s="152"/>
      <c r="Z359" s="152"/>
      <c r="AA359" s="152"/>
      <c r="AB359" s="152"/>
      <c r="AC359" s="152"/>
      <c r="AD359" s="152"/>
      <c r="AE359" s="152"/>
      <c r="AF359" s="152"/>
      <c r="AG359" s="152" t="s">
        <v>282</v>
      </c>
      <c r="AH359" s="152"/>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c r="BD359" s="152"/>
      <c r="BE359" s="152"/>
      <c r="BF359" s="152"/>
      <c r="BG359" s="152"/>
      <c r="BH359" s="152"/>
    </row>
    <row r="360" spans="1:60" outlineLevel="1" x14ac:dyDescent="0.2">
      <c r="A360" s="159"/>
      <c r="B360" s="160"/>
      <c r="C360" s="190" t="s">
        <v>714</v>
      </c>
      <c r="D360" s="162"/>
      <c r="E360" s="163">
        <v>181.07000000000002</v>
      </c>
      <c r="F360" s="161"/>
      <c r="G360" s="161"/>
      <c r="H360" s="161"/>
      <c r="I360" s="161"/>
      <c r="J360" s="161"/>
      <c r="K360" s="161"/>
      <c r="L360" s="161"/>
      <c r="M360" s="161"/>
      <c r="N360" s="161"/>
      <c r="O360" s="161"/>
      <c r="P360" s="161"/>
      <c r="Q360" s="161"/>
      <c r="R360" s="161"/>
      <c r="S360" s="161"/>
      <c r="T360" s="161"/>
      <c r="U360" s="161"/>
      <c r="V360" s="161"/>
      <c r="W360" s="161"/>
      <c r="X360" s="152"/>
      <c r="Y360" s="152"/>
      <c r="Z360" s="152"/>
      <c r="AA360" s="152"/>
      <c r="AB360" s="152"/>
      <c r="AC360" s="152"/>
      <c r="AD360" s="152"/>
      <c r="AE360" s="152"/>
      <c r="AF360" s="152"/>
      <c r="AG360" s="152" t="s">
        <v>284</v>
      </c>
      <c r="AH360" s="152">
        <v>0</v>
      </c>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row>
    <row r="361" spans="1:60" outlineLevel="1" x14ac:dyDescent="0.2">
      <c r="A361" s="159"/>
      <c r="B361" s="160"/>
      <c r="C361" s="190" t="s">
        <v>715</v>
      </c>
      <c r="D361" s="162"/>
      <c r="E361" s="163">
        <v>-61.05</v>
      </c>
      <c r="F361" s="161"/>
      <c r="G361" s="161"/>
      <c r="H361" s="161"/>
      <c r="I361" s="161"/>
      <c r="J361" s="161"/>
      <c r="K361" s="161"/>
      <c r="L361" s="161"/>
      <c r="M361" s="161"/>
      <c r="N361" s="161"/>
      <c r="O361" s="161"/>
      <c r="P361" s="161"/>
      <c r="Q361" s="161"/>
      <c r="R361" s="161"/>
      <c r="S361" s="161"/>
      <c r="T361" s="161"/>
      <c r="U361" s="161"/>
      <c r="V361" s="161"/>
      <c r="W361" s="161"/>
      <c r="X361" s="152"/>
      <c r="Y361" s="152"/>
      <c r="Z361" s="152"/>
      <c r="AA361" s="152"/>
      <c r="AB361" s="152"/>
      <c r="AC361" s="152"/>
      <c r="AD361" s="152"/>
      <c r="AE361" s="152"/>
      <c r="AF361" s="152"/>
      <c r="AG361" s="152" t="s">
        <v>284</v>
      </c>
      <c r="AH361" s="152">
        <v>0</v>
      </c>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c r="BD361" s="152"/>
      <c r="BE361" s="152"/>
      <c r="BF361" s="152"/>
      <c r="BG361" s="152"/>
      <c r="BH361" s="152"/>
    </row>
    <row r="362" spans="1:60" outlineLevel="1" x14ac:dyDescent="0.2">
      <c r="A362" s="159"/>
      <c r="B362" s="160"/>
      <c r="C362" s="190" t="s">
        <v>716</v>
      </c>
      <c r="D362" s="162"/>
      <c r="E362" s="163">
        <v>41.650000000000006</v>
      </c>
      <c r="F362" s="161"/>
      <c r="G362" s="161"/>
      <c r="H362" s="161"/>
      <c r="I362" s="161"/>
      <c r="J362" s="161"/>
      <c r="K362" s="161"/>
      <c r="L362" s="161"/>
      <c r="M362" s="161"/>
      <c r="N362" s="161"/>
      <c r="O362" s="161"/>
      <c r="P362" s="161"/>
      <c r="Q362" s="161"/>
      <c r="R362" s="161"/>
      <c r="S362" s="161"/>
      <c r="T362" s="161"/>
      <c r="U362" s="161"/>
      <c r="V362" s="161"/>
      <c r="W362" s="161"/>
      <c r="X362" s="152"/>
      <c r="Y362" s="152"/>
      <c r="Z362" s="152"/>
      <c r="AA362" s="152"/>
      <c r="AB362" s="152"/>
      <c r="AC362" s="152"/>
      <c r="AD362" s="152"/>
      <c r="AE362" s="152"/>
      <c r="AF362" s="152"/>
      <c r="AG362" s="152" t="s">
        <v>284</v>
      </c>
      <c r="AH362" s="152">
        <v>0</v>
      </c>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c r="BD362" s="152"/>
      <c r="BE362" s="152"/>
      <c r="BF362" s="152"/>
      <c r="BG362" s="152"/>
      <c r="BH362" s="152"/>
    </row>
    <row r="363" spans="1:60" outlineLevel="1" x14ac:dyDescent="0.2">
      <c r="A363" s="173">
        <v>90</v>
      </c>
      <c r="B363" s="174" t="s">
        <v>717</v>
      </c>
      <c r="C363" s="189" t="s">
        <v>718</v>
      </c>
      <c r="D363" s="175" t="s">
        <v>326</v>
      </c>
      <c r="E363" s="176">
        <v>561.1644</v>
      </c>
      <c r="F363" s="177"/>
      <c r="G363" s="178">
        <f>ROUND(E363*F363,2)</f>
        <v>0</v>
      </c>
      <c r="H363" s="177"/>
      <c r="I363" s="178">
        <f>ROUND(E363*H363,2)</f>
        <v>0</v>
      </c>
      <c r="J363" s="177"/>
      <c r="K363" s="178">
        <f>ROUND(E363*J363,2)</f>
        <v>0</v>
      </c>
      <c r="L363" s="178">
        <v>21</v>
      </c>
      <c r="M363" s="178">
        <f>G363*(1+L363/100)</f>
        <v>0</v>
      </c>
      <c r="N363" s="178">
        <v>0</v>
      </c>
      <c r="O363" s="178">
        <f>ROUND(E363*N363,2)</f>
        <v>0</v>
      </c>
      <c r="P363" s="178">
        <v>0</v>
      </c>
      <c r="Q363" s="178">
        <f>ROUND(E363*P363,2)</f>
        <v>0</v>
      </c>
      <c r="R363" s="178"/>
      <c r="S363" s="178" t="s">
        <v>280</v>
      </c>
      <c r="T363" s="179" t="s">
        <v>281</v>
      </c>
      <c r="U363" s="161">
        <v>0</v>
      </c>
      <c r="V363" s="161">
        <f>ROUND(E363*U363,2)</f>
        <v>0</v>
      </c>
      <c r="W363" s="161"/>
      <c r="X363" s="152"/>
      <c r="Y363" s="152"/>
      <c r="Z363" s="152"/>
      <c r="AA363" s="152"/>
      <c r="AB363" s="152"/>
      <c r="AC363" s="152"/>
      <c r="AD363" s="152"/>
      <c r="AE363" s="152"/>
      <c r="AF363" s="152"/>
      <c r="AG363" s="152" t="s">
        <v>282</v>
      </c>
      <c r="AH363" s="152"/>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row>
    <row r="364" spans="1:60" outlineLevel="1" x14ac:dyDescent="0.2">
      <c r="A364" s="159"/>
      <c r="B364" s="160"/>
      <c r="C364" s="190" t="s">
        <v>719</v>
      </c>
      <c r="D364" s="162"/>
      <c r="E364" s="163">
        <v>232.38000000000002</v>
      </c>
      <c r="F364" s="161"/>
      <c r="G364" s="161"/>
      <c r="H364" s="161"/>
      <c r="I364" s="161"/>
      <c r="J364" s="161"/>
      <c r="K364" s="161"/>
      <c r="L364" s="161"/>
      <c r="M364" s="161"/>
      <c r="N364" s="161"/>
      <c r="O364" s="161"/>
      <c r="P364" s="161"/>
      <c r="Q364" s="161"/>
      <c r="R364" s="161"/>
      <c r="S364" s="161"/>
      <c r="T364" s="161"/>
      <c r="U364" s="161"/>
      <c r="V364" s="161"/>
      <c r="W364" s="161"/>
      <c r="X364" s="152"/>
      <c r="Y364" s="152"/>
      <c r="Z364" s="152"/>
      <c r="AA364" s="152"/>
      <c r="AB364" s="152"/>
      <c r="AC364" s="152"/>
      <c r="AD364" s="152"/>
      <c r="AE364" s="152"/>
      <c r="AF364" s="152"/>
      <c r="AG364" s="152" t="s">
        <v>284</v>
      </c>
      <c r="AH364" s="152">
        <v>0</v>
      </c>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row>
    <row r="365" spans="1:60" outlineLevel="1" x14ac:dyDescent="0.2">
      <c r="A365" s="159"/>
      <c r="B365" s="160"/>
      <c r="C365" s="190" t="s">
        <v>720</v>
      </c>
      <c r="D365" s="162"/>
      <c r="E365" s="163">
        <v>267.73</v>
      </c>
      <c r="F365" s="161"/>
      <c r="G365" s="161"/>
      <c r="H365" s="161"/>
      <c r="I365" s="161"/>
      <c r="J365" s="161"/>
      <c r="K365" s="161"/>
      <c r="L365" s="161"/>
      <c r="M365" s="161"/>
      <c r="N365" s="161"/>
      <c r="O365" s="161"/>
      <c r="P365" s="161"/>
      <c r="Q365" s="161"/>
      <c r="R365" s="161"/>
      <c r="S365" s="161"/>
      <c r="T365" s="161"/>
      <c r="U365" s="161"/>
      <c r="V365" s="161"/>
      <c r="W365" s="161"/>
      <c r="X365" s="152"/>
      <c r="Y365" s="152"/>
      <c r="Z365" s="152"/>
      <c r="AA365" s="152"/>
      <c r="AB365" s="152"/>
      <c r="AC365" s="152"/>
      <c r="AD365" s="152"/>
      <c r="AE365" s="152"/>
      <c r="AF365" s="152"/>
      <c r="AG365" s="152" t="s">
        <v>284</v>
      </c>
      <c r="AH365" s="152">
        <v>0</v>
      </c>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row>
    <row r="366" spans="1:60" outlineLevel="1" x14ac:dyDescent="0.2">
      <c r="A366" s="159"/>
      <c r="B366" s="160"/>
      <c r="C366" s="190" t="s">
        <v>721</v>
      </c>
      <c r="D366" s="162"/>
      <c r="E366" s="163">
        <v>61.050000000000004</v>
      </c>
      <c r="F366" s="161"/>
      <c r="G366" s="161"/>
      <c r="H366" s="161"/>
      <c r="I366" s="161"/>
      <c r="J366" s="161"/>
      <c r="K366" s="161"/>
      <c r="L366" s="161"/>
      <c r="M366" s="161"/>
      <c r="N366" s="161"/>
      <c r="O366" s="161"/>
      <c r="P366" s="161"/>
      <c r="Q366" s="161"/>
      <c r="R366" s="161"/>
      <c r="S366" s="161"/>
      <c r="T366" s="161"/>
      <c r="U366" s="161"/>
      <c r="V366" s="161"/>
      <c r="W366" s="161"/>
      <c r="X366" s="152"/>
      <c r="Y366" s="152"/>
      <c r="Z366" s="152"/>
      <c r="AA366" s="152"/>
      <c r="AB366" s="152"/>
      <c r="AC366" s="152"/>
      <c r="AD366" s="152"/>
      <c r="AE366" s="152"/>
      <c r="AF366" s="152"/>
      <c r="AG366" s="152" t="s">
        <v>284</v>
      </c>
      <c r="AH366" s="152">
        <v>0</v>
      </c>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row>
    <row r="367" spans="1:60" x14ac:dyDescent="0.2">
      <c r="A367" s="167" t="s">
        <v>275</v>
      </c>
      <c r="B367" s="168" t="s">
        <v>176</v>
      </c>
      <c r="C367" s="188" t="s">
        <v>177</v>
      </c>
      <c r="D367" s="169"/>
      <c r="E367" s="170"/>
      <c r="F367" s="171"/>
      <c r="G367" s="171">
        <f>SUMIF(AG368:AG368,"&lt;&gt;NOR",G368:G368)</f>
        <v>0</v>
      </c>
      <c r="H367" s="171"/>
      <c r="I367" s="171">
        <f>SUM(I368:I368)</f>
        <v>0</v>
      </c>
      <c r="J367" s="171"/>
      <c r="K367" s="171">
        <f>SUM(K368:K368)</f>
        <v>0</v>
      </c>
      <c r="L367" s="171"/>
      <c r="M367" s="171">
        <f>SUM(M368:M368)</f>
        <v>0</v>
      </c>
      <c r="N367" s="171"/>
      <c r="O367" s="171">
        <f>SUM(O368:O368)</f>
        <v>0</v>
      </c>
      <c r="P367" s="171"/>
      <c r="Q367" s="171">
        <f>SUM(Q368:Q368)</f>
        <v>0</v>
      </c>
      <c r="R367" s="171"/>
      <c r="S367" s="171"/>
      <c r="T367" s="172"/>
      <c r="U367" s="166"/>
      <c r="V367" s="166">
        <f>SUM(V368:V368)</f>
        <v>0</v>
      </c>
      <c r="W367" s="166"/>
      <c r="AG367" t="s">
        <v>276</v>
      </c>
    </row>
    <row r="368" spans="1:60" outlineLevel="1" x14ac:dyDescent="0.2">
      <c r="A368" s="180">
        <v>91</v>
      </c>
      <c r="B368" s="181" t="s">
        <v>722</v>
      </c>
      <c r="C368" s="191" t="s">
        <v>723</v>
      </c>
      <c r="D368" s="182" t="s">
        <v>353</v>
      </c>
      <c r="E368" s="183">
        <v>1151.5838500000002</v>
      </c>
      <c r="F368" s="184"/>
      <c r="G368" s="185">
        <f>ROUND(E368*F368,2)</f>
        <v>0</v>
      </c>
      <c r="H368" s="184"/>
      <c r="I368" s="185">
        <f>ROUND(E368*H368,2)</f>
        <v>0</v>
      </c>
      <c r="J368" s="184"/>
      <c r="K368" s="185">
        <f>ROUND(E368*J368,2)</f>
        <v>0</v>
      </c>
      <c r="L368" s="185">
        <v>21</v>
      </c>
      <c r="M368" s="185">
        <f>G368*(1+L368/100)</f>
        <v>0</v>
      </c>
      <c r="N368" s="185">
        <v>0</v>
      </c>
      <c r="O368" s="185">
        <f>ROUND(E368*N368,2)</f>
        <v>0</v>
      </c>
      <c r="P368" s="185">
        <v>0</v>
      </c>
      <c r="Q368" s="185">
        <f>ROUND(E368*P368,2)</f>
        <v>0</v>
      </c>
      <c r="R368" s="185"/>
      <c r="S368" s="185" t="s">
        <v>280</v>
      </c>
      <c r="T368" s="186" t="s">
        <v>281</v>
      </c>
      <c r="U368" s="161">
        <v>0</v>
      </c>
      <c r="V368" s="161">
        <f>ROUND(E368*U368,2)</f>
        <v>0</v>
      </c>
      <c r="W368" s="161"/>
      <c r="X368" s="152"/>
      <c r="Y368" s="152"/>
      <c r="Z368" s="152"/>
      <c r="AA368" s="152"/>
      <c r="AB368" s="152"/>
      <c r="AC368" s="152"/>
      <c r="AD368" s="152"/>
      <c r="AE368" s="152"/>
      <c r="AF368" s="152"/>
      <c r="AG368" s="152" t="s">
        <v>282</v>
      </c>
      <c r="AH368" s="152"/>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c r="BD368" s="152"/>
      <c r="BE368" s="152"/>
      <c r="BF368" s="152"/>
      <c r="BG368" s="152"/>
      <c r="BH368" s="152"/>
    </row>
    <row r="369" spans="1:60" x14ac:dyDescent="0.2">
      <c r="A369" s="167" t="s">
        <v>275</v>
      </c>
      <c r="B369" s="168" t="s">
        <v>178</v>
      </c>
      <c r="C369" s="188" t="s">
        <v>179</v>
      </c>
      <c r="D369" s="169"/>
      <c r="E369" s="170"/>
      <c r="F369" s="171"/>
      <c r="G369" s="171">
        <f>SUMIF(AG370:AG401,"&lt;&gt;NOR",G370:G401)</f>
        <v>0</v>
      </c>
      <c r="H369" s="171"/>
      <c r="I369" s="171">
        <f>SUM(I370:I401)</f>
        <v>0</v>
      </c>
      <c r="J369" s="171"/>
      <c r="K369" s="171">
        <f>SUM(K370:K401)</f>
        <v>0</v>
      </c>
      <c r="L369" s="171"/>
      <c r="M369" s="171">
        <f>SUM(M370:M401)</f>
        <v>0</v>
      </c>
      <c r="N369" s="171"/>
      <c r="O369" s="171">
        <f>SUM(O370:O401)</f>
        <v>0</v>
      </c>
      <c r="P369" s="171"/>
      <c r="Q369" s="171">
        <f>SUM(Q370:Q401)</f>
        <v>0</v>
      </c>
      <c r="R369" s="171"/>
      <c r="S369" s="171"/>
      <c r="T369" s="172"/>
      <c r="U369" s="166"/>
      <c r="V369" s="166">
        <f>SUM(V370:V401)</f>
        <v>0</v>
      </c>
      <c r="W369" s="166"/>
      <c r="AG369" t="s">
        <v>276</v>
      </c>
    </row>
    <row r="370" spans="1:60" outlineLevel="1" x14ac:dyDescent="0.2">
      <c r="A370" s="173">
        <v>92</v>
      </c>
      <c r="B370" s="174" t="s">
        <v>724</v>
      </c>
      <c r="C370" s="189" t="s">
        <v>725</v>
      </c>
      <c r="D370" s="175" t="s">
        <v>326</v>
      </c>
      <c r="E370" s="176">
        <v>652.71470000000011</v>
      </c>
      <c r="F370" s="177"/>
      <c r="G370" s="178">
        <f>ROUND(E370*F370,2)</f>
        <v>0</v>
      </c>
      <c r="H370" s="177"/>
      <c r="I370" s="178">
        <f>ROUND(E370*H370,2)</f>
        <v>0</v>
      </c>
      <c r="J370" s="177"/>
      <c r="K370" s="178">
        <f>ROUND(E370*J370,2)</f>
        <v>0</v>
      </c>
      <c r="L370" s="178">
        <v>21</v>
      </c>
      <c r="M370" s="178">
        <f>G370*(1+L370/100)</f>
        <v>0</v>
      </c>
      <c r="N370" s="178">
        <v>0</v>
      </c>
      <c r="O370" s="178">
        <f>ROUND(E370*N370,2)</f>
        <v>0</v>
      </c>
      <c r="P370" s="178">
        <v>0</v>
      </c>
      <c r="Q370" s="178">
        <f>ROUND(E370*P370,2)</f>
        <v>0</v>
      </c>
      <c r="R370" s="178"/>
      <c r="S370" s="178" t="s">
        <v>280</v>
      </c>
      <c r="T370" s="179" t="s">
        <v>281</v>
      </c>
      <c r="U370" s="161">
        <v>0</v>
      </c>
      <c r="V370" s="161">
        <f>ROUND(E370*U370,2)</f>
        <v>0</v>
      </c>
      <c r="W370" s="161"/>
      <c r="X370" s="152"/>
      <c r="Y370" s="152"/>
      <c r="Z370" s="152"/>
      <c r="AA370" s="152"/>
      <c r="AB370" s="152"/>
      <c r="AC370" s="152"/>
      <c r="AD370" s="152"/>
      <c r="AE370" s="152"/>
      <c r="AF370" s="152"/>
      <c r="AG370" s="152" t="s">
        <v>726</v>
      </c>
      <c r="AH370" s="152"/>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row>
    <row r="371" spans="1:60" outlineLevel="1" x14ac:dyDescent="0.2">
      <c r="A371" s="159"/>
      <c r="B371" s="160"/>
      <c r="C371" s="190" t="s">
        <v>727</v>
      </c>
      <c r="D371" s="162"/>
      <c r="E371" s="163"/>
      <c r="F371" s="161"/>
      <c r="G371" s="161"/>
      <c r="H371" s="161"/>
      <c r="I371" s="161"/>
      <c r="J371" s="161"/>
      <c r="K371" s="161"/>
      <c r="L371" s="161"/>
      <c r="M371" s="161"/>
      <c r="N371" s="161"/>
      <c r="O371" s="161"/>
      <c r="P371" s="161"/>
      <c r="Q371" s="161"/>
      <c r="R371" s="161"/>
      <c r="S371" s="161"/>
      <c r="T371" s="161"/>
      <c r="U371" s="161"/>
      <c r="V371" s="161"/>
      <c r="W371" s="161"/>
      <c r="X371" s="152"/>
      <c r="Y371" s="152"/>
      <c r="Z371" s="152"/>
      <c r="AA371" s="152"/>
      <c r="AB371" s="152"/>
      <c r="AC371" s="152"/>
      <c r="AD371" s="152"/>
      <c r="AE371" s="152"/>
      <c r="AF371" s="152"/>
      <c r="AG371" s="152" t="s">
        <v>284</v>
      </c>
      <c r="AH371" s="152">
        <v>0</v>
      </c>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row>
    <row r="372" spans="1:60" outlineLevel="1" x14ac:dyDescent="0.2">
      <c r="A372" s="159"/>
      <c r="B372" s="160"/>
      <c r="C372" s="190" t="s">
        <v>728</v>
      </c>
      <c r="D372" s="162"/>
      <c r="E372" s="163">
        <v>15.850000000000001</v>
      </c>
      <c r="F372" s="161"/>
      <c r="G372" s="161"/>
      <c r="H372" s="161"/>
      <c r="I372" s="161"/>
      <c r="J372" s="161"/>
      <c r="K372" s="161"/>
      <c r="L372" s="161"/>
      <c r="M372" s="161"/>
      <c r="N372" s="161"/>
      <c r="O372" s="161"/>
      <c r="P372" s="161"/>
      <c r="Q372" s="161"/>
      <c r="R372" s="161"/>
      <c r="S372" s="161"/>
      <c r="T372" s="161"/>
      <c r="U372" s="161"/>
      <c r="V372" s="161"/>
      <c r="W372" s="161"/>
      <c r="X372" s="152"/>
      <c r="Y372" s="152"/>
      <c r="Z372" s="152"/>
      <c r="AA372" s="152"/>
      <c r="AB372" s="152"/>
      <c r="AC372" s="152"/>
      <c r="AD372" s="152"/>
      <c r="AE372" s="152"/>
      <c r="AF372" s="152"/>
      <c r="AG372" s="152" t="s">
        <v>284</v>
      </c>
      <c r="AH372" s="152">
        <v>0</v>
      </c>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c r="BD372" s="152"/>
      <c r="BE372" s="152"/>
      <c r="BF372" s="152"/>
      <c r="BG372" s="152"/>
      <c r="BH372" s="152"/>
    </row>
    <row r="373" spans="1:60" outlineLevel="1" x14ac:dyDescent="0.2">
      <c r="A373" s="159"/>
      <c r="B373" s="160"/>
      <c r="C373" s="190" t="s">
        <v>729</v>
      </c>
      <c r="D373" s="162"/>
      <c r="E373" s="163">
        <v>4.5100000000000007</v>
      </c>
      <c r="F373" s="161"/>
      <c r="G373" s="161"/>
      <c r="H373" s="161"/>
      <c r="I373" s="161"/>
      <c r="J373" s="161"/>
      <c r="K373" s="161"/>
      <c r="L373" s="161"/>
      <c r="M373" s="161"/>
      <c r="N373" s="161"/>
      <c r="O373" s="161"/>
      <c r="P373" s="161"/>
      <c r="Q373" s="161"/>
      <c r="R373" s="161"/>
      <c r="S373" s="161"/>
      <c r="T373" s="161"/>
      <c r="U373" s="161"/>
      <c r="V373" s="161"/>
      <c r="W373" s="161"/>
      <c r="X373" s="152"/>
      <c r="Y373" s="152"/>
      <c r="Z373" s="152"/>
      <c r="AA373" s="152"/>
      <c r="AB373" s="152"/>
      <c r="AC373" s="152"/>
      <c r="AD373" s="152"/>
      <c r="AE373" s="152"/>
      <c r="AF373" s="152"/>
      <c r="AG373" s="152" t="s">
        <v>284</v>
      </c>
      <c r="AH373" s="152">
        <v>0</v>
      </c>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row>
    <row r="374" spans="1:60" outlineLevel="1" x14ac:dyDescent="0.2">
      <c r="A374" s="159"/>
      <c r="B374" s="160"/>
      <c r="C374" s="190" t="s">
        <v>730</v>
      </c>
      <c r="D374" s="162"/>
      <c r="E374" s="163">
        <v>10.930000000000001</v>
      </c>
      <c r="F374" s="161"/>
      <c r="G374" s="161"/>
      <c r="H374" s="161"/>
      <c r="I374" s="161"/>
      <c r="J374" s="161"/>
      <c r="K374" s="161"/>
      <c r="L374" s="161"/>
      <c r="M374" s="161"/>
      <c r="N374" s="161"/>
      <c r="O374" s="161"/>
      <c r="P374" s="161"/>
      <c r="Q374" s="161"/>
      <c r="R374" s="161"/>
      <c r="S374" s="161"/>
      <c r="T374" s="161"/>
      <c r="U374" s="161"/>
      <c r="V374" s="161"/>
      <c r="W374" s="161"/>
      <c r="X374" s="152"/>
      <c r="Y374" s="152"/>
      <c r="Z374" s="152"/>
      <c r="AA374" s="152"/>
      <c r="AB374" s="152"/>
      <c r="AC374" s="152"/>
      <c r="AD374" s="152"/>
      <c r="AE374" s="152"/>
      <c r="AF374" s="152"/>
      <c r="AG374" s="152" t="s">
        <v>284</v>
      </c>
      <c r="AH374" s="152">
        <v>0</v>
      </c>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c r="BD374" s="152"/>
      <c r="BE374" s="152"/>
      <c r="BF374" s="152"/>
      <c r="BG374" s="152"/>
      <c r="BH374" s="152"/>
    </row>
    <row r="375" spans="1:60" outlineLevel="1" x14ac:dyDescent="0.2">
      <c r="A375" s="159"/>
      <c r="B375" s="160"/>
      <c r="C375" s="190" t="s">
        <v>731</v>
      </c>
      <c r="D375" s="162"/>
      <c r="E375" s="163">
        <v>9.4600000000000009</v>
      </c>
      <c r="F375" s="161"/>
      <c r="G375" s="161"/>
      <c r="H375" s="161"/>
      <c r="I375" s="161"/>
      <c r="J375" s="161"/>
      <c r="K375" s="161"/>
      <c r="L375" s="161"/>
      <c r="M375" s="161"/>
      <c r="N375" s="161"/>
      <c r="O375" s="161"/>
      <c r="P375" s="161"/>
      <c r="Q375" s="161"/>
      <c r="R375" s="161"/>
      <c r="S375" s="161"/>
      <c r="T375" s="161"/>
      <c r="U375" s="161"/>
      <c r="V375" s="161"/>
      <c r="W375" s="161"/>
      <c r="X375" s="152"/>
      <c r="Y375" s="152"/>
      <c r="Z375" s="152"/>
      <c r="AA375" s="152"/>
      <c r="AB375" s="152"/>
      <c r="AC375" s="152"/>
      <c r="AD375" s="152"/>
      <c r="AE375" s="152"/>
      <c r="AF375" s="152"/>
      <c r="AG375" s="152" t="s">
        <v>284</v>
      </c>
      <c r="AH375" s="152">
        <v>0</v>
      </c>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row>
    <row r="376" spans="1:60" outlineLevel="1" x14ac:dyDescent="0.2">
      <c r="A376" s="159"/>
      <c r="B376" s="160"/>
      <c r="C376" s="190" t="s">
        <v>732</v>
      </c>
      <c r="D376" s="162"/>
      <c r="E376" s="163">
        <v>9.9500000000000011</v>
      </c>
      <c r="F376" s="161"/>
      <c r="G376" s="161"/>
      <c r="H376" s="161"/>
      <c r="I376" s="161"/>
      <c r="J376" s="161"/>
      <c r="K376" s="161"/>
      <c r="L376" s="161"/>
      <c r="M376" s="161"/>
      <c r="N376" s="161"/>
      <c r="O376" s="161"/>
      <c r="P376" s="161"/>
      <c r="Q376" s="161"/>
      <c r="R376" s="161"/>
      <c r="S376" s="161"/>
      <c r="T376" s="161"/>
      <c r="U376" s="161"/>
      <c r="V376" s="161"/>
      <c r="W376" s="161"/>
      <c r="X376" s="152"/>
      <c r="Y376" s="152"/>
      <c r="Z376" s="152"/>
      <c r="AA376" s="152"/>
      <c r="AB376" s="152"/>
      <c r="AC376" s="152"/>
      <c r="AD376" s="152"/>
      <c r="AE376" s="152"/>
      <c r="AF376" s="152"/>
      <c r="AG376" s="152" t="s">
        <v>284</v>
      </c>
      <c r="AH376" s="152">
        <v>0</v>
      </c>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c r="BD376" s="152"/>
      <c r="BE376" s="152"/>
      <c r="BF376" s="152"/>
      <c r="BG376" s="152"/>
      <c r="BH376" s="152"/>
    </row>
    <row r="377" spans="1:60" outlineLevel="1" x14ac:dyDescent="0.2">
      <c r="A377" s="159"/>
      <c r="B377" s="160"/>
      <c r="C377" s="192" t="s">
        <v>481</v>
      </c>
      <c r="D377" s="164"/>
      <c r="E377" s="165">
        <v>50.71</v>
      </c>
      <c r="F377" s="161"/>
      <c r="G377" s="161"/>
      <c r="H377" s="161"/>
      <c r="I377" s="161"/>
      <c r="J377" s="161"/>
      <c r="K377" s="161"/>
      <c r="L377" s="161"/>
      <c r="M377" s="161"/>
      <c r="N377" s="161"/>
      <c r="O377" s="161"/>
      <c r="P377" s="161"/>
      <c r="Q377" s="161"/>
      <c r="R377" s="161"/>
      <c r="S377" s="161"/>
      <c r="T377" s="161"/>
      <c r="U377" s="161"/>
      <c r="V377" s="161"/>
      <c r="W377" s="161"/>
      <c r="X377" s="152"/>
      <c r="Y377" s="152"/>
      <c r="Z377" s="152"/>
      <c r="AA377" s="152"/>
      <c r="AB377" s="152"/>
      <c r="AC377" s="152"/>
      <c r="AD377" s="152"/>
      <c r="AE377" s="152"/>
      <c r="AF377" s="152"/>
      <c r="AG377" s="152" t="s">
        <v>284</v>
      </c>
      <c r="AH377" s="152">
        <v>1</v>
      </c>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row>
    <row r="378" spans="1:60" outlineLevel="1" x14ac:dyDescent="0.2">
      <c r="A378" s="159"/>
      <c r="B378" s="160"/>
      <c r="C378" s="190" t="s">
        <v>733</v>
      </c>
      <c r="D378" s="162"/>
      <c r="E378" s="163"/>
      <c r="F378" s="161"/>
      <c r="G378" s="161"/>
      <c r="H378" s="161"/>
      <c r="I378" s="161"/>
      <c r="J378" s="161"/>
      <c r="K378" s="161"/>
      <c r="L378" s="161"/>
      <c r="M378" s="161"/>
      <c r="N378" s="161"/>
      <c r="O378" s="161"/>
      <c r="P378" s="161"/>
      <c r="Q378" s="161"/>
      <c r="R378" s="161"/>
      <c r="S378" s="161"/>
      <c r="T378" s="161"/>
      <c r="U378" s="161"/>
      <c r="V378" s="161"/>
      <c r="W378" s="161"/>
      <c r="X378" s="152"/>
      <c r="Y378" s="152"/>
      <c r="Z378" s="152"/>
      <c r="AA378" s="152"/>
      <c r="AB378" s="152"/>
      <c r="AC378" s="152"/>
      <c r="AD378" s="152"/>
      <c r="AE378" s="152"/>
      <c r="AF378" s="152"/>
      <c r="AG378" s="152" t="s">
        <v>284</v>
      </c>
      <c r="AH378" s="152">
        <v>0</v>
      </c>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row>
    <row r="379" spans="1:60" outlineLevel="1" x14ac:dyDescent="0.2">
      <c r="A379" s="159"/>
      <c r="B379" s="160"/>
      <c r="C379" s="190" t="s">
        <v>734</v>
      </c>
      <c r="D379" s="162"/>
      <c r="E379" s="163">
        <v>370.56</v>
      </c>
      <c r="F379" s="161"/>
      <c r="G379" s="161"/>
      <c r="H379" s="161"/>
      <c r="I379" s="161"/>
      <c r="J379" s="161"/>
      <c r="K379" s="161"/>
      <c r="L379" s="161"/>
      <c r="M379" s="161"/>
      <c r="N379" s="161"/>
      <c r="O379" s="161"/>
      <c r="P379" s="161"/>
      <c r="Q379" s="161"/>
      <c r="R379" s="161"/>
      <c r="S379" s="161"/>
      <c r="T379" s="161"/>
      <c r="U379" s="161"/>
      <c r="V379" s="161"/>
      <c r="W379" s="161"/>
      <c r="X379" s="152"/>
      <c r="Y379" s="152"/>
      <c r="Z379" s="152"/>
      <c r="AA379" s="152"/>
      <c r="AB379" s="152"/>
      <c r="AC379" s="152"/>
      <c r="AD379" s="152"/>
      <c r="AE379" s="152"/>
      <c r="AF379" s="152"/>
      <c r="AG379" s="152" t="s">
        <v>284</v>
      </c>
      <c r="AH379" s="152">
        <v>0</v>
      </c>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c r="BD379" s="152"/>
      <c r="BE379" s="152"/>
      <c r="BF379" s="152"/>
      <c r="BG379" s="152"/>
      <c r="BH379" s="152"/>
    </row>
    <row r="380" spans="1:60" outlineLevel="1" x14ac:dyDescent="0.2">
      <c r="A380" s="159"/>
      <c r="B380" s="160"/>
      <c r="C380" s="190" t="s">
        <v>735</v>
      </c>
      <c r="D380" s="162"/>
      <c r="E380" s="163">
        <v>3.54</v>
      </c>
      <c r="F380" s="161"/>
      <c r="G380" s="161"/>
      <c r="H380" s="161"/>
      <c r="I380" s="161"/>
      <c r="J380" s="161"/>
      <c r="K380" s="161"/>
      <c r="L380" s="161"/>
      <c r="M380" s="161"/>
      <c r="N380" s="161"/>
      <c r="O380" s="161"/>
      <c r="P380" s="161"/>
      <c r="Q380" s="161"/>
      <c r="R380" s="161"/>
      <c r="S380" s="161"/>
      <c r="T380" s="161"/>
      <c r="U380" s="161"/>
      <c r="V380" s="161"/>
      <c r="W380" s="161"/>
      <c r="X380" s="152"/>
      <c r="Y380" s="152"/>
      <c r="Z380" s="152"/>
      <c r="AA380" s="152"/>
      <c r="AB380" s="152"/>
      <c r="AC380" s="152"/>
      <c r="AD380" s="152"/>
      <c r="AE380" s="152"/>
      <c r="AF380" s="152"/>
      <c r="AG380" s="152" t="s">
        <v>284</v>
      </c>
      <c r="AH380" s="152">
        <v>0</v>
      </c>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c r="BD380" s="152"/>
      <c r="BE380" s="152"/>
      <c r="BF380" s="152"/>
      <c r="BG380" s="152"/>
      <c r="BH380" s="152"/>
    </row>
    <row r="381" spans="1:60" outlineLevel="1" x14ac:dyDescent="0.2">
      <c r="A381" s="159"/>
      <c r="B381" s="160"/>
      <c r="C381" s="190" t="s">
        <v>736</v>
      </c>
      <c r="D381" s="162"/>
      <c r="E381" s="163">
        <v>110.85000000000001</v>
      </c>
      <c r="F381" s="161"/>
      <c r="G381" s="161"/>
      <c r="H381" s="161"/>
      <c r="I381" s="161"/>
      <c r="J381" s="161"/>
      <c r="K381" s="161"/>
      <c r="L381" s="161"/>
      <c r="M381" s="161"/>
      <c r="N381" s="161"/>
      <c r="O381" s="161"/>
      <c r="P381" s="161"/>
      <c r="Q381" s="161"/>
      <c r="R381" s="161"/>
      <c r="S381" s="161"/>
      <c r="T381" s="161"/>
      <c r="U381" s="161"/>
      <c r="V381" s="161"/>
      <c r="W381" s="161"/>
      <c r="X381" s="152"/>
      <c r="Y381" s="152"/>
      <c r="Z381" s="152"/>
      <c r="AA381" s="152"/>
      <c r="AB381" s="152"/>
      <c r="AC381" s="152"/>
      <c r="AD381" s="152"/>
      <c r="AE381" s="152"/>
      <c r="AF381" s="152"/>
      <c r="AG381" s="152" t="s">
        <v>284</v>
      </c>
      <c r="AH381" s="152">
        <v>0</v>
      </c>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c r="BD381" s="152"/>
      <c r="BE381" s="152"/>
      <c r="BF381" s="152"/>
      <c r="BG381" s="152"/>
      <c r="BH381" s="152"/>
    </row>
    <row r="382" spans="1:60" outlineLevel="1" x14ac:dyDescent="0.2">
      <c r="A382" s="159"/>
      <c r="B382" s="160"/>
      <c r="C382" s="190" t="s">
        <v>737</v>
      </c>
      <c r="D382" s="162"/>
      <c r="E382" s="163">
        <v>1.1300000000000001</v>
      </c>
      <c r="F382" s="161"/>
      <c r="G382" s="161"/>
      <c r="H382" s="161"/>
      <c r="I382" s="161"/>
      <c r="J382" s="161"/>
      <c r="K382" s="161"/>
      <c r="L382" s="161"/>
      <c r="M382" s="161"/>
      <c r="N382" s="161"/>
      <c r="O382" s="161"/>
      <c r="P382" s="161"/>
      <c r="Q382" s="161"/>
      <c r="R382" s="161"/>
      <c r="S382" s="161"/>
      <c r="T382" s="161"/>
      <c r="U382" s="161"/>
      <c r="V382" s="161"/>
      <c r="W382" s="161"/>
      <c r="X382" s="152"/>
      <c r="Y382" s="152"/>
      <c r="Z382" s="152"/>
      <c r="AA382" s="152"/>
      <c r="AB382" s="152"/>
      <c r="AC382" s="152"/>
      <c r="AD382" s="152"/>
      <c r="AE382" s="152"/>
      <c r="AF382" s="152"/>
      <c r="AG382" s="152" t="s">
        <v>284</v>
      </c>
      <c r="AH382" s="152">
        <v>0</v>
      </c>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c r="BD382" s="152"/>
      <c r="BE382" s="152"/>
      <c r="BF382" s="152"/>
      <c r="BG382" s="152"/>
      <c r="BH382" s="152"/>
    </row>
    <row r="383" spans="1:60" outlineLevel="1" x14ac:dyDescent="0.2">
      <c r="A383" s="159"/>
      <c r="B383" s="160"/>
      <c r="C383" s="192" t="s">
        <v>481</v>
      </c>
      <c r="D383" s="164"/>
      <c r="E383" s="165">
        <v>486.07000000000005</v>
      </c>
      <c r="F383" s="161"/>
      <c r="G383" s="161"/>
      <c r="H383" s="161"/>
      <c r="I383" s="161"/>
      <c r="J383" s="161"/>
      <c r="K383" s="161"/>
      <c r="L383" s="161"/>
      <c r="M383" s="161"/>
      <c r="N383" s="161"/>
      <c r="O383" s="161"/>
      <c r="P383" s="161"/>
      <c r="Q383" s="161"/>
      <c r="R383" s="161"/>
      <c r="S383" s="161"/>
      <c r="T383" s="161"/>
      <c r="U383" s="161"/>
      <c r="V383" s="161"/>
      <c r="W383" s="161"/>
      <c r="X383" s="152"/>
      <c r="Y383" s="152"/>
      <c r="Z383" s="152"/>
      <c r="AA383" s="152"/>
      <c r="AB383" s="152"/>
      <c r="AC383" s="152"/>
      <c r="AD383" s="152"/>
      <c r="AE383" s="152"/>
      <c r="AF383" s="152"/>
      <c r="AG383" s="152" t="s">
        <v>284</v>
      </c>
      <c r="AH383" s="152">
        <v>1</v>
      </c>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c r="BE383" s="152"/>
      <c r="BF383" s="152"/>
      <c r="BG383" s="152"/>
      <c r="BH383" s="152"/>
    </row>
    <row r="384" spans="1:60" outlineLevel="1" x14ac:dyDescent="0.2">
      <c r="A384" s="159"/>
      <c r="B384" s="160"/>
      <c r="C384" s="190" t="s">
        <v>738</v>
      </c>
      <c r="D384" s="162"/>
      <c r="E384" s="163"/>
      <c r="F384" s="161"/>
      <c r="G384" s="161"/>
      <c r="H384" s="161"/>
      <c r="I384" s="161"/>
      <c r="J384" s="161"/>
      <c r="K384" s="161"/>
      <c r="L384" s="161"/>
      <c r="M384" s="161"/>
      <c r="N384" s="161"/>
      <c r="O384" s="161"/>
      <c r="P384" s="161"/>
      <c r="Q384" s="161"/>
      <c r="R384" s="161"/>
      <c r="S384" s="161"/>
      <c r="T384" s="161"/>
      <c r="U384" s="161"/>
      <c r="V384" s="161"/>
      <c r="W384" s="161"/>
      <c r="X384" s="152"/>
      <c r="Y384" s="152"/>
      <c r="Z384" s="152"/>
      <c r="AA384" s="152"/>
      <c r="AB384" s="152"/>
      <c r="AC384" s="152"/>
      <c r="AD384" s="152"/>
      <c r="AE384" s="152"/>
      <c r="AF384" s="152"/>
      <c r="AG384" s="152" t="s">
        <v>284</v>
      </c>
      <c r="AH384" s="152">
        <v>0</v>
      </c>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c r="BD384" s="152"/>
      <c r="BE384" s="152"/>
      <c r="BF384" s="152"/>
      <c r="BG384" s="152"/>
      <c r="BH384" s="152"/>
    </row>
    <row r="385" spans="1:60" outlineLevel="1" x14ac:dyDescent="0.2">
      <c r="A385" s="159"/>
      <c r="B385" s="160"/>
      <c r="C385" s="190" t="s">
        <v>739</v>
      </c>
      <c r="D385" s="162"/>
      <c r="E385" s="163">
        <v>7.8400000000000007</v>
      </c>
      <c r="F385" s="161"/>
      <c r="G385" s="161"/>
      <c r="H385" s="161"/>
      <c r="I385" s="161"/>
      <c r="J385" s="161"/>
      <c r="K385" s="161"/>
      <c r="L385" s="161"/>
      <c r="M385" s="161"/>
      <c r="N385" s="161"/>
      <c r="O385" s="161"/>
      <c r="P385" s="161"/>
      <c r="Q385" s="161"/>
      <c r="R385" s="161"/>
      <c r="S385" s="161"/>
      <c r="T385" s="161"/>
      <c r="U385" s="161"/>
      <c r="V385" s="161"/>
      <c r="W385" s="161"/>
      <c r="X385" s="152"/>
      <c r="Y385" s="152"/>
      <c r="Z385" s="152"/>
      <c r="AA385" s="152"/>
      <c r="AB385" s="152"/>
      <c r="AC385" s="152"/>
      <c r="AD385" s="152"/>
      <c r="AE385" s="152"/>
      <c r="AF385" s="152"/>
      <c r="AG385" s="152" t="s">
        <v>284</v>
      </c>
      <c r="AH385" s="152">
        <v>0</v>
      </c>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c r="BD385" s="152"/>
      <c r="BE385" s="152"/>
      <c r="BF385" s="152"/>
      <c r="BG385" s="152"/>
      <c r="BH385" s="152"/>
    </row>
    <row r="386" spans="1:60" outlineLevel="1" x14ac:dyDescent="0.2">
      <c r="A386" s="159"/>
      <c r="B386" s="160"/>
      <c r="C386" s="190" t="s">
        <v>740</v>
      </c>
      <c r="D386" s="162"/>
      <c r="E386" s="163">
        <v>3.1700000000000004</v>
      </c>
      <c r="F386" s="161"/>
      <c r="G386" s="161"/>
      <c r="H386" s="161"/>
      <c r="I386" s="161"/>
      <c r="J386" s="161"/>
      <c r="K386" s="161"/>
      <c r="L386" s="161"/>
      <c r="M386" s="161"/>
      <c r="N386" s="161"/>
      <c r="O386" s="161"/>
      <c r="P386" s="161"/>
      <c r="Q386" s="161"/>
      <c r="R386" s="161"/>
      <c r="S386" s="161"/>
      <c r="T386" s="161"/>
      <c r="U386" s="161"/>
      <c r="V386" s="161"/>
      <c r="W386" s="161"/>
      <c r="X386" s="152"/>
      <c r="Y386" s="152"/>
      <c r="Z386" s="152"/>
      <c r="AA386" s="152"/>
      <c r="AB386" s="152"/>
      <c r="AC386" s="152"/>
      <c r="AD386" s="152"/>
      <c r="AE386" s="152"/>
      <c r="AF386" s="152"/>
      <c r="AG386" s="152" t="s">
        <v>284</v>
      </c>
      <c r="AH386" s="152">
        <v>0</v>
      </c>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c r="BD386" s="152"/>
      <c r="BE386" s="152"/>
      <c r="BF386" s="152"/>
      <c r="BG386" s="152"/>
      <c r="BH386" s="152"/>
    </row>
    <row r="387" spans="1:60" outlineLevel="1" x14ac:dyDescent="0.2">
      <c r="A387" s="159"/>
      <c r="B387" s="160"/>
      <c r="C387" s="192" t="s">
        <v>481</v>
      </c>
      <c r="D387" s="164"/>
      <c r="E387" s="165">
        <v>11.010000000000002</v>
      </c>
      <c r="F387" s="161"/>
      <c r="G387" s="161"/>
      <c r="H387" s="161"/>
      <c r="I387" s="161"/>
      <c r="J387" s="161"/>
      <c r="K387" s="161"/>
      <c r="L387" s="161"/>
      <c r="M387" s="161"/>
      <c r="N387" s="161"/>
      <c r="O387" s="161"/>
      <c r="P387" s="161"/>
      <c r="Q387" s="161"/>
      <c r="R387" s="161"/>
      <c r="S387" s="161"/>
      <c r="T387" s="161"/>
      <c r="U387" s="161"/>
      <c r="V387" s="161"/>
      <c r="W387" s="161"/>
      <c r="X387" s="152"/>
      <c r="Y387" s="152"/>
      <c r="Z387" s="152"/>
      <c r="AA387" s="152"/>
      <c r="AB387" s="152"/>
      <c r="AC387" s="152"/>
      <c r="AD387" s="152"/>
      <c r="AE387" s="152"/>
      <c r="AF387" s="152"/>
      <c r="AG387" s="152" t="s">
        <v>284</v>
      </c>
      <c r="AH387" s="152">
        <v>1</v>
      </c>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c r="BD387" s="152"/>
      <c r="BE387" s="152"/>
      <c r="BF387" s="152"/>
      <c r="BG387" s="152"/>
      <c r="BH387" s="152"/>
    </row>
    <row r="388" spans="1:60" outlineLevel="1" x14ac:dyDescent="0.2">
      <c r="A388" s="159"/>
      <c r="B388" s="160"/>
      <c r="C388" s="190" t="s">
        <v>741</v>
      </c>
      <c r="D388" s="162"/>
      <c r="E388" s="163"/>
      <c r="F388" s="161"/>
      <c r="G388" s="161"/>
      <c r="H388" s="161"/>
      <c r="I388" s="161"/>
      <c r="J388" s="161"/>
      <c r="K388" s="161"/>
      <c r="L388" s="161"/>
      <c r="M388" s="161"/>
      <c r="N388" s="161"/>
      <c r="O388" s="161"/>
      <c r="P388" s="161"/>
      <c r="Q388" s="161"/>
      <c r="R388" s="161"/>
      <c r="S388" s="161"/>
      <c r="T388" s="161"/>
      <c r="U388" s="161"/>
      <c r="V388" s="161"/>
      <c r="W388" s="161"/>
      <c r="X388" s="152"/>
      <c r="Y388" s="152"/>
      <c r="Z388" s="152"/>
      <c r="AA388" s="152"/>
      <c r="AB388" s="152"/>
      <c r="AC388" s="152"/>
      <c r="AD388" s="152"/>
      <c r="AE388" s="152"/>
      <c r="AF388" s="152"/>
      <c r="AG388" s="152" t="s">
        <v>284</v>
      </c>
      <c r="AH388" s="152">
        <v>0</v>
      </c>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row>
    <row r="389" spans="1:60" outlineLevel="1" x14ac:dyDescent="0.2">
      <c r="A389" s="159"/>
      <c r="B389" s="160"/>
      <c r="C389" s="190" t="s">
        <v>742</v>
      </c>
      <c r="D389" s="162"/>
      <c r="E389" s="163">
        <v>6.1700000000000008</v>
      </c>
      <c r="F389" s="161"/>
      <c r="G389" s="161"/>
      <c r="H389" s="161"/>
      <c r="I389" s="161"/>
      <c r="J389" s="161"/>
      <c r="K389" s="161"/>
      <c r="L389" s="161"/>
      <c r="M389" s="161"/>
      <c r="N389" s="161"/>
      <c r="O389" s="161"/>
      <c r="P389" s="161"/>
      <c r="Q389" s="161"/>
      <c r="R389" s="161"/>
      <c r="S389" s="161"/>
      <c r="T389" s="161"/>
      <c r="U389" s="161"/>
      <c r="V389" s="161"/>
      <c r="W389" s="161"/>
      <c r="X389" s="152"/>
      <c r="Y389" s="152"/>
      <c r="Z389" s="152"/>
      <c r="AA389" s="152"/>
      <c r="AB389" s="152"/>
      <c r="AC389" s="152"/>
      <c r="AD389" s="152"/>
      <c r="AE389" s="152"/>
      <c r="AF389" s="152"/>
      <c r="AG389" s="152" t="s">
        <v>284</v>
      </c>
      <c r="AH389" s="152">
        <v>0</v>
      </c>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c r="BE389" s="152"/>
      <c r="BF389" s="152"/>
      <c r="BG389" s="152"/>
      <c r="BH389" s="152"/>
    </row>
    <row r="390" spans="1:60" outlineLevel="1" x14ac:dyDescent="0.2">
      <c r="A390" s="159"/>
      <c r="B390" s="160"/>
      <c r="C390" s="190" t="s">
        <v>743</v>
      </c>
      <c r="D390" s="162"/>
      <c r="E390" s="163">
        <v>1.78</v>
      </c>
      <c r="F390" s="161"/>
      <c r="G390" s="161"/>
      <c r="H390" s="161"/>
      <c r="I390" s="161"/>
      <c r="J390" s="161"/>
      <c r="K390" s="161"/>
      <c r="L390" s="161"/>
      <c r="M390" s="161"/>
      <c r="N390" s="161"/>
      <c r="O390" s="161"/>
      <c r="P390" s="161"/>
      <c r="Q390" s="161"/>
      <c r="R390" s="161"/>
      <c r="S390" s="161"/>
      <c r="T390" s="161"/>
      <c r="U390" s="161"/>
      <c r="V390" s="161"/>
      <c r="W390" s="161"/>
      <c r="X390" s="152"/>
      <c r="Y390" s="152"/>
      <c r="Z390" s="152"/>
      <c r="AA390" s="152"/>
      <c r="AB390" s="152"/>
      <c r="AC390" s="152"/>
      <c r="AD390" s="152"/>
      <c r="AE390" s="152"/>
      <c r="AF390" s="152"/>
      <c r="AG390" s="152" t="s">
        <v>284</v>
      </c>
      <c r="AH390" s="152">
        <v>0</v>
      </c>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c r="BD390" s="152"/>
      <c r="BE390" s="152"/>
      <c r="BF390" s="152"/>
      <c r="BG390" s="152"/>
      <c r="BH390" s="152"/>
    </row>
    <row r="391" spans="1:60" outlineLevel="1" x14ac:dyDescent="0.2">
      <c r="A391" s="159"/>
      <c r="B391" s="160"/>
      <c r="C391" s="190" t="s">
        <v>744</v>
      </c>
      <c r="D391" s="162"/>
      <c r="E391" s="163">
        <v>5.41</v>
      </c>
      <c r="F391" s="161"/>
      <c r="G391" s="161"/>
      <c r="H391" s="161"/>
      <c r="I391" s="161"/>
      <c r="J391" s="161"/>
      <c r="K391" s="161"/>
      <c r="L391" s="161"/>
      <c r="M391" s="161"/>
      <c r="N391" s="161"/>
      <c r="O391" s="161"/>
      <c r="P391" s="161"/>
      <c r="Q391" s="161"/>
      <c r="R391" s="161"/>
      <c r="S391" s="161"/>
      <c r="T391" s="161"/>
      <c r="U391" s="161"/>
      <c r="V391" s="161"/>
      <c r="W391" s="161"/>
      <c r="X391" s="152"/>
      <c r="Y391" s="152"/>
      <c r="Z391" s="152"/>
      <c r="AA391" s="152"/>
      <c r="AB391" s="152"/>
      <c r="AC391" s="152"/>
      <c r="AD391" s="152"/>
      <c r="AE391" s="152"/>
      <c r="AF391" s="152"/>
      <c r="AG391" s="152" t="s">
        <v>284</v>
      </c>
      <c r="AH391" s="152">
        <v>0</v>
      </c>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c r="BD391" s="152"/>
      <c r="BE391" s="152"/>
      <c r="BF391" s="152"/>
      <c r="BG391" s="152"/>
      <c r="BH391" s="152"/>
    </row>
    <row r="392" spans="1:60" outlineLevel="1" x14ac:dyDescent="0.2">
      <c r="A392" s="159"/>
      <c r="B392" s="160"/>
      <c r="C392" s="190" t="s">
        <v>745</v>
      </c>
      <c r="D392" s="162"/>
      <c r="E392" s="163">
        <v>3.66</v>
      </c>
      <c r="F392" s="161"/>
      <c r="G392" s="161"/>
      <c r="H392" s="161"/>
      <c r="I392" s="161"/>
      <c r="J392" s="161"/>
      <c r="K392" s="161"/>
      <c r="L392" s="161"/>
      <c r="M392" s="161"/>
      <c r="N392" s="161"/>
      <c r="O392" s="161"/>
      <c r="P392" s="161"/>
      <c r="Q392" s="161"/>
      <c r="R392" s="161"/>
      <c r="S392" s="161"/>
      <c r="T392" s="161"/>
      <c r="U392" s="161"/>
      <c r="V392" s="161"/>
      <c r="W392" s="161"/>
      <c r="X392" s="152"/>
      <c r="Y392" s="152"/>
      <c r="Z392" s="152"/>
      <c r="AA392" s="152"/>
      <c r="AB392" s="152"/>
      <c r="AC392" s="152"/>
      <c r="AD392" s="152"/>
      <c r="AE392" s="152"/>
      <c r="AF392" s="152"/>
      <c r="AG392" s="152" t="s">
        <v>284</v>
      </c>
      <c r="AH392" s="152">
        <v>0</v>
      </c>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c r="BD392" s="152"/>
      <c r="BE392" s="152"/>
      <c r="BF392" s="152"/>
      <c r="BG392" s="152"/>
      <c r="BH392" s="152"/>
    </row>
    <row r="393" spans="1:60" outlineLevel="1" x14ac:dyDescent="0.2">
      <c r="A393" s="159"/>
      <c r="B393" s="160"/>
      <c r="C393" s="192" t="s">
        <v>481</v>
      </c>
      <c r="D393" s="164"/>
      <c r="E393" s="165">
        <v>17.020000000000003</v>
      </c>
      <c r="F393" s="161"/>
      <c r="G393" s="161"/>
      <c r="H393" s="161"/>
      <c r="I393" s="161"/>
      <c r="J393" s="161"/>
      <c r="K393" s="161"/>
      <c r="L393" s="161"/>
      <c r="M393" s="161"/>
      <c r="N393" s="161"/>
      <c r="O393" s="161"/>
      <c r="P393" s="161"/>
      <c r="Q393" s="161"/>
      <c r="R393" s="161"/>
      <c r="S393" s="161"/>
      <c r="T393" s="161"/>
      <c r="U393" s="161"/>
      <c r="V393" s="161"/>
      <c r="W393" s="161"/>
      <c r="X393" s="152"/>
      <c r="Y393" s="152"/>
      <c r="Z393" s="152"/>
      <c r="AA393" s="152"/>
      <c r="AB393" s="152"/>
      <c r="AC393" s="152"/>
      <c r="AD393" s="152"/>
      <c r="AE393" s="152"/>
      <c r="AF393" s="152"/>
      <c r="AG393" s="152" t="s">
        <v>284</v>
      </c>
      <c r="AH393" s="152">
        <v>1</v>
      </c>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c r="BD393" s="152"/>
      <c r="BE393" s="152"/>
      <c r="BF393" s="152"/>
      <c r="BG393" s="152"/>
      <c r="BH393" s="152"/>
    </row>
    <row r="394" spans="1:60" outlineLevel="1" x14ac:dyDescent="0.2">
      <c r="A394" s="159"/>
      <c r="B394" s="160"/>
      <c r="C394" s="190" t="s">
        <v>746</v>
      </c>
      <c r="D394" s="162"/>
      <c r="E394" s="163"/>
      <c r="F394" s="161"/>
      <c r="G394" s="161"/>
      <c r="H394" s="161"/>
      <c r="I394" s="161"/>
      <c r="J394" s="161"/>
      <c r="K394" s="161"/>
      <c r="L394" s="161"/>
      <c r="M394" s="161"/>
      <c r="N394" s="161"/>
      <c r="O394" s="161"/>
      <c r="P394" s="161"/>
      <c r="Q394" s="161"/>
      <c r="R394" s="161"/>
      <c r="S394" s="161"/>
      <c r="T394" s="161"/>
      <c r="U394" s="161"/>
      <c r="V394" s="161"/>
      <c r="W394" s="161"/>
      <c r="X394" s="152"/>
      <c r="Y394" s="152"/>
      <c r="Z394" s="152"/>
      <c r="AA394" s="152"/>
      <c r="AB394" s="152"/>
      <c r="AC394" s="152"/>
      <c r="AD394" s="152"/>
      <c r="AE394" s="152"/>
      <c r="AF394" s="152"/>
      <c r="AG394" s="152" t="s">
        <v>284</v>
      </c>
      <c r="AH394" s="152">
        <v>0</v>
      </c>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c r="BD394" s="152"/>
      <c r="BE394" s="152"/>
      <c r="BF394" s="152"/>
      <c r="BG394" s="152"/>
      <c r="BH394" s="152"/>
    </row>
    <row r="395" spans="1:60" outlineLevel="1" x14ac:dyDescent="0.2">
      <c r="A395" s="159"/>
      <c r="B395" s="160"/>
      <c r="C395" s="190" t="s">
        <v>747</v>
      </c>
      <c r="D395" s="162"/>
      <c r="E395" s="163">
        <v>11.170000000000002</v>
      </c>
      <c r="F395" s="161"/>
      <c r="G395" s="161"/>
      <c r="H395" s="161"/>
      <c r="I395" s="161"/>
      <c r="J395" s="161"/>
      <c r="K395" s="161"/>
      <c r="L395" s="161"/>
      <c r="M395" s="161"/>
      <c r="N395" s="161"/>
      <c r="O395" s="161"/>
      <c r="P395" s="161"/>
      <c r="Q395" s="161"/>
      <c r="R395" s="161"/>
      <c r="S395" s="161"/>
      <c r="T395" s="161"/>
      <c r="U395" s="161"/>
      <c r="V395" s="161"/>
      <c r="W395" s="161"/>
      <c r="X395" s="152"/>
      <c r="Y395" s="152"/>
      <c r="Z395" s="152"/>
      <c r="AA395" s="152"/>
      <c r="AB395" s="152"/>
      <c r="AC395" s="152"/>
      <c r="AD395" s="152"/>
      <c r="AE395" s="152"/>
      <c r="AF395" s="152"/>
      <c r="AG395" s="152" t="s">
        <v>284</v>
      </c>
      <c r="AH395" s="152">
        <v>0</v>
      </c>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c r="BD395" s="152"/>
      <c r="BE395" s="152"/>
      <c r="BF395" s="152"/>
      <c r="BG395" s="152"/>
      <c r="BH395" s="152"/>
    </row>
    <row r="396" spans="1:60" outlineLevel="1" x14ac:dyDescent="0.2">
      <c r="A396" s="159"/>
      <c r="B396" s="160"/>
      <c r="C396" s="190" t="s">
        <v>748</v>
      </c>
      <c r="D396" s="162"/>
      <c r="E396" s="163">
        <v>50.17</v>
      </c>
      <c r="F396" s="161"/>
      <c r="G396" s="161"/>
      <c r="H396" s="161"/>
      <c r="I396" s="161"/>
      <c r="J396" s="161"/>
      <c r="K396" s="161"/>
      <c r="L396" s="161"/>
      <c r="M396" s="161"/>
      <c r="N396" s="161"/>
      <c r="O396" s="161"/>
      <c r="P396" s="161"/>
      <c r="Q396" s="161"/>
      <c r="R396" s="161"/>
      <c r="S396" s="161"/>
      <c r="T396" s="161"/>
      <c r="U396" s="161"/>
      <c r="V396" s="161"/>
      <c r="W396" s="161"/>
      <c r="X396" s="152"/>
      <c r="Y396" s="152"/>
      <c r="Z396" s="152"/>
      <c r="AA396" s="152"/>
      <c r="AB396" s="152"/>
      <c r="AC396" s="152"/>
      <c r="AD396" s="152"/>
      <c r="AE396" s="152"/>
      <c r="AF396" s="152"/>
      <c r="AG396" s="152" t="s">
        <v>284</v>
      </c>
      <c r="AH396" s="152">
        <v>0</v>
      </c>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c r="BD396" s="152"/>
      <c r="BE396" s="152"/>
      <c r="BF396" s="152"/>
      <c r="BG396" s="152"/>
      <c r="BH396" s="152"/>
    </row>
    <row r="397" spans="1:60" outlineLevel="1" x14ac:dyDescent="0.2">
      <c r="A397" s="159"/>
      <c r="B397" s="160"/>
      <c r="C397" s="192" t="s">
        <v>481</v>
      </c>
      <c r="D397" s="164"/>
      <c r="E397" s="165">
        <v>61.34</v>
      </c>
      <c r="F397" s="161"/>
      <c r="G397" s="161"/>
      <c r="H397" s="161"/>
      <c r="I397" s="161"/>
      <c r="J397" s="161"/>
      <c r="K397" s="161"/>
      <c r="L397" s="161"/>
      <c r="M397" s="161"/>
      <c r="N397" s="161"/>
      <c r="O397" s="161"/>
      <c r="P397" s="161"/>
      <c r="Q397" s="161"/>
      <c r="R397" s="161"/>
      <c r="S397" s="161"/>
      <c r="T397" s="161"/>
      <c r="U397" s="161"/>
      <c r="V397" s="161"/>
      <c r="W397" s="161"/>
      <c r="X397" s="152"/>
      <c r="Y397" s="152"/>
      <c r="Z397" s="152"/>
      <c r="AA397" s="152"/>
      <c r="AB397" s="152"/>
      <c r="AC397" s="152"/>
      <c r="AD397" s="152"/>
      <c r="AE397" s="152"/>
      <c r="AF397" s="152"/>
      <c r="AG397" s="152" t="s">
        <v>284</v>
      </c>
      <c r="AH397" s="152">
        <v>1</v>
      </c>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c r="BD397" s="152"/>
      <c r="BE397" s="152"/>
      <c r="BF397" s="152"/>
      <c r="BG397" s="152"/>
      <c r="BH397" s="152"/>
    </row>
    <row r="398" spans="1:60" outlineLevel="1" x14ac:dyDescent="0.2">
      <c r="A398" s="159"/>
      <c r="B398" s="160"/>
      <c r="C398" s="190" t="s">
        <v>749</v>
      </c>
      <c r="D398" s="162"/>
      <c r="E398" s="163"/>
      <c r="F398" s="161"/>
      <c r="G398" s="161"/>
      <c r="H398" s="161"/>
      <c r="I398" s="161"/>
      <c r="J398" s="161"/>
      <c r="K398" s="161"/>
      <c r="L398" s="161"/>
      <c r="M398" s="161"/>
      <c r="N398" s="161"/>
      <c r="O398" s="161"/>
      <c r="P398" s="161"/>
      <c r="Q398" s="161"/>
      <c r="R398" s="161"/>
      <c r="S398" s="161"/>
      <c r="T398" s="161"/>
      <c r="U398" s="161"/>
      <c r="V398" s="161"/>
      <c r="W398" s="161"/>
      <c r="X398" s="152"/>
      <c r="Y398" s="152"/>
      <c r="Z398" s="152"/>
      <c r="AA398" s="152"/>
      <c r="AB398" s="152"/>
      <c r="AC398" s="152"/>
      <c r="AD398" s="152"/>
      <c r="AE398" s="152"/>
      <c r="AF398" s="152"/>
      <c r="AG398" s="152" t="s">
        <v>284</v>
      </c>
      <c r="AH398" s="152">
        <v>0</v>
      </c>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c r="BD398" s="152"/>
      <c r="BE398" s="152"/>
      <c r="BF398" s="152"/>
      <c r="BG398" s="152"/>
      <c r="BH398" s="152"/>
    </row>
    <row r="399" spans="1:60" outlineLevel="1" x14ac:dyDescent="0.2">
      <c r="A399" s="159"/>
      <c r="B399" s="160"/>
      <c r="C399" s="190" t="s">
        <v>750</v>
      </c>
      <c r="D399" s="162"/>
      <c r="E399" s="163"/>
      <c r="F399" s="161"/>
      <c r="G399" s="161"/>
      <c r="H399" s="161"/>
      <c r="I399" s="161"/>
      <c r="J399" s="161"/>
      <c r="K399" s="161"/>
      <c r="L399" s="161"/>
      <c r="M399" s="161"/>
      <c r="N399" s="161"/>
      <c r="O399" s="161"/>
      <c r="P399" s="161"/>
      <c r="Q399" s="161"/>
      <c r="R399" s="161"/>
      <c r="S399" s="161"/>
      <c r="T399" s="161"/>
      <c r="U399" s="161"/>
      <c r="V399" s="161"/>
      <c r="W399" s="161"/>
      <c r="X399" s="152"/>
      <c r="Y399" s="152"/>
      <c r="Z399" s="152"/>
      <c r="AA399" s="152"/>
      <c r="AB399" s="152"/>
      <c r="AC399" s="152"/>
      <c r="AD399" s="152"/>
      <c r="AE399" s="152"/>
      <c r="AF399" s="152"/>
      <c r="AG399" s="152" t="s">
        <v>284</v>
      </c>
      <c r="AH399" s="152">
        <v>0</v>
      </c>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c r="BD399" s="152"/>
      <c r="BE399" s="152"/>
      <c r="BF399" s="152"/>
      <c r="BG399" s="152"/>
      <c r="BH399" s="152"/>
    </row>
    <row r="400" spans="1:60" outlineLevel="1" x14ac:dyDescent="0.2">
      <c r="A400" s="159"/>
      <c r="B400" s="160"/>
      <c r="C400" s="190" t="s">
        <v>751</v>
      </c>
      <c r="D400" s="162"/>
      <c r="E400" s="163">
        <v>26.560000000000002</v>
      </c>
      <c r="F400" s="161"/>
      <c r="G400" s="161"/>
      <c r="H400" s="161"/>
      <c r="I400" s="161"/>
      <c r="J400" s="161"/>
      <c r="K400" s="161"/>
      <c r="L400" s="161"/>
      <c r="M400" s="161"/>
      <c r="N400" s="161"/>
      <c r="O400" s="161"/>
      <c r="P400" s="161"/>
      <c r="Q400" s="161"/>
      <c r="R400" s="161"/>
      <c r="S400" s="161"/>
      <c r="T400" s="161"/>
      <c r="U400" s="161"/>
      <c r="V400" s="161"/>
      <c r="W400" s="161"/>
      <c r="X400" s="152"/>
      <c r="Y400" s="152"/>
      <c r="Z400" s="152"/>
      <c r="AA400" s="152"/>
      <c r="AB400" s="152"/>
      <c r="AC400" s="152"/>
      <c r="AD400" s="152"/>
      <c r="AE400" s="152"/>
      <c r="AF400" s="152"/>
      <c r="AG400" s="152" t="s">
        <v>284</v>
      </c>
      <c r="AH400" s="152">
        <v>0</v>
      </c>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c r="BD400" s="152"/>
      <c r="BE400" s="152"/>
      <c r="BF400" s="152"/>
      <c r="BG400" s="152"/>
      <c r="BH400" s="152"/>
    </row>
    <row r="401" spans="1:60" outlineLevel="1" x14ac:dyDescent="0.2">
      <c r="A401" s="159"/>
      <c r="B401" s="160"/>
      <c r="C401" s="190" t="s">
        <v>752</v>
      </c>
      <c r="D401" s="162"/>
      <c r="E401" s="163"/>
      <c r="F401" s="161"/>
      <c r="G401" s="161"/>
      <c r="H401" s="161"/>
      <c r="I401" s="161"/>
      <c r="J401" s="161"/>
      <c r="K401" s="161"/>
      <c r="L401" s="161"/>
      <c r="M401" s="161"/>
      <c r="N401" s="161"/>
      <c r="O401" s="161"/>
      <c r="P401" s="161"/>
      <c r="Q401" s="161"/>
      <c r="R401" s="161"/>
      <c r="S401" s="161"/>
      <c r="T401" s="161"/>
      <c r="U401" s="161"/>
      <c r="V401" s="161"/>
      <c r="W401" s="161"/>
      <c r="X401" s="152"/>
      <c r="Y401" s="152"/>
      <c r="Z401" s="152"/>
      <c r="AA401" s="152"/>
      <c r="AB401" s="152"/>
      <c r="AC401" s="152"/>
      <c r="AD401" s="152"/>
      <c r="AE401" s="152"/>
      <c r="AF401" s="152"/>
      <c r="AG401" s="152" t="s">
        <v>284</v>
      </c>
      <c r="AH401" s="152">
        <v>0</v>
      </c>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c r="BD401" s="152"/>
      <c r="BE401" s="152"/>
      <c r="BF401" s="152"/>
      <c r="BG401" s="152"/>
      <c r="BH401" s="152"/>
    </row>
    <row r="402" spans="1:60" x14ac:dyDescent="0.2">
      <c r="A402" s="167" t="s">
        <v>275</v>
      </c>
      <c r="B402" s="168" t="s">
        <v>186</v>
      </c>
      <c r="C402" s="188" t="s">
        <v>187</v>
      </c>
      <c r="D402" s="169"/>
      <c r="E402" s="170"/>
      <c r="F402" s="171"/>
      <c r="G402" s="171">
        <f>SUMIF(AG403:AG431,"&lt;&gt;NOR",G403:G431)</f>
        <v>0</v>
      </c>
      <c r="H402" s="171"/>
      <c r="I402" s="171">
        <f>SUM(I403:I431)</f>
        <v>0</v>
      </c>
      <c r="J402" s="171"/>
      <c r="K402" s="171">
        <f>SUM(K403:K431)</f>
        <v>0</v>
      </c>
      <c r="L402" s="171"/>
      <c r="M402" s="171">
        <f>SUM(M403:M431)</f>
        <v>0</v>
      </c>
      <c r="N402" s="171"/>
      <c r="O402" s="171">
        <f>SUM(O403:O431)</f>
        <v>0</v>
      </c>
      <c r="P402" s="171"/>
      <c r="Q402" s="171">
        <f>SUM(Q403:Q431)</f>
        <v>0</v>
      </c>
      <c r="R402" s="171"/>
      <c r="S402" s="171"/>
      <c r="T402" s="172"/>
      <c r="U402" s="166"/>
      <c r="V402" s="166">
        <f>SUM(V403:V431)</f>
        <v>0</v>
      </c>
      <c r="W402" s="166"/>
      <c r="AG402" t="s">
        <v>276</v>
      </c>
    </row>
    <row r="403" spans="1:60" outlineLevel="1" x14ac:dyDescent="0.2">
      <c r="A403" s="173">
        <v>93</v>
      </c>
      <c r="B403" s="174" t="s">
        <v>753</v>
      </c>
      <c r="C403" s="189" t="s">
        <v>754</v>
      </c>
      <c r="D403" s="175" t="s">
        <v>326</v>
      </c>
      <c r="E403" s="176">
        <v>728.21540000000005</v>
      </c>
      <c r="F403" s="177"/>
      <c r="G403" s="178">
        <f>ROUND(E403*F403,2)</f>
        <v>0</v>
      </c>
      <c r="H403" s="177"/>
      <c r="I403" s="178">
        <f>ROUND(E403*H403,2)</f>
        <v>0</v>
      </c>
      <c r="J403" s="177"/>
      <c r="K403" s="178">
        <f>ROUND(E403*J403,2)</f>
        <v>0</v>
      </c>
      <c r="L403" s="178">
        <v>21</v>
      </c>
      <c r="M403" s="178">
        <f>G403*(1+L403/100)</f>
        <v>0</v>
      </c>
      <c r="N403" s="178">
        <v>0</v>
      </c>
      <c r="O403" s="178">
        <f>ROUND(E403*N403,2)</f>
        <v>0</v>
      </c>
      <c r="P403" s="178">
        <v>0</v>
      </c>
      <c r="Q403" s="178">
        <f>ROUND(E403*P403,2)</f>
        <v>0</v>
      </c>
      <c r="R403" s="178"/>
      <c r="S403" s="178" t="s">
        <v>280</v>
      </c>
      <c r="T403" s="179" t="s">
        <v>281</v>
      </c>
      <c r="U403" s="161">
        <v>0</v>
      </c>
      <c r="V403" s="161">
        <f>ROUND(E403*U403,2)</f>
        <v>0</v>
      </c>
      <c r="W403" s="161"/>
      <c r="X403" s="152"/>
      <c r="Y403" s="152"/>
      <c r="Z403" s="152"/>
      <c r="AA403" s="152"/>
      <c r="AB403" s="152"/>
      <c r="AC403" s="152"/>
      <c r="AD403" s="152"/>
      <c r="AE403" s="152"/>
      <c r="AF403" s="152"/>
      <c r="AG403" s="152" t="s">
        <v>755</v>
      </c>
      <c r="AH403" s="152"/>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c r="BD403" s="152"/>
      <c r="BE403" s="152"/>
      <c r="BF403" s="152"/>
      <c r="BG403" s="152"/>
      <c r="BH403" s="152"/>
    </row>
    <row r="404" spans="1:60" outlineLevel="1" x14ac:dyDescent="0.2">
      <c r="A404" s="159"/>
      <c r="B404" s="160"/>
      <c r="C404" s="190" t="s">
        <v>756</v>
      </c>
      <c r="D404" s="162"/>
      <c r="E404" s="163">
        <v>404.28000000000003</v>
      </c>
      <c r="F404" s="161"/>
      <c r="G404" s="161"/>
      <c r="H404" s="161"/>
      <c r="I404" s="161"/>
      <c r="J404" s="161"/>
      <c r="K404" s="161"/>
      <c r="L404" s="161"/>
      <c r="M404" s="161"/>
      <c r="N404" s="161"/>
      <c r="O404" s="161"/>
      <c r="P404" s="161"/>
      <c r="Q404" s="161"/>
      <c r="R404" s="161"/>
      <c r="S404" s="161"/>
      <c r="T404" s="161"/>
      <c r="U404" s="161"/>
      <c r="V404" s="161"/>
      <c r="W404" s="161"/>
      <c r="X404" s="152"/>
      <c r="Y404" s="152"/>
      <c r="Z404" s="152"/>
      <c r="AA404" s="152"/>
      <c r="AB404" s="152"/>
      <c r="AC404" s="152"/>
      <c r="AD404" s="152"/>
      <c r="AE404" s="152"/>
      <c r="AF404" s="152"/>
      <c r="AG404" s="152" t="s">
        <v>284</v>
      </c>
      <c r="AH404" s="152">
        <v>0</v>
      </c>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c r="BD404" s="152"/>
      <c r="BE404" s="152"/>
      <c r="BF404" s="152"/>
      <c r="BG404" s="152"/>
      <c r="BH404" s="152"/>
    </row>
    <row r="405" spans="1:60" outlineLevel="1" x14ac:dyDescent="0.2">
      <c r="A405" s="159"/>
      <c r="B405" s="160"/>
      <c r="C405" s="190" t="s">
        <v>757</v>
      </c>
      <c r="D405" s="162"/>
      <c r="E405" s="163">
        <v>323.93</v>
      </c>
      <c r="F405" s="161"/>
      <c r="G405" s="161"/>
      <c r="H405" s="161"/>
      <c r="I405" s="161"/>
      <c r="J405" s="161"/>
      <c r="K405" s="161"/>
      <c r="L405" s="161"/>
      <c r="M405" s="161"/>
      <c r="N405" s="161"/>
      <c r="O405" s="161"/>
      <c r="P405" s="161"/>
      <c r="Q405" s="161"/>
      <c r="R405" s="161"/>
      <c r="S405" s="161"/>
      <c r="T405" s="161"/>
      <c r="U405" s="161"/>
      <c r="V405" s="161"/>
      <c r="W405" s="161"/>
      <c r="X405" s="152"/>
      <c r="Y405" s="152"/>
      <c r="Z405" s="152"/>
      <c r="AA405" s="152"/>
      <c r="AB405" s="152"/>
      <c r="AC405" s="152"/>
      <c r="AD405" s="152"/>
      <c r="AE405" s="152"/>
      <c r="AF405" s="152"/>
      <c r="AG405" s="152" t="s">
        <v>284</v>
      </c>
      <c r="AH405" s="152">
        <v>0</v>
      </c>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c r="BE405" s="152"/>
      <c r="BF405" s="152"/>
      <c r="BG405" s="152"/>
      <c r="BH405" s="152"/>
    </row>
    <row r="406" spans="1:60" outlineLevel="1" x14ac:dyDescent="0.2">
      <c r="A406" s="180">
        <v>94</v>
      </c>
      <c r="B406" s="181" t="s">
        <v>758</v>
      </c>
      <c r="C406" s="191" t="s">
        <v>759</v>
      </c>
      <c r="D406" s="182" t="s">
        <v>326</v>
      </c>
      <c r="E406" s="183">
        <v>323.93</v>
      </c>
      <c r="F406" s="184"/>
      <c r="G406" s="185">
        <f>ROUND(E406*F406,2)</f>
        <v>0</v>
      </c>
      <c r="H406" s="184"/>
      <c r="I406" s="185">
        <f>ROUND(E406*H406,2)</f>
        <v>0</v>
      </c>
      <c r="J406" s="184"/>
      <c r="K406" s="185">
        <f>ROUND(E406*J406,2)</f>
        <v>0</v>
      </c>
      <c r="L406" s="185">
        <v>21</v>
      </c>
      <c r="M406" s="185">
        <f>G406*(1+L406/100)</f>
        <v>0</v>
      </c>
      <c r="N406" s="185">
        <v>0</v>
      </c>
      <c r="O406" s="185">
        <f>ROUND(E406*N406,2)</f>
        <v>0</v>
      </c>
      <c r="P406" s="185">
        <v>0</v>
      </c>
      <c r="Q406" s="185">
        <f>ROUND(E406*P406,2)</f>
        <v>0</v>
      </c>
      <c r="R406" s="185"/>
      <c r="S406" s="185" t="s">
        <v>280</v>
      </c>
      <c r="T406" s="186" t="s">
        <v>281</v>
      </c>
      <c r="U406" s="161">
        <v>0</v>
      </c>
      <c r="V406" s="161">
        <f>ROUND(E406*U406,2)</f>
        <v>0</v>
      </c>
      <c r="W406" s="161"/>
      <c r="X406" s="152"/>
      <c r="Y406" s="152"/>
      <c r="Z406" s="152"/>
      <c r="AA406" s="152"/>
      <c r="AB406" s="152"/>
      <c r="AC406" s="152"/>
      <c r="AD406" s="152"/>
      <c r="AE406" s="152"/>
      <c r="AF406" s="152"/>
      <c r="AG406" s="152" t="s">
        <v>755</v>
      </c>
      <c r="AH406" s="152"/>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row>
    <row r="407" spans="1:60" outlineLevel="1" x14ac:dyDescent="0.2">
      <c r="A407" s="180">
        <v>95</v>
      </c>
      <c r="B407" s="181" t="s">
        <v>760</v>
      </c>
      <c r="C407" s="191" t="s">
        <v>761</v>
      </c>
      <c r="D407" s="182" t="s">
        <v>353</v>
      </c>
      <c r="E407" s="183">
        <v>0.33669000000000004</v>
      </c>
      <c r="F407" s="184"/>
      <c r="G407" s="185">
        <f>ROUND(E407*F407,2)</f>
        <v>0</v>
      </c>
      <c r="H407" s="184"/>
      <c r="I407" s="185">
        <f>ROUND(E407*H407,2)</f>
        <v>0</v>
      </c>
      <c r="J407" s="184"/>
      <c r="K407" s="185">
        <f>ROUND(E407*J407,2)</f>
        <v>0</v>
      </c>
      <c r="L407" s="185">
        <v>21</v>
      </c>
      <c r="M407" s="185">
        <f>G407*(1+L407/100)</f>
        <v>0</v>
      </c>
      <c r="N407" s="185">
        <v>0</v>
      </c>
      <c r="O407" s="185">
        <f>ROUND(E407*N407,2)</f>
        <v>0</v>
      </c>
      <c r="P407" s="185">
        <v>0</v>
      </c>
      <c r="Q407" s="185">
        <f>ROUND(E407*P407,2)</f>
        <v>0</v>
      </c>
      <c r="R407" s="185"/>
      <c r="S407" s="185" t="s">
        <v>280</v>
      </c>
      <c r="T407" s="186" t="s">
        <v>281</v>
      </c>
      <c r="U407" s="161">
        <v>0</v>
      </c>
      <c r="V407" s="161">
        <f>ROUND(E407*U407,2)</f>
        <v>0</v>
      </c>
      <c r="W407" s="161"/>
      <c r="X407" s="152"/>
      <c r="Y407" s="152"/>
      <c r="Z407" s="152"/>
      <c r="AA407" s="152"/>
      <c r="AB407" s="152"/>
      <c r="AC407" s="152"/>
      <c r="AD407" s="152"/>
      <c r="AE407" s="152"/>
      <c r="AF407" s="152"/>
      <c r="AG407" s="152" t="s">
        <v>755</v>
      </c>
      <c r="AH407" s="152"/>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row>
    <row r="408" spans="1:60" ht="22.5" outlineLevel="1" x14ac:dyDescent="0.2">
      <c r="A408" s="173">
        <v>96</v>
      </c>
      <c r="B408" s="174" t="s">
        <v>762</v>
      </c>
      <c r="C408" s="189" t="s">
        <v>763</v>
      </c>
      <c r="D408" s="175" t="s">
        <v>326</v>
      </c>
      <c r="E408" s="176">
        <v>743.42000000000007</v>
      </c>
      <c r="F408" s="177"/>
      <c r="G408" s="178">
        <f>ROUND(E408*F408,2)</f>
        <v>0</v>
      </c>
      <c r="H408" s="177"/>
      <c r="I408" s="178">
        <f>ROUND(E408*H408,2)</f>
        <v>0</v>
      </c>
      <c r="J408" s="177"/>
      <c r="K408" s="178">
        <f>ROUND(E408*J408,2)</f>
        <v>0</v>
      </c>
      <c r="L408" s="178">
        <v>21</v>
      </c>
      <c r="M408" s="178">
        <f>G408*(1+L408/100)</f>
        <v>0</v>
      </c>
      <c r="N408" s="178">
        <v>0</v>
      </c>
      <c r="O408" s="178">
        <f>ROUND(E408*N408,2)</f>
        <v>0</v>
      </c>
      <c r="P408" s="178">
        <v>0</v>
      </c>
      <c r="Q408" s="178">
        <f>ROUND(E408*P408,2)</f>
        <v>0</v>
      </c>
      <c r="R408" s="178"/>
      <c r="S408" s="178" t="s">
        <v>280</v>
      </c>
      <c r="T408" s="179" t="s">
        <v>281</v>
      </c>
      <c r="U408" s="161">
        <v>0</v>
      </c>
      <c r="V408" s="161">
        <f>ROUND(E408*U408,2)</f>
        <v>0</v>
      </c>
      <c r="W408" s="161"/>
      <c r="X408" s="152"/>
      <c r="Y408" s="152"/>
      <c r="Z408" s="152"/>
      <c r="AA408" s="152"/>
      <c r="AB408" s="152"/>
      <c r="AC408" s="152"/>
      <c r="AD408" s="152"/>
      <c r="AE408" s="152"/>
      <c r="AF408" s="152"/>
      <c r="AG408" s="152" t="s">
        <v>755</v>
      </c>
      <c r="AH408" s="152"/>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row>
    <row r="409" spans="1:60" outlineLevel="1" x14ac:dyDescent="0.2">
      <c r="A409" s="159"/>
      <c r="B409" s="160"/>
      <c r="C409" s="190" t="s">
        <v>764</v>
      </c>
      <c r="D409" s="162"/>
      <c r="E409" s="163"/>
      <c r="F409" s="161"/>
      <c r="G409" s="161"/>
      <c r="H409" s="161"/>
      <c r="I409" s="161"/>
      <c r="J409" s="161"/>
      <c r="K409" s="161"/>
      <c r="L409" s="161"/>
      <c r="M409" s="161"/>
      <c r="N409" s="161"/>
      <c r="O409" s="161"/>
      <c r="P409" s="161"/>
      <c r="Q409" s="161"/>
      <c r="R409" s="161"/>
      <c r="S409" s="161"/>
      <c r="T409" s="161"/>
      <c r="U409" s="161"/>
      <c r="V409" s="161"/>
      <c r="W409" s="161"/>
      <c r="X409" s="152"/>
      <c r="Y409" s="152"/>
      <c r="Z409" s="152"/>
      <c r="AA409" s="152"/>
      <c r="AB409" s="152"/>
      <c r="AC409" s="152"/>
      <c r="AD409" s="152"/>
      <c r="AE409" s="152"/>
      <c r="AF409" s="152"/>
      <c r="AG409" s="152" t="s">
        <v>284</v>
      </c>
      <c r="AH409" s="152">
        <v>0</v>
      </c>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row>
    <row r="410" spans="1:60" outlineLevel="1" x14ac:dyDescent="0.2">
      <c r="A410" s="159"/>
      <c r="B410" s="160"/>
      <c r="C410" s="190" t="s">
        <v>765</v>
      </c>
      <c r="D410" s="162"/>
      <c r="E410" s="163"/>
      <c r="F410" s="161"/>
      <c r="G410" s="161"/>
      <c r="H410" s="161"/>
      <c r="I410" s="161"/>
      <c r="J410" s="161"/>
      <c r="K410" s="161"/>
      <c r="L410" s="161"/>
      <c r="M410" s="161"/>
      <c r="N410" s="161"/>
      <c r="O410" s="161"/>
      <c r="P410" s="161"/>
      <c r="Q410" s="161"/>
      <c r="R410" s="161"/>
      <c r="S410" s="161"/>
      <c r="T410" s="161"/>
      <c r="U410" s="161"/>
      <c r="V410" s="161"/>
      <c r="W410" s="161"/>
      <c r="X410" s="152"/>
      <c r="Y410" s="152"/>
      <c r="Z410" s="152"/>
      <c r="AA410" s="152"/>
      <c r="AB410" s="152"/>
      <c r="AC410" s="152"/>
      <c r="AD410" s="152"/>
      <c r="AE410" s="152"/>
      <c r="AF410" s="152"/>
      <c r="AG410" s="152" t="s">
        <v>284</v>
      </c>
      <c r="AH410" s="152">
        <v>0</v>
      </c>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row>
    <row r="411" spans="1:60" outlineLevel="1" x14ac:dyDescent="0.2">
      <c r="A411" s="159"/>
      <c r="B411" s="160"/>
      <c r="C411" s="190" t="s">
        <v>766</v>
      </c>
      <c r="D411" s="162"/>
      <c r="E411" s="163"/>
      <c r="F411" s="161"/>
      <c r="G411" s="161"/>
      <c r="H411" s="161"/>
      <c r="I411" s="161"/>
      <c r="J411" s="161"/>
      <c r="K411" s="161"/>
      <c r="L411" s="161"/>
      <c r="M411" s="161"/>
      <c r="N411" s="161"/>
      <c r="O411" s="161"/>
      <c r="P411" s="161"/>
      <c r="Q411" s="161"/>
      <c r="R411" s="161"/>
      <c r="S411" s="161"/>
      <c r="T411" s="161"/>
      <c r="U411" s="161"/>
      <c r="V411" s="161"/>
      <c r="W411" s="161"/>
      <c r="X411" s="152"/>
      <c r="Y411" s="152"/>
      <c r="Z411" s="152"/>
      <c r="AA411" s="152"/>
      <c r="AB411" s="152"/>
      <c r="AC411" s="152"/>
      <c r="AD411" s="152"/>
      <c r="AE411" s="152"/>
      <c r="AF411" s="152"/>
      <c r="AG411" s="152" t="s">
        <v>284</v>
      </c>
      <c r="AH411" s="152">
        <v>0</v>
      </c>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row>
    <row r="412" spans="1:60" outlineLevel="1" x14ac:dyDescent="0.2">
      <c r="A412" s="159"/>
      <c r="B412" s="160"/>
      <c r="C412" s="190" t="s">
        <v>767</v>
      </c>
      <c r="D412" s="162"/>
      <c r="E412" s="163"/>
      <c r="F412" s="161"/>
      <c r="G412" s="161"/>
      <c r="H412" s="161"/>
      <c r="I412" s="161"/>
      <c r="J412" s="161"/>
      <c r="K412" s="161"/>
      <c r="L412" s="161"/>
      <c r="M412" s="161"/>
      <c r="N412" s="161"/>
      <c r="O412" s="161"/>
      <c r="P412" s="161"/>
      <c r="Q412" s="161"/>
      <c r="R412" s="161"/>
      <c r="S412" s="161"/>
      <c r="T412" s="161"/>
      <c r="U412" s="161"/>
      <c r="V412" s="161"/>
      <c r="W412" s="161"/>
      <c r="X412" s="152"/>
      <c r="Y412" s="152"/>
      <c r="Z412" s="152"/>
      <c r="AA412" s="152"/>
      <c r="AB412" s="152"/>
      <c r="AC412" s="152"/>
      <c r="AD412" s="152"/>
      <c r="AE412" s="152"/>
      <c r="AF412" s="152"/>
      <c r="AG412" s="152" t="s">
        <v>284</v>
      </c>
      <c r="AH412" s="152">
        <v>0</v>
      </c>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c r="BD412" s="152"/>
      <c r="BE412" s="152"/>
      <c r="BF412" s="152"/>
      <c r="BG412" s="152"/>
      <c r="BH412" s="152"/>
    </row>
    <row r="413" spans="1:60" outlineLevel="1" x14ac:dyDescent="0.2">
      <c r="A413" s="159"/>
      <c r="B413" s="160"/>
      <c r="C413" s="190" t="s">
        <v>768</v>
      </c>
      <c r="D413" s="162"/>
      <c r="E413" s="163">
        <v>709.92000000000007</v>
      </c>
      <c r="F413" s="161"/>
      <c r="G413" s="161"/>
      <c r="H413" s="161"/>
      <c r="I413" s="161"/>
      <c r="J413" s="161"/>
      <c r="K413" s="161"/>
      <c r="L413" s="161"/>
      <c r="M413" s="161"/>
      <c r="N413" s="161"/>
      <c r="O413" s="161"/>
      <c r="P413" s="161"/>
      <c r="Q413" s="161"/>
      <c r="R413" s="161"/>
      <c r="S413" s="161"/>
      <c r="T413" s="161"/>
      <c r="U413" s="161"/>
      <c r="V413" s="161"/>
      <c r="W413" s="161"/>
      <c r="X413" s="152"/>
      <c r="Y413" s="152"/>
      <c r="Z413" s="152"/>
      <c r="AA413" s="152"/>
      <c r="AB413" s="152"/>
      <c r="AC413" s="152"/>
      <c r="AD413" s="152"/>
      <c r="AE413" s="152"/>
      <c r="AF413" s="152"/>
      <c r="AG413" s="152" t="s">
        <v>284</v>
      </c>
      <c r="AH413" s="152">
        <v>0</v>
      </c>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c r="BD413" s="152"/>
      <c r="BE413" s="152"/>
      <c r="BF413" s="152"/>
      <c r="BG413" s="152"/>
      <c r="BH413" s="152"/>
    </row>
    <row r="414" spans="1:60" outlineLevel="1" x14ac:dyDescent="0.2">
      <c r="A414" s="159"/>
      <c r="B414" s="160"/>
      <c r="C414" s="190" t="s">
        <v>769</v>
      </c>
      <c r="D414" s="162"/>
      <c r="E414" s="163">
        <v>5.12</v>
      </c>
      <c r="F414" s="161"/>
      <c r="G414" s="161"/>
      <c r="H414" s="161"/>
      <c r="I414" s="161"/>
      <c r="J414" s="161"/>
      <c r="K414" s="161"/>
      <c r="L414" s="161"/>
      <c r="M414" s="161"/>
      <c r="N414" s="161"/>
      <c r="O414" s="161"/>
      <c r="P414" s="161"/>
      <c r="Q414" s="161"/>
      <c r="R414" s="161"/>
      <c r="S414" s="161"/>
      <c r="T414" s="161"/>
      <c r="U414" s="161"/>
      <c r="V414" s="161"/>
      <c r="W414" s="161"/>
      <c r="X414" s="152"/>
      <c r="Y414" s="152"/>
      <c r="Z414" s="152"/>
      <c r="AA414" s="152"/>
      <c r="AB414" s="152"/>
      <c r="AC414" s="152"/>
      <c r="AD414" s="152"/>
      <c r="AE414" s="152"/>
      <c r="AF414" s="152"/>
      <c r="AG414" s="152" t="s">
        <v>284</v>
      </c>
      <c r="AH414" s="152">
        <v>0</v>
      </c>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c r="BD414" s="152"/>
      <c r="BE414" s="152"/>
      <c r="BF414" s="152"/>
      <c r="BG414" s="152"/>
      <c r="BH414" s="152"/>
    </row>
    <row r="415" spans="1:60" outlineLevel="1" x14ac:dyDescent="0.2">
      <c r="A415" s="159"/>
      <c r="B415" s="160"/>
      <c r="C415" s="190" t="s">
        <v>770</v>
      </c>
      <c r="D415" s="162"/>
      <c r="E415" s="163">
        <v>4.75</v>
      </c>
      <c r="F415" s="161"/>
      <c r="G415" s="161"/>
      <c r="H415" s="161"/>
      <c r="I415" s="161"/>
      <c r="J415" s="161"/>
      <c r="K415" s="161"/>
      <c r="L415" s="161"/>
      <c r="M415" s="161"/>
      <c r="N415" s="161"/>
      <c r="O415" s="161"/>
      <c r="P415" s="161"/>
      <c r="Q415" s="161"/>
      <c r="R415" s="161"/>
      <c r="S415" s="161"/>
      <c r="T415" s="161"/>
      <c r="U415" s="161"/>
      <c r="V415" s="161"/>
      <c r="W415" s="161"/>
      <c r="X415" s="152"/>
      <c r="Y415" s="152"/>
      <c r="Z415" s="152"/>
      <c r="AA415" s="152"/>
      <c r="AB415" s="152"/>
      <c r="AC415" s="152"/>
      <c r="AD415" s="152"/>
      <c r="AE415" s="152"/>
      <c r="AF415" s="152"/>
      <c r="AG415" s="152" t="s">
        <v>284</v>
      </c>
      <c r="AH415" s="152">
        <v>0</v>
      </c>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c r="BD415" s="152"/>
      <c r="BE415" s="152"/>
      <c r="BF415" s="152"/>
      <c r="BG415" s="152"/>
      <c r="BH415" s="152"/>
    </row>
    <row r="416" spans="1:60" outlineLevel="1" x14ac:dyDescent="0.2">
      <c r="A416" s="159"/>
      <c r="B416" s="160"/>
      <c r="C416" s="190" t="s">
        <v>771</v>
      </c>
      <c r="D416" s="162"/>
      <c r="E416" s="163">
        <v>6.2200000000000006</v>
      </c>
      <c r="F416" s="161"/>
      <c r="G416" s="161"/>
      <c r="H416" s="161"/>
      <c r="I416" s="161"/>
      <c r="J416" s="161"/>
      <c r="K416" s="161"/>
      <c r="L416" s="161"/>
      <c r="M416" s="161"/>
      <c r="N416" s="161"/>
      <c r="O416" s="161"/>
      <c r="P416" s="161"/>
      <c r="Q416" s="161"/>
      <c r="R416" s="161"/>
      <c r="S416" s="161"/>
      <c r="T416" s="161"/>
      <c r="U416" s="161"/>
      <c r="V416" s="161"/>
      <c r="W416" s="161"/>
      <c r="X416" s="152"/>
      <c r="Y416" s="152"/>
      <c r="Z416" s="152"/>
      <c r="AA416" s="152"/>
      <c r="AB416" s="152"/>
      <c r="AC416" s="152"/>
      <c r="AD416" s="152"/>
      <c r="AE416" s="152"/>
      <c r="AF416" s="152"/>
      <c r="AG416" s="152" t="s">
        <v>284</v>
      </c>
      <c r="AH416" s="152">
        <v>0</v>
      </c>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c r="BD416" s="152"/>
      <c r="BE416" s="152"/>
      <c r="BF416" s="152"/>
      <c r="BG416" s="152"/>
      <c r="BH416" s="152"/>
    </row>
    <row r="417" spans="1:60" outlineLevel="1" x14ac:dyDescent="0.2">
      <c r="A417" s="159"/>
      <c r="B417" s="160"/>
      <c r="C417" s="190" t="s">
        <v>772</v>
      </c>
      <c r="D417" s="162"/>
      <c r="E417" s="163">
        <v>17.41</v>
      </c>
      <c r="F417" s="161"/>
      <c r="G417" s="161"/>
      <c r="H417" s="161"/>
      <c r="I417" s="161"/>
      <c r="J417" s="161"/>
      <c r="K417" s="161"/>
      <c r="L417" s="161"/>
      <c r="M417" s="161"/>
      <c r="N417" s="161"/>
      <c r="O417" s="161"/>
      <c r="P417" s="161"/>
      <c r="Q417" s="161"/>
      <c r="R417" s="161"/>
      <c r="S417" s="161"/>
      <c r="T417" s="161"/>
      <c r="U417" s="161"/>
      <c r="V417" s="161"/>
      <c r="W417" s="161"/>
      <c r="X417" s="152"/>
      <c r="Y417" s="152"/>
      <c r="Z417" s="152"/>
      <c r="AA417" s="152"/>
      <c r="AB417" s="152"/>
      <c r="AC417" s="152"/>
      <c r="AD417" s="152"/>
      <c r="AE417" s="152"/>
      <c r="AF417" s="152"/>
      <c r="AG417" s="152" t="s">
        <v>284</v>
      </c>
      <c r="AH417" s="152">
        <v>0</v>
      </c>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c r="BD417" s="152"/>
      <c r="BE417" s="152"/>
      <c r="BF417" s="152"/>
      <c r="BG417" s="152"/>
      <c r="BH417" s="152"/>
    </row>
    <row r="418" spans="1:60" outlineLevel="1" x14ac:dyDescent="0.2">
      <c r="A418" s="173">
        <v>97</v>
      </c>
      <c r="B418" s="174" t="s">
        <v>773</v>
      </c>
      <c r="C418" s="189" t="s">
        <v>774</v>
      </c>
      <c r="D418" s="175" t="s">
        <v>326</v>
      </c>
      <c r="E418" s="176">
        <v>199.22400000000002</v>
      </c>
      <c r="F418" s="177"/>
      <c r="G418" s="178">
        <f>ROUND(E418*F418,2)</f>
        <v>0</v>
      </c>
      <c r="H418" s="177"/>
      <c r="I418" s="178">
        <f>ROUND(E418*H418,2)</f>
        <v>0</v>
      </c>
      <c r="J418" s="177"/>
      <c r="K418" s="178">
        <f>ROUND(E418*J418,2)</f>
        <v>0</v>
      </c>
      <c r="L418" s="178">
        <v>21</v>
      </c>
      <c r="M418" s="178">
        <f>G418*(1+L418/100)</f>
        <v>0</v>
      </c>
      <c r="N418" s="178">
        <v>0</v>
      </c>
      <c r="O418" s="178">
        <f>ROUND(E418*N418,2)</f>
        <v>0</v>
      </c>
      <c r="P418" s="178">
        <v>0</v>
      </c>
      <c r="Q418" s="178">
        <f>ROUND(E418*P418,2)</f>
        <v>0</v>
      </c>
      <c r="R418" s="178"/>
      <c r="S418" s="178" t="s">
        <v>280</v>
      </c>
      <c r="T418" s="179" t="s">
        <v>281</v>
      </c>
      <c r="U418" s="161">
        <v>0</v>
      </c>
      <c r="V418" s="161">
        <f>ROUND(E418*U418,2)</f>
        <v>0</v>
      </c>
      <c r="W418" s="161"/>
      <c r="X418" s="152"/>
      <c r="Y418" s="152"/>
      <c r="Z418" s="152"/>
      <c r="AA418" s="152"/>
      <c r="AB418" s="152"/>
      <c r="AC418" s="152"/>
      <c r="AD418" s="152"/>
      <c r="AE418" s="152"/>
      <c r="AF418" s="152"/>
      <c r="AG418" s="152" t="s">
        <v>755</v>
      </c>
      <c r="AH418" s="152"/>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c r="BD418" s="152"/>
      <c r="BE418" s="152"/>
      <c r="BF418" s="152"/>
      <c r="BG418" s="152"/>
      <c r="BH418" s="152"/>
    </row>
    <row r="419" spans="1:60" outlineLevel="1" x14ac:dyDescent="0.2">
      <c r="A419" s="159"/>
      <c r="B419" s="160"/>
      <c r="C419" s="190" t="s">
        <v>775</v>
      </c>
      <c r="D419" s="162"/>
      <c r="E419" s="163">
        <v>78.300000000000011</v>
      </c>
      <c r="F419" s="161"/>
      <c r="G419" s="161"/>
      <c r="H419" s="161"/>
      <c r="I419" s="161"/>
      <c r="J419" s="161"/>
      <c r="K419" s="161"/>
      <c r="L419" s="161"/>
      <c r="M419" s="161"/>
      <c r="N419" s="161"/>
      <c r="O419" s="161"/>
      <c r="P419" s="161"/>
      <c r="Q419" s="161"/>
      <c r="R419" s="161"/>
      <c r="S419" s="161"/>
      <c r="T419" s="161"/>
      <c r="U419" s="161"/>
      <c r="V419" s="161"/>
      <c r="W419" s="161"/>
      <c r="X419" s="152"/>
      <c r="Y419" s="152"/>
      <c r="Z419" s="152"/>
      <c r="AA419" s="152"/>
      <c r="AB419" s="152"/>
      <c r="AC419" s="152"/>
      <c r="AD419" s="152"/>
      <c r="AE419" s="152"/>
      <c r="AF419" s="152"/>
      <c r="AG419" s="152" t="s">
        <v>284</v>
      </c>
      <c r="AH419" s="152">
        <v>0</v>
      </c>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c r="BD419" s="152"/>
      <c r="BE419" s="152"/>
      <c r="BF419" s="152"/>
      <c r="BG419" s="152"/>
      <c r="BH419" s="152"/>
    </row>
    <row r="420" spans="1:60" outlineLevel="1" x14ac:dyDescent="0.2">
      <c r="A420" s="159"/>
      <c r="B420" s="160"/>
      <c r="C420" s="190" t="s">
        <v>776</v>
      </c>
      <c r="D420" s="162"/>
      <c r="E420" s="163"/>
      <c r="F420" s="161"/>
      <c r="G420" s="161"/>
      <c r="H420" s="161"/>
      <c r="I420" s="161"/>
      <c r="J420" s="161"/>
      <c r="K420" s="161"/>
      <c r="L420" s="161"/>
      <c r="M420" s="161"/>
      <c r="N420" s="161"/>
      <c r="O420" s="161"/>
      <c r="P420" s="161"/>
      <c r="Q420" s="161"/>
      <c r="R420" s="161"/>
      <c r="S420" s="161"/>
      <c r="T420" s="161"/>
      <c r="U420" s="161"/>
      <c r="V420" s="161"/>
      <c r="W420" s="161"/>
      <c r="X420" s="152"/>
      <c r="Y420" s="152"/>
      <c r="Z420" s="152"/>
      <c r="AA420" s="152"/>
      <c r="AB420" s="152"/>
      <c r="AC420" s="152"/>
      <c r="AD420" s="152"/>
      <c r="AE420" s="152"/>
      <c r="AF420" s="152"/>
      <c r="AG420" s="152" t="s">
        <v>284</v>
      </c>
      <c r="AH420" s="152">
        <v>0</v>
      </c>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c r="BD420" s="152"/>
      <c r="BE420" s="152"/>
      <c r="BF420" s="152"/>
      <c r="BG420" s="152"/>
      <c r="BH420" s="152"/>
    </row>
    <row r="421" spans="1:60" outlineLevel="1" x14ac:dyDescent="0.2">
      <c r="A421" s="159"/>
      <c r="B421" s="160"/>
      <c r="C421" s="190" t="s">
        <v>777</v>
      </c>
      <c r="D421" s="162"/>
      <c r="E421" s="163">
        <v>5.23</v>
      </c>
      <c r="F421" s="161"/>
      <c r="G421" s="161"/>
      <c r="H421" s="161"/>
      <c r="I421" s="161"/>
      <c r="J421" s="161"/>
      <c r="K421" s="161"/>
      <c r="L421" s="161"/>
      <c r="M421" s="161"/>
      <c r="N421" s="161"/>
      <c r="O421" s="161"/>
      <c r="P421" s="161"/>
      <c r="Q421" s="161"/>
      <c r="R421" s="161"/>
      <c r="S421" s="161"/>
      <c r="T421" s="161"/>
      <c r="U421" s="161"/>
      <c r="V421" s="161"/>
      <c r="W421" s="161"/>
      <c r="X421" s="152"/>
      <c r="Y421" s="152"/>
      <c r="Z421" s="152"/>
      <c r="AA421" s="152"/>
      <c r="AB421" s="152"/>
      <c r="AC421" s="152"/>
      <c r="AD421" s="152"/>
      <c r="AE421" s="152"/>
      <c r="AF421" s="152"/>
      <c r="AG421" s="152" t="s">
        <v>284</v>
      </c>
      <c r="AH421" s="152">
        <v>0</v>
      </c>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c r="BD421" s="152"/>
      <c r="BE421" s="152"/>
      <c r="BF421" s="152"/>
      <c r="BG421" s="152"/>
      <c r="BH421" s="152"/>
    </row>
    <row r="422" spans="1:60" outlineLevel="1" x14ac:dyDescent="0.2">
      <c r="A422" s="159"/>
      <c r="B422" s="160"/>
      <c r="C422" s="190" t="s">
        <v>778</v>
      </c>
      <c r="D422" s="162"/>
      <c r="E422" s="163">
        <v>10.530000000000001</v>
      </c>
      <c r="F422" s="161"/>
      <c r="G422" s="161"/>
      <c r="H422" s="161"/>
      <c r="I422" s="161"/>
      <c r="J422" s="161"/>
      <c r="K422" s="161"/>
      <c r="L422" s="161"/>
      <c r="M422" s="161"/>
      <c r="N422" s="161"/>
      <c r="O422" s="161"/>
      <c r="P422" s="161"/>
      <c r="Q422" s="161"/>
      <c r="R422" s="161"/>
      <c r="S422" s="161"/>
      <c r="T422" s="161"/>
      <c r="U422" s="161"/>
      <c r="V422" s="161"/>
      <c r="W422" s="161"/>
      <c r="X422" s="152"/>
      <c r="Y422" s="152"/>
      <c r="Z422" s="152"/>
      <c r="AA422" s="152"/>
      <c r="AB422" s="152"/>
      <c r="AC422" s="152"/>
      <c r="AD422" s="152"/>
      <c r="AE422" s="152"/>
      <c r="AF422" s="152"/>
      <c r="AG422" s="152" t="s">
        <v>284</v>
      </c>
      <c r="AH422" s="152">
        <v>0</v>
      </c>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c r="BD422" s="152"/>
      <c r="BE422" s="152"/>
      <c r="BF422" s="152"/>
      <c r="BG422" s="152"/>
      <c r="BH422" s="152"/>
    </row>
    <row r="423" spans="1:60" outlineLevel="1" x14ac:dyDescent="0.2">
      <c r="A423" s="159"/>
      <c r="B423" s="160"/>
      <c r="C423" s="190" t="s">
        <v>779</v>
      </c>
      <c r="D423" s="162"/>
      <c r="E423" s="163">
        <v>0.98000000000000009</v>
      </c>
      <c r="F423" s="161"/>
      <c r="G423" s="161"/>
      <c r="H423" s="161"/>
      <c r="I423" s="161"/>
      <c r="J423" s="161"/>
      <c r="K423" s="161"/>
      <c r="L423" s="161"/>
      <c r="M423" s="161"/>
      <c r="N423" s="161"/>
      <c r="O423" s="161"/>
      <c r="P423" s="161"/>
      <c r="Q423" s="161"/>
      <c r="R423" s="161"/>
      <c r="S423" s="161"/>
      <c r="T423" s="161"/>
      <c r="U423" s="161"/>
      <c r="V423" s="161"/>
      <c r="W423" s="161"/>
      <c r="X423" s="152"/>
      <c r="Y423" s="152"/>
      <c r="Z423" s="152"/>
      <c r="AA423" s="152"/>
      <c r="AB423" s="152"/>
      <c r="AC423" s="152"/>
      <c r="AD423" s="152"/>
      <c r="AE423" s="152"/>
      <c r="AF423" s="152"/>
      <c r="AG423" s="152" t="s">
        <v>284</v>
      </c>
      <c r="AH423" s="152">
        <v>0</v>
      </c>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c r="BD423" s="152"/>
      <c r="BE423" s="152"/>
      <c r="BF423" s="152"/>
      <c r="BG423" s="152"/>
      <c r="BH423" s="152"/>
    </row>
    <row r="424" spans="1:60" outlineLevel="1" x14ac:dyDescent="0.2">
      <c r="A424" s="159"/>
      <c r="B424" s="160"/>
      <c r="C424" s="190" t="s">
        <v>780</v>
      </c>
      <c r="D424" s="162"/>
      <c r="E424" s="163">
        <v>2.35</v>
      </c>
      <c r="F424" s="161"/>
      <c r="G424" s="161"/>
      <c r="H424" s="161"/>
      <c r="I424" s="161"/>
      <c r="J424" s="161"/>
      <c r="K424" s="161"/>
      <c r="L424" s="161"/>
      <c r="M424" s="161"/>
      <c r="N424" s="161"/>
      <c r="O424" s="161"/>
      <c r="P424" s="161"/>
      <c r="Q424" s="161"/>
      <c r="R424" s="161"/>
      <c r="S424" s="161"/>
      <c r="T424" s="161"/>
      <c r="U424" s="161"/>
      <c r="V424" s="161"/>
      <c r="W424" s="161"/>
      <c r="X424" s="152"/>
      <c r="Y424" s="152"/>
      <c r="Z424" s="152"/>
      <c r="AA424" s="152"/>
      <c r="AB424" s="152"/>
      <c r="AC424" s="152"/>
      <c r="AD424" s="152"/>
      <c r="AE424" s="152"/>
      <c r="AF424" s="152"/>
      <c r="AG424" s="152" t="s">
        <v>284</v>
      </c>
      <c r="AH424" s="152">
        <v>0</v>
      </c>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row>
    <row r="425" spans="1:60" outlineLevel="1" x14ac:dyDescent="0.2">
      <c r="A425" s="159"/>
      <c r="B425" s="160"/>
      <c r="C425" s="190" t="s">
        <v>781</v>
      </c>
      <c r="D425" s="162"/>
      <c r="E425" s="163">
        <v>5.2</v>
      </c>
      <c r="F425" s="161"/>
      <c r="G425" s="161"/>
      <c r="H425" s="161"/>
      <c r="I425" s="161"/>
      <c r="J425" s="161"/>
      <c r="K425" s="161"/>
      <c r="L425" s="161"/>
      <c r="M425" s="161"/>
      <c r="N425" s="161"/>
      <c r="O425" s="161"/>
      <c r="P425" s="161"/>
      <c r="Q425" s="161"/>
      <c r="R425" s="161"/>
      <c r="S425" s="161"/>
      <c r="T425" s="161"/>
      <c r="U425" s="161"/>
      <c r="V425" s="161"/>
      <c r="W425" s="161"/>
      <c r="X425" s="152"/>
      <c r="Y425" s="152"/>
      <c r="Z425" s="152"/>
      <c r="AA425" s="152"/>
      <c r="AB425" s="152"/>
      <c r="AC425" s="152"/>
      <c r="AD425" s="152"/>
      <c r="AE425" s="152"/>
      <c r="AF425" s="152"/>
      <c r="AG425" s="152" t="s">
        <v>284</v>
      </c>
      <c r="AH425" s="152">
        <v>0</v>
      </c>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c r="BE425" s="152"/>
      <c r="BF425" s="152"/>
      <c r="BG425" s="152"/>
      <c r="BH425" s="152"/>
    </row>
    <row r="426" spans="1:60" outlineLevel="1" x14ac:dyDescent="0.2">
      <c r="A426" s="159"/>
      <c r="B426" s="160"/>
      <c r="C426" s="190" t="s">
        <v>782</v>
      </c>
      <c r="D426" s="162"/>
      <c r="E426" s="163">
        <v>6.0500000000000007</v>
      </c>
      <c r="F426" s="161"/>
      <c r="G426" s="161"/>
      <c r="H426" s="161"/>
      <c r="I426" s="161"/>
      <c r="J426" s="161"/>
      <c r="K426" s="161"/>
      <c r="L426" s="161"/>
      <c r="M426" s="161"/>
      <c r="N426" s="161"/>
      <c r="O426" s="161"/>
      <c r="P426" s="161"/>
      <c r="Q426" s="161"/>
      <c r="R426" s="161"/>
      <c r="S426" s="161"/>
      <c r="T426" s="161"/>
      <c r="U426" s="161"/>
      <c r="V426" s="161"/>
      <c r="W426" s="161"/>
      <c r="X426" s="152"/>
      <c r="Y426" s="152"/>
      <c r="Z426" s="152"/>
      <c r="AA426" s="152"/>
      <c r="AB426" s="152"/>
      <c r="AC426" s="152"/>
      <c r="AD426" s="152"/>
      <c r="AE426" s="152"/>
      <c r="AF426" s="152"/>
      <c r="AG426" s="152" t="s">
        <v>284</v>
      </c>
      <c r="AH426" s="152">
        <v>0</v>
      </c>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row>
    <row r="427" spans="1:60" outlineLevel="1" x14ac:dyDescent="0.2">
      <c r="A427" s="159"/>
      <c r="B427" s="160"/>
      <c r="C427" s="190" t="s">
        <v>783</v>
      </c>
      <c r="D427" s="162"/>
      <c r="E427" s="163">
        <v>2.6100000000000003</v>
      </c>
      <c r="F427" s="161"/>
      <c r="G427" s="161"/>
      <c r="H427" s="161"/>
      <c r="I427" s="161"/>
      <c r="J427" s="161"/>
      <c r="K427" s="161"/>
      <c r="L427" s="161"/>
      <c r="M427" s="161"/>
      <c r="N427" s="161"/>
      <c r="O427" s="161"/>
      <c r="P427" s="161"/>
      <c r="Q427" s="161"/>
      <c r="R427" s="161"/>
      <c r="S427" s="161"/>
      <c r="T427" s="161"/>
      <c r="U427" s="161"/>
      <c r="V427" s="161"/>
      <c r="W427" s="161"/>
      <c r="X427" s="152"/>
      <c r="Y427" s="152"/>
      <c r="Z427" s="152"/>
      <c r="AA427" s="152"/>
      <c r="AB427" s="152"/>
      <c r="AC427" s="152"/>
      <c r="AD427" s="152"/>
      <c r="AE427" s="152"/>
      <c r="AF427" s="152"/>
      <c r="AG427" s="152" t="s">
        <v>284</v>
      </c>
      <c r="AH427" s="152">
        <v>0</v>
      </c>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c r="BE427" s="152"/>
      <c r="BF427" s="152"/>
      <c r="BG427" s="152"/>
      <c r="BH427" s="152"/>
    </row>
    <row r="428" spans="1:60" outlineLevel="1" x14ac:dyDescent="0.2">
      <c r="A428" s="159"/>
      <c r="B428" s="160"/>
      <c r="C428" s="190" t="s">
        <v>784</v>
      </c>
      <c r="D428" s="162"/>
      <c r="E428" s="163">
        <v>87.970000000000013</v>
      </c>
      <c r="F428" s="161"/>
      <c r="G428" s="161"/>
      <c r="H428" s="161"/>
      <c r="I428" s="161"/>
      <c r="J428" s="161"/>
      <c r="K428" s="161"/>
      <c r="L428" s="161"/>
      <c r="M428" s="161"/>
      <c r="N428" s="161"/>
      <c r="O428" s="161"/>
      <c r="P428" s="161"/>
      <c r="Q428" s="161"/>
      <c r="R428" s="161"/>
      <c r="S428" s="161"/>
      <c r="T428" s="161"/>
      <c r="U428" s="161"/>
      <c r="V428" s="161"/>
      <c r="W428" s="161"/>
      <c r="X428" s="152"/>
      <c r="Y428" s="152"/>
      <c r="Z428" s="152"/>
      <c r="AA428" s="152"/>
      <c r="AB428" s="152"/>
      <c r="AC428" s="152"/>
      <c r="AD428" s="152"/>
      <c r="AE428" s="152"/>
      <c r="AF428" s="152"/>
      <c r="AG428" s="152" t="s">
        <v>284</v>
      </c>
      <c r="AH428" s="152">
        <v>0</v>
      </c>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c r="BD428" s="152"/>
      <c r="BE428" s="152"/>
      <c r="BF428" s="152"/>
      <c r="BG428" s="152"/>
      <c r="BH428" s="152"/>
    </row>
    <row r="429" spans="1:60" ht="22.5" outlineLevel="1" x14ac:dyDescent="0.2">
      <c r="A429" s="173">
        <v>98</v>
      </c>
      <c r="B429" s="174" t="s">
        <v>785</v>
      </c>
      <c r="C429" s="189" t="s">
        <v>786</v>
      </c>
      <c r="D429" s="175" t="s">
        <v>326</v>
      </c>
      <c r="E429" s="176">
        <v>728.22</v>
      </c>
      <c r="F429" s="177"/>
      <c r="G429" s="178">
        <f>ROUND(E429*F429,2)</f>
        <v>0</v>
      </c>
      <c r="H429" s="177"/>
      <c r="I429" s="178">
        <f>ROUND(E429*H429,2)</f>
        <v>0</v>
      </c>
      <c r="J429" s="177"/>
      <c r="K429" s="178">
        <f>ROUND(E429*J429,2)</f>
        <v>0</v>
      </c>
      <c r="L429" s="178">
        <v>21</v>
      </c>
      <c r="M429" s="178">
        <f>G429*(1+L429/100)</f>
        <v>0</v>
      </c>
      <c r="N429" s="178">
        <v>0</v>
      </c>
      <c r="O429" s="178">
        <f>ROUND(E429*N429,2)</f>
        <v>0</v>
      </c>
      <c r="P429" s="178">
        <v>0</v>
      </c>
      <c r="Q429" s="178">
        <f>ROUND(E429*P429,2)</f>
        <v>0</v>
      </c>
      <c r="R429" s="178"/>
      <c r="S429" s="178" t="s">
        <v>280</v>
      </c>
      <c r="T429" s="179" t="s">
        <v>281</v>
      </c>
      <c r="U429" s="161">
        <v>0</v>
      </c>
      <c r="V429" s="161">
        <f>ROUND(E429*U429,2)</f>
        <v>0</v>
      </c>
      <c r="W429" s="161"/>
      <c r="X429" s="152"/>
      <c r="Y429" s="152"/>
      <c r="Z429" s="152"/>
      <c r="AA429" s="152"/>
      <c r="AB429" s="152"/>
      <c r="AC429" s="152"/>
      <c r="AD429" s="152"/>
      <c r="AE429" s="152"/>
      <c r="AF429" s="152"/>
      <c r="AG429" s="152" t="s">
        <v>755</v>
      </c>
      <c r="AH429" s="152"/>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c r="BD429" s="152"/>
      <c r="BE429" s="152"/>
      <c r="BF429" s="152"/>
      <c r="BG429" s="152"/>
      <c r="BH429" s="152"/>
    </row>
    <row r="430" spans="1:60" outlineLevel="1" x14ac:dyDescent="0.2">
      <c r="A430" s="159"/>
      <c r="B430" s="160"/>
      <c r="C430" s="190" t="s">
        <v>787</v>
      </c>
      <c r="D430" s="162"/>
      <c r="E430" s="163">
        <v>728.22</v>
      </c>
      <c r="F430" s="161"/>
      <c r="G430" s="161"/>
      <c r="H430" s="161"/>
      <c r="I430" s="161"/>
      <c r="J430" s="161"/>
      <c r="K430" s="161"/>
      <c r="L430" s="161"/>
      <c r="M430" s="161"/>
      <c r="N430" s="161"/>
      <c r="O430" s="161"/>
      <c r="P430" s="161"/>
      <c r="Q430" s="161"/>
      <c r="R430" s="161"/>
      <c r="S430" s="161"/>
      <c r="T430" s="161"/>
      <c r="U430" s="161"/>
      <c r="V430" s="161"/>
      <c r="W430" s="161"/>
      <c r="X430" s="152"/>
      <c r="Y430" s="152"/>
      <c r="Z430" s="152"/>
      <c r="AA430" s="152"/>
      <c r="AB430" s="152"/>
      <c r="AC430" s="152"/>
      <c r="AD430" s="152"/>
      <c r="AE430" s="152"/>
      <c r="AF430" s="152"/>
      <c r="AG430" s="152" t="s">
        <v>284</v>
      </c>
      <c r="AH430" s="152">
        <v>0</v>
      </c>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c r="BD430" s="152"/>
      <c r="BE430" s="152"/>
      <c r="BF430" s="152"/>
      <c r="BG430" s="152"/>
      <c r="BH430" s="152"/>
    </row>
    <row r="431" spans="1:60" outlineLevel="1" x14ac:dyDescent="0.2">
      <c r="A431" s="180">
        <v>99</v>
      </c>
      <c r="B431" s="181" t="s">
        <v>788</v>
      </c>
      <c r="C431" s="191" t="s">
        <v>789</v>
      </c>
      <c r="D431" s="182" t="s">
        <v>486</v>
      </c>
      <c r="E431" s="183">
        <v>84</v>
      </c>
      <c r="F431" s="184"/>
      <c r="G431" s="185">
        <f>ROUND(E431*F431,2)</f>
        <v>0</v>
      </c>
      <c r="H431" s="184"/>
      <c r="I431" s="185">
        <f>ROUND(E431*H431,2)</f>
        <v>0</v>
      </c>
      <c r="J431" s="184"/>
      <c r="K431" s="185">
        <f>ROUND(E431*J431,2)</f>
        <v>0</v>
      </c>
      <c r="L431" s="185">
        <v>21</v>
      </c>
      <c r="M431" s="185">
        <f>G431*(1+L431/100)</f>
        <v>0</v>
      </c>
      <c r="N431" s="185">
        <v>0</v>
      </c>
      <c r="O431" s="185">
        <f>ROUND(E431*N431,2)</f>
        <v>0</v>
      </c>
      <c r="P431" s="185">
        <v>0</v>
      </c>
      <c r="Q431" s="185">
        <f>ROUND(E431*P431,2)</f>
        <v>0</v>
      </c>
      <c r="R431" s="185"/>
      <c r="S431" s="185" t="s">
        <v>280</v>
      </c>
      <c r="T431" s="186" t="s">
        <v>281</v>
      </c>
      <c r="U431" s="161">
        <v>0</v>
      </c>
      <c r="V431" s="161">
        <f>ROUND(E431*U431,2)</f>
        <v>0</v>
      </c>
      <c r="W431" s="161"/>
      <c r="X431" s="152"/>
      <c r="Y431" s="152"/>
      <c r="Z431" s="152"/>
      <c r="AA431" s="152"/>
      <c r="AB431" s="152"/>
      <c r="AC431" s="152"/>
      <c r="AD431" s="152"/>
      <c r="AE431" s="152"/>
      <c r="AF431" s="152"/>
      <c r="AG431" s="152" t="s">
        <v>755</v>
      </c>
      <c r="AH431" s="152"/>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c r="BD431" s="152"/>
      <c r="BE431" s="152"/>
      <c r="BF431" s="152"/>
      <c r="BG431" s="152"/>
      <c r="BH431" s="152"/>
    </row>
    <row r="432" spans="1:60" x14ac:dyDescent="0.2">
      <c r="A432" s="167" t="s">
        <v>275</v>
      </c>
      <c r="B432" s="168" t="s">
        <v>188</v>
      </c>
      <c r="C432" s="188" t="s">
        <v>189</v>
      </c>
      <c r="D432" s="169"/>
      <c r="E432" s="170"/>
      <c r="F432" s="171"/>
      <c r="G432" s="171">
        <f>SUMIF(AG433:AG482,"&lt;&gt;NOR",G433:G482)</f>
        <v>0</v>
      </c>
      <c r="H432" s="171"/>
      <c r="I432" s="171">
        <f>SUM(I433:I482)</f>
        <v>0</v>
      </c>
      <c r="J432" s="171"/>
      <c r="K432" s="171">
        <f>SUM(K433:K482)</f>
        <v>0</v>
      </c>
      <c r="L432" s="171"/>
      <c r="M432" s="171">
        <f>SUM(M433:M482)</f>
        <v>0</v>
      </c>
      <c r="N432" s="171"/>
      <c r="O432" s="171">
        <f>SUM(O433:O482)</f>
        <v>0</v>
      </c>
      <c r="P432" s="171"/>
      <c r="Q432" s="171">
        <f>SUM(Q433:Q482)</f>
        <v>0</v>
      </c>
      <c r="R432" s="171"/>
      <c r="S432" s="171"/>
      <c r="T432" s="172"/>
      <c r="U432" s="166"/>
      <c r="V432" s="166">
        <f>SUM(V433:V482)</f>
        <v>0</v>
      </c>
      <c r="W432" s="166"/>
      <c r="AG432" t="s">
        <v>276</v>
      </c>
    </row>
    <row r="433" spans="1:60" outlineLevel="1" x14ac:dyDescent="0.2">
      <c r="A433" s="173">
        <v>100</v>
      </c>
      <c r="B433" s="174" t="s">
        <v>790</v>
      </c>
      <c r="C433" s="189" t="s">
        <v>791</v>
      </c>
      <c r="D433" s="175" t="s">
        <v>326</v>
      </c>
      <c r="E433" s="176">
        <v>156.83520000000001</v>
      </c>
      <c r="F433" s="177"/>
      <c r="G433" s="178">
        <f>ROUND(E433*F433,2)</f>
        <v>0</v>
      </c>
      <c r="H433" s="177"/>
      <c r="I433" s="178">
        <f>ROUND(E433*H433,2)</f>
        <v>0</v>
      </c>
      <c r="J433" s="177"/>
      <c r="K433" s="178">
        <f>ROUND(E433*J433,2)</f>
        <v>0</v>
      </c>
      <c r="L433" s="178">
        <v>21</v>
      </c>
      <c r="M433" s="178">
        <f>G433*(1+L433/100)</f>
        <v>0</v>
      </c>
      <c r="N433" s="178">
        <v>0</v>
      </c>
      <c r="O433" s="178">
        <f>ROUND(E433*N433,2)</f>
        <v>0</v>
      </c>
      <c r="P433" s="178">
        <v>0</v>
      </c>
      <c r="Q433" s="178">
        <f>ROUND(E433*P433,2)</f>
        <v>0</v>
      </c>
      <c r="R433" s="178"/>
      <c r="S433" s="178" t="s">
        <v>280</v>
      </c>
      <c r="T433" s="179" t="s">
        <v>281</v>
      </c>
      <c r="U433" s="161">
        <v>0</v>
      </c>
      <c r="V433" s="161">
        <f>ROUND(E433*U433,2)</f>
        <v>0</v>
      </c>
      <c r="W433" s="161"/>
      <c r="X433" s="152"/>
      <c r="Y433" s="152"/>
      <c r="Z433" s="152"/>
      <c r="AA433" s="152"/>
      <c r="AB433" s="152"/>
      <c r="AC433" s="152"/>
      <c r="AD433" s="152"/>
      <c r="AE433" s="152"/>
      <c r="AF433" s="152"/>
      <c r="AG433" s="152" t="s">
        <v>755</v>
      </c>
      <c r="AH433" s="152"/>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c r="BD433" s="152"/>
      <c r="BE433" s="152"/>
      <c r="BF433" s="152"/>
      <c r="BG433" s="152"/>
      <c r="BH433" s="152"/>
    </row>
    <row r="434" spans="1:60" outlineLevel="1" x14ac:dyDescent="0.2">
      <c r="A434" s="159"/>
      <c r="B434" s="160"/>
      <c r="C434" s="190" t="s">
        <v>792</v>
      </c>
      <c r="D434" s="162"/>
      <c r="E434" s="163">
        <v>156.84</v>
      </c>
      <c r="F434" s="161"/>
      <c r="G434" s="161"/>
      <c r="H434" s="161"/>
      <c r="I434" s="161"/>
      <c r="J434" s="161"/>
      <c r="K434" s="161"/>
      <c r="L434" s="161"/>
      <c r="M434" s="161"/>
      <c r="N434" s="161"/>
      <c r="O434" s="161"/>
      <c r="P434" s="161"/>
      <c r="Q434" s="161"/>
      <c r="R434" s="161"/>
      <c r="S434" s="161"/>
      <c r="T434" s="161"/>
      <c r="U434" s="161"/>
      <c r="V434" s="161"/>
      <c r="W434" s="161"/>
      <c r="X434" s="152"/>
      <c r="Y434" s="152"/>
      <c r="Z434" s="152"/>
      <c r="AA434" s="152"/>
      <c r="AB434" s="152"/>
      <c r="AC434" s="152"/>
      <c r="AD434" s="152"/>
      <c r="AE434" s="152"/>
      <c r="AF434" s="152"/>
      <c r="AG434" s="152" t="s">
        <v>284</v>
      </c>
      <c r="AH434" s="152">
        <v>0</v>
      </c>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c r="BD434" s="152"/>
      <c r="BE434" s="152"/>
      <c r="BF434" s="152"/>
      <c r="BG434" s="152"/>
      <c r="BH434" s="152"/>
    </row>
    <row r="435" spans="1:60" outlineLevel="1" x14ac:dyDescent="0.2">
      <c r="A435" s="173">
        <v>101</v>
      </c>
      <c r="B435" s="174" t="s">
        <v>793</v>
      </c>
      <c r="C435" s="189" t="s">
        <v>794</v>
      </c>
      <c r="D435" s="175" t="s">
        <v>326</v>
      </c>
      <c r="E435" s="176">
        <v>5.3550000000000004</v>
      </c>
      <c r="F435" s="177"/>
      <c r="G435" s="178">
        <f>ROUND(E435*F435,2)</f>
        <v>0</v>
      </c>
      <c r="H435" s="177"/>
      <c r="I435" s="178">
        <f>ROUND(E435*H435,2)</f>
        <v>0</v>
      </c>
      <c r="J435" s="177"/>
      <c r="K435" s="178">
        <f>ROUND(E435*J435,2)</f>
        <v>0</v>
      </c>
      <c r="L435" s="178">
        <v>21</v>
      </c>
      <c r="M435" s="178">
        <f>G435*(1+L435/100)</f>
        <v>0</v>
      </c>
      <c r="N435" s="178">
        <v>0</v>
      </c>
      <c r="O435" s="178">
        <f>ROUND(E435*N435,2)</f>
        <v>0</v>
      </c>
      <c r="P435" s="178">
        <v>0</v>
      </c>
      <c r="Q435" s="178">
        <f>ROUND(E435*P435,2)</f>
        <v>0</v>
      </c>
      <c r="R435" s="178"/>
      <c r="S435" s="178" t="s">
        <v>280</v>
      </c>
      <c r="T435" s="179" t="s">
        <v>281</v>
      </c>
      <c r="U435" s="161">
        <v>0</v>
      </c>
      <c r="V435" s="161">
        <f>ROUND(E435*U435,2)</f>
        <v>0</v>
      </c>
      <c r="W435" s="161"/>
      <c r="X435" s="152"/>
      <c r="Y435" s="152"/>
      <c r="Z435" s="152"/>
      <c r="AA435" s="152"/>
      <c r="AB435" s="152"/>
      <c r="AC435" s="152"/>
      <c r="AD435" s="152"/>
      <c r="AE435" s="152"/>
      <c r="AF435" s="152"/>
      <c r="AG435" s="152" t="s">
        <v>755</v>
      </c>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2"/>
      <c r="BH435" s="152"/>
    </row>
    <row r="436" spans="1:60" outlineLevel="1" x14ac:dyDescent="0.2">
      <c r="A436" s="159"/>
      <c r="B436" s="160"/>
      <c r="C436" s="190" t="s">
        <v>795</v>
      </c>
      <c r="D436" s="162"/>
      <c r="E436" s="163">
        <v>5.36</v>
      </c>
      <c r="F436" s="161"/>
      <c r="G436" s="161"/>
      <c r="H436" s="161"/>
      <c r="I436" s="161"/>
      <c r="J436" s="161"/>
      <c r="K436" s="161"/>
      <c r="L436" s="161"/>
      <c r="M436" s="161"/>
      <c r="N436" s="161"/>
      <c r="O436" s="161"/>
      <c r="P436" s="161"/>
      <c r="Q436" s="161"/>
      <c r="R436" s="161"/>
      <c r="S436" s="161"/>
      <c r="T436" s="161"/>
      <c r="U436" s="161"/>
      <c r="V436" s="161"/>
      <c r="W436" s="161"/>
      <c r="X436" s="152"/>
      <c r="Y436" s="152"/>
      <c r="Z436" s="152"/>
      <c r="AA436" s="152"/>
      <c r="AB436" s="152"/>
      <c r="AC436" s="152"/>
      <c r="AD436" s="152"/>
      <c r="AE436" s="152"/>
      <c r="AF436" s="152"/>
      <c r="AG436" s="152" t="s">
        <v>284</v>
      </c>
      <c r="AH436" s="152">
        <v>0</v>
      </c>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c r="BD436" s="152"/>
      <c r="BE436" s="152"/>
      <c r="BF436" s="152"/>
      <c r="BG436" s="152"/>
      <c r="BH436" s="152"/>
    </row>
    <row r="437" spans="1:60" outlineLevel="1" x14ac:dyDescent="0.2">
      <c r="A437" s="173">
        <v>102</v>
      </c>
      <c r="B437" s="174" t="s">
        <v>796</v>
      </c>
      <c r="C437" s="189" t="s">
        <v>797</v>
      </c>
      <c r="D437" s="175" t="s">
        <v>326</v>
      </c>
      <c r="E437" s="176">
        <v>652.67000000000007</v>
      </c>
      <c r="F437" s="177"/>
      <c r="G437" s="178">
        <f>ROUND(E437*F437,2)</f>
        <v>0</v>
      </c>
      <c r="H437" s="177"/>
      <c r="I437" s="178">
        <f>ROUND(E437*H437,2)</f>
        <v>0</v>
      </c>
      <c r="J437" s="177"/>
      <c r="K437" s="178">
        <f>ROUND(E437*J437,2)</f>
        <v>0</v>
      </c>
      <c r="L437" s="178">
        <v>21</v>
      </c>
      <c r="M437" s="178">
        <f>G437*(1+L437/100)</f>
        <v>0</v>
      </c>
      <c r="N437" s="178">
        <v>0</v>
      </c>
      <c r="O437" s="178">
        <f>ROUND(E437*N437,2)</f>
        <v>0</v>
      </c>
      <c r="P437" s="178">
        <v>0</v>
      </c>
      <c r="Q437" s="178">
        <f>ROUND(E437*P437,2)</f>
        <v>0</v>
      </c>
      <c r="R437" s="178"/>
      <c r="S437" s="178" t="s">
        <v>280</v>
      </c>
      <c r="T437" s="179" t="s">
        <v>281</v>
      </c>
      <c r="U437" s="161">
        <v>0</v>
      </c>
      <c r="V437" s="161">
        <f>ROUND(E437*U437,2)</f>
        <v>0</v>
      </c>
      <c r="W437" s="161"/>
      <c r="X437" s="152"/>
      <c r="Y437" s="152"/>
      <c r="Z437" s="152"/>
      <c r="AA437" s="152"/>
      <c r="AB437" s="152"/>
      <c r="AC437" s="152"/>
      <c r="AD437" s="152"/>
      <c r="AE437" s="152"/>
      <c r="AF437" s="152"/>
      <c r="AG437" s="152" t="s">
        <v>755</v>
      </c>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row>
    <row r="438" spans="1:60" outlineLevel="1" x14ac:dyDescent="0.2">
      <c r="A438" s="159"/>
      <c r="B438" s="160"/>
      <c r="C438" s="190" t="s">
        <v>798</v>
      </c>
      <c r="D438" s="162"/>
      <c r="E438" s="163">
        <v>547.37</v>
      </c>
      <c r="F438" s="161"/>
      <c r="G438" s="161"/>
      <c r="H438" s="161"/>
      <c r="I438" s="161"/>
      <c r="J438" s="161"/>
      <c r="K438" s="161"/>
      <c r="L438" s="161"/>
      <c r="M438" s="161"/>
      <c r="N438" s="161"/>
      <c r="O438" s="161"/>
      <c r="P438" s="161"/>
      <c r="Q438" s="161"/>
      <c r="R438" s="161"/>
      <c r="S438" s="161"/>
      <c r="T438" s="161"/>
      <c r="U438" s="161"/>
      <c r="V438" s="161"/>
      <c r="W438" s="161"/>
      <c r="X438" s="152"/>
      <c r="Y438" s="152"/>
      <c r="Z438" s="152"/>
      <c r="AA438" s="152"/>
      <c r="AB438" s="152"/>
      <c r="AC438" s="152"/>
      <c r="AD438" s="152"/>
      <c r="AE438" s="152"/>
      <c r="AF438" s="152"/>
      <c r="AG438" s="152" t="s">
        <v>284</v>
      </c>
      <c r="AH438" s="152">
        <v>0</v>
      </c>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c r="BD438" s="152"/>
      <c r="BE438" s="152"/>
      <c r="BF438" s="152"/>
      <c r="BG438" s="152"/>
      <c r="BH438" s="152"/>
    </row>
    <row r="439" spans="1:60" outlineLevel="1" x14ac:dyDescent="0.2">
      <c r="A439" s="159"/>
      <c r="B439" s="160"/>
      <c r="C439" s="190" t="s">
        <v>799</v>
      </c>
      <c r="D439" s="162"/>
      <c r="E439" s="163">
        <v>78.7</v>
      </c>
      <c r="F439" s="161"/>
      <c r="G439" s="161"/>
      <c r="H439" s="161"/>
      <c r="I439" s="161"/>
      <c r="J439" s="161"/>
      <c r="K439" s="161"/>
      <c r="L439" s="161"/>
      <c r="M439" s="161"/>
      <c r="N439" s="161"/>
      <c r="O439" s="161"/>
      <c r="P439" s="161"/>
      <c r="Q439" s="161"/>
      <c r="R439" s="161"/>
      <c r="S439" s="161"/>
      <c r="T439" s="161"/>
      <c r="U439" s="161"/>
      <c r="V439" s="161"/>
      <c r="W439" s="161"/>
      <c r="X439" s="152"/>
      <c r="Y439" s="152"/>
      <c r="Z439" s="152"/>
      <c r="AA439" s="152"/>
      <c r="AB439" s="152"/>
      <c r="AC439" s="152"/>
      <c r="AD439" s="152"/>
      <c r="AE439" s="152"/>
      <c r="AF439" s="152"/>
      <c r="AG439" s="152" t="s">
        <v>284</v>
      </c>
      <c r="AH439" s="152">
        <v>0</v>
      </c>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c r="BD439" s="152"/>
      <c r="BE439" s="152"/>
      <c r="BF439" s="152"/>
      <c r="BG439" s="152"/>
      <c r="BH439" s="152"/>
    </row>
    <row r="440" spans="1:60" outlineLevel="1" x14ac:dyDescent="0.2">
      <c r="A440" s="159"/>
      <c r="B440" s="160"/>
      <c r="C440" s="190" t="s">
        <v>800</v>
      </c>
      <c r="D440" s="162"/>
      <c r="E440" s="163">
        <v>26.6</v>
      </c>
      <c r="F440" s="161"/>
      <c r="G440" s="161"/>
      <c r="H440" s="161"/>
      <c r="I440" s="161"/>
      <c r="J440" s="161"/>
      <c r="K440" s="161"/>
      <c r="L440" s="161"/>
      <c r="M440" s="161"/>
      <c r="N440" s="161"/>
      <c r="O440" s="161"/>
      <c r="P440" s="161"/>
      <c r="Q440" s="161"/>
      <c r="R440" s="161"/>
      <c r="S440" s="161"/>
      <c r="T440" s="161"/>
      <c r="U440" s="161"/>
      <c r="V440" s="161"/>
      <c r="W440" s="161"/>
      <c r="X440" s="152"/>
      <c r="Y440" s="152"/>
      <c r="Z440" s="152"/>
      <c r="AA440" s="152"/>
      <c r="AB440" s="152"/>
      <c r="AC440" s="152"/>
      <c r="AD440" s="152"/>
      <c r="AE440" s="152"/>
      <c r="AF440" s="152"/>
      <c r="AG440" s="152" t="s">
        <v>284</v>
      </c>
      <c r="AH440" s="152">
        <v>0</v>
      </c>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c r="BD440" s="152"/>
      <c r="BE440" s="152"/>
      <c r="BF440" s="152"/>
      <c r="BG440" s="152"/>
      <c r="BH440" s="152"/>
    </row>
    <row r="441" spans="1:60" outlineLevel="1" x14ac:dyDescent="0.2">
      <c r="A441" s="173">
        <v>103</v>
      </c>
      <c r="B441" s="174" t="s">
        <v>801</v>
      </c>
      <c r="C441" s="189" t="s">
        <v>802</v>
      </c>
      <c r="D441" s="175" t="s">
        <v>326</v>
      </c>
      <c r="E441" s="176">
        <v>153.76000000000002</v>
      </c>
      <c r="F441" s="177"/>
      <c r="G441" s="178">
        <f>ROUND(E441*F441,2)</f>
        <v>0</v>
      </c>
      <c r="H441" s="177"/>
      <c r="I441" s="178">
        <f>ROUND(E441*H441,2)</f>
        <v>0</v>
      </c>
      <c r="J441" s="177"/>
      <c r="K441" s="178">
        <f>ROUND(E441*J441,2)</f>
        <v>0</v>
      </c>
      <c r="L441" s="178">
        <v>21</v>
      </c>
      <c r="M441" s="178">
        <f>G441*(1+L441/100)</f>
        <v>0</v>
      </c>
      <c r="N441" s="178">
        <v>0</v>
      </c>
      <c r="O441" s="178">
        <f>ROUND(E441*N441,2)</f>
        <v>0</v>
      </c>
      <c r="P441" s="178">
        <v>0</v>
      </c>
      <c r="Q441" s="178">
        <f>ROUND(E441*P441,2)</f>
        <v>0</v>
      </c>
      <c r="R441" s="178"/>
      <c r="S441" s="178" t="s">
        <v>280</v>
      </c>
      <c r="T441" s="179" t="s">
        <v>281</v>
      </c>
      <c r="U441" s="161">
        <v>0</v>
      </c>
      <c r="V441" s="161">
        <f>ROUND(E441*U441,2)</f>
        <v>0</v>
      </c>
      <c r="W441" s="161"/>
      <c r="X441" s="152"/>
      <c r="Y441" s="152"/>
      <c r="Z441" s="152"/>
      <c r="AA441" s="152"/>
      <c r="AB441" s="152"/>
      <c r="AC441" s="152"/>
      <c r="AD441" s="152"/>
      <c r="AE441" s="152"/>
      <c r="AF441" s="152"/>
      <c r="AG441" s="152" t="s">
        <v>755</v>
      </c>
      <c r="AH441" s="152"/>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c r="BD441" s="152"/>
      <c r="BE441" s="152"/>
      <c r="BF441" s="152"/>
      <c r="BG441" s="152"/>
      <c r="BH441" s="152"/>
    </row>
    <row r="442" spans="1:60" outlineLevel="1" x14ac:dyDescent="0.2">
      <c r="A442" s="159"/>
      <c r="B442" s="160"/>
      <c r="C442" s="190" t="s">
        <v>803</v>
      </c>
      <c r="D442" s="162"/>
      <c r="E442" s="163"/>
      <c r="F442" s="161"/>
      <c r="G442" s="161"/>
      <c r="H442" s="161"/>
      <c r="I442" s="161"/>
      <c r="J442" s="161"/>
      <c r="K442" s="161"/>
      <c r="L442" s="161"/>
      <c r="M442" s="161"/>
      <c r="N442" s="161"/>
      <c r="O442" s="161"/>
      <c r="P442" s="161"/>
      <c r="Q442" s="161"/>
      <c r="R442" s="161"/>
      <c r="S442" s="161"/>
      <c r="T442" s="161"/>
      <c r="U442" s="161"/>
      <c r="V442" s="161"/>
      <c r="W442" s="161"/>
      <c r="X442" s="152"/>
      <c r="Y442" s="152"/>
      <c r="Z442" s="152"/>
      <c r="AA442" s="152"/>
      <c r="AB442" s="152"/>
      <c r="AC442" s="152"/>
      <c r="AD442" s="152"/>
      <c r="AE442" s="152"/>
      <c r="AF442" s="152"/>
      <c r="AG442" s="152" t="s">
        <v>284</v>
      </c>
      <c r="AH442" s="152">
        <v>0</v>
      </c>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c r="BD442" s="152"/>
      <c r="BE442" s="152"/>
      <c r="BF442" s="152"/>
      <c r="BG442" s="152"/>
      <c r="BH442" s="152"/>
    </row>
    <row r="443" spans="1:60" outlineLevel="1" x14ac:dyDescent="0.2">
      <c r="A443" s="159"/>
      <c r="B443" s="160"/>
      <c r="C443" s="190" t="s">
        <v>804</v>
      </c>
      <c r="D443" s="162"/>
      <c r="E443" s="163">
        <v>115.60000000000001</v>
      </c>
      <c r="F443" s="161"/>
      <c r="G443" s="161"/>
      <c r="H443" s="161"/>
      <c r="I443" s="161"/>
      <c r="J443" s="161"/>
      <c r="K443" s="161"/>
      <c r="L443" s="161"/>
      <c r="M443" s="161"/>
      <c r="N443" s="161"/>
      <c r="O443" s="161"/>
      <c r="P443" s="161"/>
      <c r="Q443" s="161"/>
      <c r="R443" s="161"/>
      <c r="S443" s="161"/>
      <c r="T443" s="161"/>
      <c r="U443" s="161"/>
      <c r="V443" s="161"/>
      <c r="W443" s="161"/>
      <c r="X443" s="152"/>
      <c r="Y443" s="152"/>
      <c r="Z443" s="152"/>
      <c r="AA443" s="152"/>
      <c r="AB443" s="152"/>
      <c r="AC443" s="152"/>
      <c r="AD443" s="152"/>
      <c r="AE443" s="152"/>
      <c r="AF443" s="152"/>
      <c r="AG443" s="152" t="s">
        <v>284</v>
      </c>
      <c r="AH443" s="152">
        <v>0</v>
      </c>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c r="BD443" s="152"/>
      <c r="BE443" s="152"/>
      <c r="BF443" s="152"/>
      <c r="BG443" s="152"/>
      <c r="BH443" s="152"/>
    </row>
    <row r="444" spans="1:60" outlineLevel="1" x14ac:dyDescent="0.2">
      <c r="A444" s="159"/>
      <c r="B444" s="160"/>
      <c r="C444" s="190" t="s">
        <v>805</v>
      </c>
      <c r="D444" s="162"/>
      <c r="E444" s="163">
        <v>35.28</v>
      </c>
      <c r="F444" s="161"/>
      <c r="G444" s="161"/>
      <c r="H444" s="161"/>
      <c r="I444" s="161"/>
      <c r="J444" s="161"/>
      <c r="K444" s="161"/>
      <c r="L444" s="161"/>
      <c r="M444" s="161"/>
      <c r="N444" s="161"/>
      <c r="O444" s="161"/>
      <c r="P444" s="161"/>
      <c r="Q444" s="161"/>
      <c r="R444" s="161"/>
      <c r="S444" s="161"/>
      <c r="T444" s="161"/>
      <c r="U444" s="161"/>
      <c r="V444" s="161"/>
      <c r="W444" s="161"/>
      <c r="X444" s="152"/>
      <c r="Y444" s="152"/>
      <c r="Z444" s="152"/>
      <c r="AA444" s="152"/>
      <c r="AB444" s="152"/>
      <c r="AC444" s="152"/>
      <c r="AD444" s="152"/>
      <c r="AE444" s="152"/>
      <c r="AF444" s="152"/>
      <c r="AG444" s="152" t="s">
        <v>284</v>
      </c>
      <c r="AH444" s="152">
        <v>0</v>
      </c>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c r="BE444" s="152"/>
      <c r="BF444" s="152"/>
      <c r="BG444" s="152"/>
      <c r="BH444" s="152"/>
    </row>
    <row r="445" spans="1:60" outlineLevel="1" x14ac:dyDescent="0.2">
      <c r="A445" s="159"/>
      <c r="B445" s="160"/>
      <c r="C445" s="190" t="s">
        <v>806</v>
      </c>
      <c r="D445" s="162"/>
      <c r="E445" s="163">
        <v>2.8800000000000003</v>
      </c>
      <c r="F445" s="161"/>
      <c r="G445" s="161"/>
      <c r="H445" s="161"/>
      <c r="I445" s="161"/>
      <c r="J445" s="161"/>
      <c r="K445" s="161"/>
      <c r="L445" s="161"/>
      <c r="M445" s="161"/>
      <c r="N445" s="161"/>
      <c r="O445" s="161"/>
      <c r="P445" s="161"/>
      <c r="Q445" s="161"/>
      <c r="R445" s="161"/>
      <c r="S445" s="161"/>
      <c r="T445" s="161"/>
      <c r="U445" s="161"/>
      <c r="V445" s="161"/>
      <c r="W445" s="161"/>
      <c r="X445" s="152"/>
      <c r="Y445" s="152"/>
      <c r="Z445" s="152"/>
      <c r="AA445" s="152"/>
      <c r="AB445" s="152"/>
      <c r="AC445" s="152"/>
      <c r="AD445" s="152"/>
      <c r="AE445" s="152"/>
      <c r="AF445" s="152"/>
      <c r="AG445" s="152" t="s">
        <v>284</v>
      </c>
      <c r="AH445" s="152">
        <v>0</v>
      </c>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c r="BE445" s="152"/>
      <c r="BF445" s="152"/>
      <c r="BG445" s="152"/>
      <c r="BH445" s="152"/>
    </row>
    <row r="446" spans="1:60" outlineLevel="1" x14ac:dyDescent="0.2">
      <c r="A446" s="173">
        <v>104</v>
      </c>
      <c r="B446" s="174" t="s">
        <v>807</v>
      </c>
      <c r="C446" s="189" t="s">
        <v>808</v>
      </c>
      <c r="D446" s="175" t="s">
        <v>326</v>
      </c>
      <c r="E446" s="176">
        <v>103.14840000000001</v>
      </c>
      <c r="F446" s="177"/>
      <c r="G446" s="178">
        <f>ROUND(E446*F446,2)</f>
        <v>0</v>
      </c>
      <c r="H446" s="177"/>
      <c r="I446" s="178">
        <f>ROUND(E446*H446,2)</f>
        <v>0</v>
      </c>
      <c r="J446" s="177"/>
      <c r="K446" s="178">
        <f>ROUND(E446*J446,2)</f>
        <v>0</v>
      </c>
      <c r="L446" s="178">
        <v>21</v>
      </c>
      <c r="M446" s="178">
        <f>G446*(1+L446/100)</f>
        <v>0</v>
      </c>
      <c r="N446" s="178">
        <v>0</v>
      </c>
      <c r="O446" s="178">
        <f>ROUND(E446*N446,2)</f>
        <v>0</v>
      </c>
      <c r="P446" s="178">
        <v>0</v>
      </c>
      <c r="Q446" s="178">
        <f>ROUND(E446*P446,2)</f>
        <v>0</v>
      </c>
      <c r="R446" s="178"/>
      <c r="S446" s="178" t="s">
        <v>280</v>
      </c>
      <c r="T446" s="179" t="s">
        <v>281</v>
      </c>
      <c r="U446" s="161">
        <v>0</v>
      </c>
      <c r="V446" s="161">
        <f>ROUND(E446*U446,2)</f>
        <v>0</v>
      </c>
      <c r="W446" s="161"/>
      <c r="X446" s="152"/>
      <c r="Y446" s="152"/>
      <c r="Z446" s="152"/>
      <c r="AA446" s="152"/>
      <c r="AB446" s="152"/>
      <c r="AC446" s="152"/>
      <c r="AD446" s="152"/>
      <c r="AE446" s="152"/>
      <c r="AF446" s="152"/>
      <c r="AG446" s="152" t="s">
        <v>755</v>
      </c>
      <c r="AH446" s="152"/>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c r="BD446" s="152"/>
      <c r="BE446" s="152"/>
      <c r="BF446" s="152"/>
      <c r="BG446" s="152"/>
      <c r="BH446" s="152"/>
    </row>
    <row r="447" spans="1:60" outlineLevel="1" x14ac:dyDescent="0.2">
      <c r="A447" s="159"/>
      <c r="B447" s="160"/>
      <c r="C447" s="190" t="s">
        <v>809</v>
      </c>
      <c r="D447" s="162"/>
      <c r="E447" s="163">
        <v>58.730000000000004</v>
      </c>
      <c r="F447" s="161"/>
      <c r="G447" s="161"/>
      <c r="H447" s="161"/>
      <c r="I447" s="161"/>
      <c r="J447" s="161"/>
      <c r="K447" s="161"/>
      <c r="L447" s="161"/>
      <c r="M447" s="161"/>
      <c r="N447" s="161"/>
      <c r="O447" s="161"/>
      <c r="P447" s="161"/>
      <c r="Q447" s="161"/>
      <c r="R447" s="161"/>
      <c r="S447" s="161"/>
      <c r="T447" s="161"/>
      <c r="U447" s="161"/>
      <c r="V447" s="161"/>
      <c r="W447" s="161"/>
      <c r="X447" s="152"/>
      <c r="Y447" s="152"/>
      <c r="Z447" s="152"/>
      <c r="AA447" s="152"/>
      <c r="AB447" s="152"/>
      <c r="AC447" s="152"/>
      <c r="AD447" s="152"/>
      <c r="AE447" s="152"/>
      <c r="AF447" s="152"/>
      <c r="AG447" s="152" t="s">
        <v>284</v>
      </c>
      <c r="AH447" s="152">
        <v>0</v>
      </c>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152"/>
      <c r="BE447" s="152"/>
      <c r="BF447" s="152"/>
      <c r="BG447" s="152"/>
      <c r="BH447" s="152"/>
    </row>
    <row r="448" spans="1:60" outlineLevel="1" x14ac:dyDescent="0.2">
      <c r="A448" s="159"/>
      <c r="B448" s="160"/>
      <c r="C448" s="190" t="s">
        <v>810</v>
      </c>
      <c r="D448" s="162"/>
      <c r="E448" s="163">
        <v>39.17</v>
      </c>
      <c r="F448" s="161"/>
      <c r="G448" s="161"/>
      <c r="H448" s="161"/>
      <c r="I448" s="161"/>
      <c r="J448" s="161"/>
      <c r="K448" s="161"/>
      <c r="L448" s="161"/>
      <c r="M448" s="161"/>
      <c r="N448" s="161"/>
      <c r="O448" s="161"/>
      <c r="P448" s="161"/>
      <c r="Q448" s="161"/>
      <c r="R448" s="161"/>
      <c r="S448" s="161"/>
      <c r="T448" s="161"/>
      <c r="U448" s="161"/>
      <c r="V448" s="161"/>
      <c r="W448" s="161"/>
      <c r="X448" s="152"/>
      <c r="Y448" s="152"/>
      <c r="Z448" s="152"/>
      <c r="AA448" s="152"/>
      <c r="AB448" s="152"/>
      <c r="AC448" s="152"/>
      <c r="AD448" s="152"/>
      <c r="AE448" s="152"/>
      <c r="AF448" s="152"/>
      <c r="AG448" s="152" t="s">
        <v>284</v>
      </c>
      <c r="AH448" s="152">
        <v>0</v>
      </c>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c r="BD448" s="152"/>
      <c r="BE448" s="152"/>
      <c r="BF448" s="152"/>
      <c r="BG448" s="152"/>
      <c r="BH448" s="152"/>
    </row>
    <row r="449" spans="1:60" outlineLevel="1" x14ac:dyDescent="0.2">
      <c r="A449" s="159"/>
      <c r="B449" s="160"/>
      <c r="C449" s="192" t="s">
        <v>481</v>
      </c>
      <c r="D449" s="164"/>
      <c r="E449" s="165">
        <v>97.9</v>
      </c>
      <c r="F449" s="161"/>
      <c r="G449" s="161"/>
      <c r="H449" s="161"/>
      <c r="I449" s="161"/>
      <c r="J449" s="161"/>
      <c r="K449" s="161"/>
      <c r="L449" s="161"/>
      <c r="M449" s="161"/>
      <c r="N449" s="161"/>
      <c r="O449" s="161"/>
      <c r="P449" s="161"/>
      <c r="Q449" s="161"/>
      <c r="R449" s="161"/>
      <c r="S449" s="161"/>
      <c r="T449" s="161"/>
      <c r="U449" s="161"/>
      <c r="V449" s="161"/>
      <c r="W449" s="161"/>
      <c r="X449" s="152"/>
      <c r="Y449" s="152"/>
      <c r="Z449" s="152"/>
      <c r="AA449" s="152"/>
      <c r="AB449" s="152"/>
      <c r="AC449" s="152"/>
      <c r="AD449" s="152"/>
      <c r="AE449" s="152"/>
      <c r="AF449" s="152"/>
      <c r="AG449" s="152" t="s">
        <v>284</v>
      </c>
      <c r="AH449" s="152">
        <v>1</v>
      </c>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c r="BD449" s="152"/>
      <c r="BE449" s="152"/>
      <c r="BF449" s="152"/>
      <c r="BG449" s="152"/>
      <c r="BH449" s="152"/>
    </row>
    <row r="450" spans="1:60" outlineLevel="1" x14ac:dyDescent="0.2">
      <c r="A450" s="159"/>
      <c r="B450" s="160"/>
      <c r="C450" s="190" t="s">
        <v>811</v>
      </c>
      <c r="D450" s="162"/>
      <c r="E450" s="163"/>
      <c r="F450" s="161"/>
      <c r="G450" s="161"/>
      <c r="H450" s="161"/>
      <c r="I450" s="161"/>
      <c r="J450" s="161"/>
      <c r="K450" s="161"/>
      <c r="L450" s="161"/>
      <c r="M450" s="161"/>
      <c r="N450" s="161"/>
      <c r="O450" s="161"/>
      <c r="P450" s="161"/>
      <c r="Q450" s="161"/>
      <c r="R450" s="161"/>
      <c r="S450" s="161"/>
      <c r="T450" s="161"/>
      <c r="U450" s="161"/>
      <c r="V450" s="161"/>
      <c r="W450" s="161"/>
      <c r="X450" s="152"/>
      <c r="Y450" s="152"/>
      <c r="Z450" s="152"/>
      <c r="AA450" s="152"/>
      <c r="AB450" s="152"/>
      <c r="AC450" s="152"/>
      <c r="AD450" s="152"/>
      <c r="AE450" s="152"/>
      <c r="AF450" s="152"/>
      <c r="AG450" s="152" t="s">
        <v>284</v>
      </c>
      <c r="AH450" s="152">
        <v>0</v>
      </c>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c r="BD450" s="152"/>
      <c r="BE450" s="152"/>
      <c r="BF450" s="152"/>
      <c r="BG450" s="152"/>
      <c r="BH450" s="152"/>
    </row>
    <row r="451" spans="1:60" outlineLevel="1" x14ac:dyDescent="0.2">
      <c r="A451" s="159"/>
      <c r="B451" s="160"/>
      <c r="C451" s="190" t="s">
        <v>812</v>
      </c>
      <c r="D451" s="162"/>
      <c r="E451" s="163">
        <v>5.25</v>
      </c>
      <c r="F451" s="161"/>
      <c r="G451" s="161"/>
      <c r="H451" s="161"/>
      <c r="I451" s="161"/>
      <c r="J451" s="161"/>
      <c r="K451" s="161"/>
      <c r="L451" s="161"/>
      <c r="M451" s="161"/>
      <c r="N451" s="161"/>
      <c r="O451" s="161"/>
      <c r="P451" s="161"/>
      <c r="Q451" s="161"/>
      <c r="R451" s="161"/>
      <c r="S451" s="161"/>
      <c r="T451" s="161"/>
      <c r="U451" s="161"/>
      <c r="V451" s="161"/>
      <c r="W451" s="161"/>
      <c r="X451" s="152"/>
      <c r="Y451" s="152"/>
      <c r="Z451" s="152"/>
      <c r="AA451" s="152"/>
      <c r="AB451" s="152"/>
      <c r="AC451" s="152"/>
      <c r="AD451" s="152"/>
      <c r="AE451" s="152"/>
      <c r="AF451" s="152"/>
      <c r="AG451" s="152" t="s">
        <v>284</v>
      </c>
      <c r="AH451" s="152">
        <v>0</v>
      </c>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c r="BD451" s="152"/>
      <c r="BE451" s="152"/>
      <c r="BF451" s="152"/>
      <c r="BG451" s="152"/>
      <c r="BH451" s="152"/>
    </row>
    <row r="452" spans="1:60" ht="22.5" outlineLevel="1" x14ac:dyDescent="0.2">
      <c r="A452" s="173">
        <v>105</v>
      </c>
      <c r="B452" s="174" t="s">
        <v>813</v>
      </c>
      <c r="C452" s="189" t="s">
        <v>814</v>
      </c>
      <c r="D452" s="175" t="s">
        <v>326</v>
      </c>
      <c r="E452" s="176">
        <v>274.75200000000001</v>
      </c>
      <c r="F452" s="177"/>
      <c r="G452" s="178">
        <f>ROUND(E452*F452,2)</f>
        <v>0</v>
      </c>
      <c r="H452" s="177"/>
      <c r="I452" s="178">
        <f>ROUND(E452*H452,2)</f>
        <v>0</v>
      </c>
      <c r="J452" s="177"/>
      <c r="K452" s="178">
        <f>ROUND(E452*J452,2)</f>
        <v>0</v>
      </c>
      <c r="L452" s="178">
        <v>21</v>
      </c>
      <c r="M452" s="178">
        <f>G452*(1+L452/100)</f>
        <v>0</v>
      </c>
      <c r="N452" s="178">
        <v>0</v>
      </c>
      <c r="O452" s="178">
        <f>ROUND(E452*N452,2)</f>
        <v>0</v>
      </c>
      <c r="P452" s="178">
        <v>0</v>
      </c>
      <c r="Q452" s="178">
        <f>ROUND(E452*P452,2)</f>
        <v>0</v>
      </c>
      <c r="R452" s="178"/>
      <c r="S452" s="178" t="s">
        <v>280</v>
      </c>
      <c r="T452" s="179" t="s">
        <v>281</v>
      </c>
      <c r="U452" s="161">
        <v>0</v>
      </c>
      <c r="V452" s="161">
        <f>ROUND(E452*U452,2)</f>
        <v>0</v>
      </c>
      <c r="W452" s="161"/>
      <c r="X452" s="152"/>
      <c r="Y452" s="152"/>
      <c r="Z452" s="152"/>
      <c r="AA452" s="152"/>
      <c r="AB452" s="152"/>
      <c r="AC452" s="152"/>
      <c r="AD452" s="152"/>
      <c r="AE452" s="152"/>
      <c r="AF452" s="152"/>
      <c r="AG452" s="152" t="s">
        <v>755</v>
      </c>
      <c r="AH452" s="152"/>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c r="BD452" s="152"/>
      <c r="BE452" s="152"/>
      <c r="BF452" s="152"/>
      <c r="BG452" s="152"/>
      <c r="BH452" s="152"/>
    </row>
    <row r="453" spans="1:60" outlineLevel="1" x14ac:dyDescent="0.2">
      <c r="A453" s="159"/>
      <c r="B453" s="160"/>
      <c r="C453" s="190" t="s">
        <v>815</v>
      </c>
      <c r="D453" s="162"/>
      <c r="E453" s="163">
        <v>274.75</v>
      </c>
      <c r="F453" s="161"/>
      <c r="G453" s="161"/>
      <c r="H453" s="161"/>
      <c r="I453" s="161"/>
      <c r="J453" s="161"/>
      <c r="K453" s="161"/>
      <c r="L453" s="161"/>
      <c r="M453" s="161"/>
      <c r="N453" s="161"/>
      <c r="O453" s="161"/>
      <c r="P453" s="161"/>
      <c r="Q453" s="161"/>
      <c r="R453" s="161"/>
      <c r="S453" s="161"/>
      <c r="T453" s="161"/>
      <c r="U453" s="161"/>
      <c r="V453" s="161"/>
      <c r="W453" s="161"/>
      <c r="X453" s="152"/>
      <c r="Y453" s="152"/>
      <c r="Z453" s="152"/>
      <c r="AA453" s="152"/>
      <c r="AB453" s="152"/>
      <c r="AC453" s="152"/>
      <c r="AD453" s="152"/>
      <c r="AE453" s="152"/>
      <c r="AF453" s="152"/>
      <c r="AG453" s="152" t="s">
        <v>284</v>
      </c>
      <c r="AH453" s="152">
        <v>0</v>
      </c>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c r="BD453" s="152"/>
      <c r="BE453" s="152"/>
      <c r="BF453" s="152"/>
      <c r="BG453" s="152"/>
      <c r="BH453" s="152"/>
    </row>
    <row r="454" spans="1:60" ht="22.5" outlineLevel="1" x14ac:dyDescent="0.2">
      <c r="A454" s="173">
        <v>106</v>
      </c>
      <c r="B454" s="174" t="s">
        <v>816</v>
      </c>
      <c r="C454" s="189" t="s">
        <v>817</v>
      </c>
      <c r="D454" s="175" t="s">
        <v>326</v>
      </c>
      <c r="E454" s="176">
        <v>620.35200000000009</v>
      </c>
      <c r="F454" s="177"/>
      <c r="G454" s="178">
        <f>ROUND(E454*F454,2)</f>
        <v>0</v>
      </c>
      <c r="H454" s="177"/>
      <c r="I454" s="178">
        <f>ROUND(E454*H454,2)</f>
        <v>0</v>
      </c>
      <c r="J454" s="177"/>
      <c r="K454" s="178">
        <f>ROUND(E454*J454,2)</f>
        <v>0</v>
      </c>
      <c r="L454" s="178">
        <v>21</v>
      </c>
      <c r="M454" s="178">
        <f>G454*(1+L454/100)</f>
        <v>0</v>
      </c>
      <c r="N454" s="178">
        <v>0</v>
      </c>
      <c r="O454" s="178">
        <f>ROUND(E454*N454,2)</f>
        <v>0</v>
      </c>
      <c r="P454" s="178">
        <v>0</v>
      </c>
      <c r="Q454" s="178">
        <f>ROUND(E454*P454,2)</f>
        <v>0</v>
      </c>
      <c r="R454" s="178"/>
      <c r="S454" s="178" t="s">
        <v>280</v>
      </c>
      <c r="T454" s="179" t="s">
        <v>281</v>
      </c>
      <c r="U454" s="161">
        <v>0</v>
      </c>
      <c r="V454" s="161">
        <f>ROUND(E454*U454,2)</f>
        <v>0</v>
      </c>
      <c r="W454" s="161"/>
      <c r="X454" s="152"/>
      <c r="Y454" s="152"/>
      <c r="Z454" s="152"/>
      <c r="AA454" s="152"/>
      <c r="AB454" s="152"/>
      <c r="AC454" s="152"/>
      <c r="AD454" s="152"/>
      <c r="AE454" s="152"/>
      <c r="AF454" s="152"/>
      <c r="AG454" s="152" t="s">
        <v>755</v>
      </c>
      <c r="AH454" s="152"/>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c r="BD454" s="152"/>
      <c r="BE454" s="152"/>
      <c r="BF454" s="152"/>
      <c r="BG454" s="152"/>
      <c r="BH454" s="152"/>
    </row>
    <row r="455" spans="1:60" outlineLevel="1" x14ac:dyDescent="0.2">
      <c r="A455" s="159"/>
      <c r="B455" s="160"/>
      <c r="C455" s="190" t="s">
        <v>818</v>
      </c>
      <c r="D455" s="162"/>
      <c r="E455" s="163">
        <v>345.6</v>
      </c>
      <c r="F455" s="161"/>
      <c r="G455" s="161"/>
      <c r="H455" s="161"/>
      <c r="I455" s="161"/>
      <c r="J455" s="161"/>
      <c r="K455" s="161"/>
      <c r="L455" s="161"/>
      <c r="M455" s="161"/>
      <c r="N455" s="161"/>
      <c r="O455" s="161"/>
      <c r="P455" s="161"/>
      <c r="Q455" s="161"/>
      <c r="R455" s="161"/>
      <c r="S455" s="161"/>
      <c r="T455" s="161"/>
      <c r="U455" s="161"/>
      <c r="V455" s="161"/>
      <c r="W455" s="161"/>
      <c r="X455" s="152"/>
      <c r="Y455" s="152"/>
      <c r="Z455" s="152"/>
      <c r="AA455" s="152"/>
      <c r="AB455" s="152"/>
      <c r="AC455" s="152"/>
      <c r="AD455" s="152"/>
      <c r="AE455" s="152"/>
      <c r="AF455" s="152"/>
      <c r="AG455" s="152" t="s">
        <v>284</v>
      </c>
      <c r="AH455" s="152">
        <v>0</v>
      </c>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c r="BD455" s="152"/>
      <c r="BE455" s="152"/>
      <c r="BF455" s="152"/>
      <c r="BG455" s="152"/>
      <c r="BH455" s="152"/>
    </row>
    <row r="456" spans="1:60" outlineLevel="1" x14ac:dyDescent="0.2">
      <c r="A456" s="159"/>
      <c r="B456" s="160"/>
      <c r="C456" s="190" t="s">
        <v>819</v>
      </c>
      <c r="D456" s="162"/>
      <c r="E456" s="163">
        <v>274.75</v>
      </c>
      <c r="F456" s="161"/>
      <c r="G456" s="161"/>
      <c r="H456" s="161"/>
      <c r="I456" s="161"/>
      <c r="J456" s="161"/>
      <c r="K456" s="161"/>
      <c r="L456" s="161"/>
      <c r="M456" s="161"/>
      <c r="N456" s="161"/>
      <c r="O456" s="161"/>
      <c r="P456" s="161"/>
      <c r="Q456" s="161"/>
      <c r="R456" s="161"/>
      <c r="S456" s="161"/>
      <c r="T456" s="161"/>
      <c r="U456" s="161"/>
      <c r="V456" s="161"/>
      <c r="W456" s="161"/>
      <c r="X456" s="152"/>
      <c r="Y456" s="152"/>
      <c r="Z456" s="152"/>
      <c r="AA456" s="152"/>
      <c r="AB456" s="152"/>
      <c r="AC456" s="152"/>
      <c r="AD456" s="152"/>
      <c r="AE456" s="152"/>
      <c r="AF456" s="152"/>
      <c r="AG456" s="152" t="s">
        <v>284</v>
      </c>
      <c r="AH456" s="152">
        <v>0</v>
      </c>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c r="BD456" s="152"/>
      <c r="BE456" s="152"/>
      <c r="BF456" s="152"/>
      <c r="BG456" s="152"/>
      <c r="BH456" s="152"/>
    </row>
    <row r="457" spans="1:60" outlineLevel="1" x14ac:dyDescent="0.2">
      <c r="A457" s="173">
        <v>107</v>
      </c>
      <c r="B457" s="174" t="s">
        <v>820</v>
      </c>
      <c r="C457" s="189" t="s">
        <v>821</v>
      </c>
      <c r="D457" s="175" t="s">
        <v>486</v>
      </c>
      <c r="E457" s="176">
        <v>158.28</v>
      </c>
      <c r="F457" s="177"/>
      <c r="G457" s="178">
        <f>ROUND(E457*F457,2)</f>
        <v>0</v>
      </c>
      <c r="H457" s="177"/>
      <c r="I457" s="178">
        <f>ROUND(E457*H457,2)</f>
        <v>0</v>
      </c>
      <c r="J457" s="177"/>
      <c r="K457" s="178">
        <f>ROUND(E457*J457,2)</f>
        <v>0</v>
      </c>
      <c r="L457" s="178">
        <v>21</v>
      </c>
      <c r="M457" s="178">
        <f>G457*(1+L457/100)</f>
        <v>0</v>
      </c>
      <c r="N457" s="178">
        <v>0</v>
      </c>
      <c r="O457" s="178">
        <f>ROUND(E457*N457,2)</f>
        <v>0</v>
      </c>
      <c r="P457" s="178">
        <v>0</v>
      </c>
      <c r="Q457" s="178">
        <f>ROUND(E457*P457,2)</f>
        <v>0</v>
      </c>
      <c r="R457" s="178"/>
      <c r="S457" s="178" t="s">
        <v>280</v>
      </c>
      <c r="T457" s="179" t="s">
        <v>281</v>
      </c>
      <c r="U457" s="161">
        <v>0</v>
      </c>
      <c r="V457" s="161">
        <f>ROUND(E457*U457,2)</f>
        <v>0</v>
      </c>
      <c r="W457" s="161"/>
      <c r="X457" s="152"/>
      <c r="Y457" s="152"/>
      <c r="Z457" s="152"/>
      <c r="AA457" s="152"/>
      <c r="AB457" s="152"/>
      <c r="AC457" s="152"/>
      <c r="AD457" s="152"/>
      <c r="AE457" s="152"/>
      <c r="AF457" s="152"/>
      <c r="AG457" s="152" t="s">
        <v>755</v>
      </c>
      <c r="AH457" s="152"/>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c r="BD457" s="152"/>
      <c r="BE457" s="152"/>
      <c r="BF457" s="152"/>
      <c r="BG457" s="152"/>
      <c r="BH457" s="152"/>
    </row>
    <row r="458" spans="1:60" outlineLevel="1" x14ac:dyDescent="0.2">
      <c r="A458" s="159"/>
      <c r="B458" s="160"/>
      <c r="C458" s="190" t="s">
        <v>822</v>
      </c>
      <c r="D458" s="162"/>
      <c r="E458" s="163">
        <v>158.28</v>
      </c>
      <c r="F458" s="161"/>
      <c r="G458" s="161"/>
      <c r="H458" s="161"/>
      <c r="I458" s="161"/>
      <c r="J458" s="161"/>
      <c r="K458" s="161"/>
      <c r="L458" s="161"/>
      <c r="M458" s="161"/>
      <c r="N458" s="161"/>
      <c r="O458" s="161"/>
      <c r="P458" s="161"/>
      <c r="Q458" s="161"/>
      <c r="R458" s="161"/>
      <c r="S458" s="161"/>
      <c r="T458" s="161"/>
      <c r="U458" s="161"/>
      <c r="V458" s="161"/>
      <c r="W458" s="161"/>
      <c r="X458" s="152"/>
      <c r="Y458" s="152"/>
      <c r="Z458" s="152"/>
      <c r="AA458" s="152"/>
      <c r="AB458" s="152"/>
      <c r="AC458" s="152"/>
      <c r="AD458" s="152"/>
      <c r="AE458" s="152"/>
      <c r="AF458" s="152"/>
      <c r="AG458" s="152" t="s">
        <v>284</v>
      </c>
      <c r="AH458" s="152">
        <v>0</v>
      </c>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c r="BD458" s="152"/>
      <c r="BE458" s="152"/>
      <c r="BF458" s="152"/>
      <c r="BG458" s="152"/>
      <c r="BH458" s="152"/>
    </row>
    <row r="459" spans="1:60" outlineLevel="1" x14ac:dyDescent="0.2">
      <c r="A459" s="173">
        <v>108</v>
      </c>
      <c r="B459" s="174" t="s">
        <v>823</v>
      </c>
      <c r="C459" s="189" t="s">
        <v>824</v>
      </c>
      <c r="D459" s="175" t="s">
        <v>326</v>
      </c>
      <c r="E459" s="176">
        <v>764.15640000000008</v>
      </c>
      <c r="F459" s="177"/>
      <c r="G459" s="178">
        <f>ROUND(E459*F459,2)</f>
        <v>0</v>
      </c>
      <c r="H459" s="177"/>
      <c r="I459" s="178">
        <f>ROUND(E459*H459,2)</f>
        <v>0</v>
      </c>
      <c r="J459" s="177"/>
      <c r="K459" s="178">
        <f>ROUND(E459*J459,2)</f>
        <v>0</v>
      </c>
      <c r="L459" s="178">
        <v>21</v>
      </c>
      <c r="M459" s="178">
        <f>G459*(1+L459/100)</f>
        <v>0</v>
      </c>
      <c r="N459" s="178">
        <v>0</v>
      </c>
      <c r="O459" s="178">
        <f>ROUND(E459*N459,2)</f>
        <v>0</v>
      </c>
      <c r="P459" s="178">
        <v>0</v>
      </c>
      <c r="Q459" s="178">
        <f>ROUND(E459*P459,2)</f>
        <v>0</v>
      </c>
      <c r="R459" s="178"/>
      <c r="S459" s="178" t="s">
        <v>280</v>
      </c>
      <c r="T459" s="179" t="s">
        <v>281</v>
      </c>
      <c r="U459" s="161">
        <v>0</v>
      </c>
      <c r="V459" s="161">
        <f>ROUND(E459*U459,2)</f>
        <v>0</v>
      </c>
      <c r="W459" s="161"/>
      <c r="X459" s="152"/>
      <c r="Y459" s="152"/>
      <c r="Z459" s="152"/>
      <c r="AA459" s="152"/>
      <c r="AB459" s="152"/>
      <c r="AC459" s="152"/>
      <c r="AD459" s="152"/>
      <c r="AE459" s="152"/>
      <c r="AF459" s="152"/>
      <c r="AG459" s="152" t="s">
        <v>755</v>
      </c>
      <c r="AH459" s="152"/>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c r="BD459" s="152"/>
      <c r="BE459" s="152"/>
      <c r="BF459" s="152"/>
      <c r="BG459" s="152"/>
      <c r="BH459" s="152"/>
    </row>
    <row r="460" spans="1:60" outlineLevel="1" x14ac:dyDescent="0.2">
      <c r="A460" s="159"/>
      <c r="B460" s="160"/>
      <c r="C460" s="190" t="s">
        <v>818</v>
      </c>
      <c r="D460" s="162"/>
      <c r="E460" s="163">
        <v>345.6</v>
      </c>
      <c r="F460" s="161"/>
      <c r="G460" s="161"/>
      <c r="H460" s="161"/>
      <c r="I460" s="161"/>
      <c r="J460" s="161"/>
      <c r="K460" s="161"/>
      <c r="L460" s="161"/>
      <c r="M460" s="161"/>
      <c r="N460" s="161"/>
      <c r="O460" s="161"/>
      <c r="P460" s="161"/>
      <c r="Q460" s="161"/>
      <c r="R460" s="161"/>
      <c r="S460" s="161"/>
      <c r="T460" s="161"/>
      <c r="U460" s="161"/>
      <c r="V460" s="161"/>
      <c r="W460" s="161"/>
      <c r="X460" s="152"/>
      <c r="Y460" s="152"/>
      <c r="Z460" s="152"/>
      <c r="AA460" s="152"/>
      <c r="AB460" s="152"/>
      <c r="AC460" s="152"/>
      <c r="AD460" s="152"/>
      <c r="AE460" s="152"/>
      <c r="AF460" s="152"/>
      <c r="AG460" s="152" t="s">
        <v>284</v>
      </c>
      <c r="AH460" s="152">
        <v>0</v>
      </c>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c r="BD460" s="152"/>
      <c r="BE460" s="152"/>
      <c r="BF460" s="152"/>
      <c r="BG460" s="152"/>
      <c r="BH460" s="152"/>
    </row>
    <row r="461" spans="1:60" outlineLevel="1" x14ac:dyDescent="0.2">
      <c r="A461" s="159"/>
      <c r="B461" s="160"/>
      <c r="C461" s="190" t="s">
        <v>825</v>
      </c>
      <c r="D461" s="162"/>
      <c r="E461" s="163">
        <v>79.180000000000007</v>
      </c>
      <c r="F461" s="161"/>
      <c r="G461" s="161"/>
      <c r="H461" s="161"/>
      <c r="I461" s="161"/>
      <c r="J461" s="161"/>
      <c r="K461" s="161"/>
      <c r="L461" s="161"/>
      <c r="M461" s="161"/>
      <c r="N461" s="161"/>
      <c r="O461" s="161"/>
      <c r="P461" s="161"/>
      <c r="Q461" s="161"/>
      <c r="R461" s="161"/>
      <c r="S461" s="161"/>
      <c r="T461" s="161"/>
      <c r="U461" s="161"/>
      <c r="V461" s="161"/>
      <c r="W461" s="161"/>
      <c r="X461" s="152"/>
      <c r="Y461" s="152"/>
      <c r="Z461" s="152"/>
      <c r="AA461" s="152"/>
      <c r="AB461" s="152"/>
      <c r="AC461" s="152"/>
      <c r="AD461" s="152"/>
      <c r="AE461" s="152"/>
      <c r="AF461" s="152"/>
      <c r="AG461" s="152" t="s">
        <v>284</v>
      </c>
      <c r="AH461" s="152">
        <v>0</v>
      </c>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c r="BD461" s="152"/>
      <c r="BE461" s="152"/>
      <c r="BF461" s="152"/>
      <c r="BG461" s="152"/>
      <c r="BH461" s="152"/>
    </row>
    <row r="462" spans="1:60" outlineLevel="1" x14ac:dyDescent="0.2">
      <c r="A462" s="159"/>
      <c r="B462" s="160"/>
      <c r="C462" s="190" t="s">
        <v>819</v>
      </c>
      <c r="D462" s="162"/>
      <c r="E462" s="163">
        <v>274.75</v>
      </c>
      <c r="F462" s="161"/>
      <c r="G462" s="161"/>
      <c r="H462" s="161"/>
      <c r="I462" s="161"/>
      <c r="J462" s="161"/>
      <c r="K462" s="161"/>
      <c r="L462" s="161"/>
      <c r="M462" s="161"/>
      <c r="N462" s="161"/>
      <c r="O462" s="161"/>
      <c r="P462" s="161"/>
      <c r="Q462" s="161"/>
      <c r="R462" s="161"/>
      <c r="S462" s="161"/>
      <c r="T462" s="161"/>
      <c r="U462" s="161"/>
      <c r="V462" s="161"/>
      <c r="W462" s="161"/>
      <c r="X462" s="152"/>
      <c r="Y462" s="152"/>
      <c r="Z462" s="152"/>
      <c r="AA462" s="152"/>
      <c r="AB462" s="152"/>
      <c r="AC462" s="152"/>
      <c r="AD462" s="152"/>
      <c r="AE462" s="152"/>
      <c r="AF462" s="152"/>
      <c r="AG462" s="152" t="s">
        <v>284</v>
      </c>
      <c r="AH462" s="152">
        <v>0</v>
      </c>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c r="BD462" s="152"/>
      <c r="BE462" s="152"/>
      <c r="BF462" s="152"/>
      <c r="BG462" s="152"/>
      <c r="BH462" s="152"/>
    </row>
    <row r="463" spans="1:60" outlineLevel="1" x14ac:dyDescent="0.2">
      <c r="A463" s="159"/>
      <c r="B463" s="160"/>
      <c r="C463" s="190" t="s">
        <v>826</v>
      </c>
      <c r="D463" s="162"/>
      <c r="E463" s="163">
        <v>48.78</v>
      </c>
      <c r="F463" s="161"/>
      <c r="G463" s="161"/>
      <c r="H463" s="161"/>
      <c r="I463" s="161"/>
      <c r="J463" s="161"/>
      <c r="K463" s="161"/>
      <c r="L463" s="161"/>
      <c r="M463" s="161"/>
      <c r="N463" s="161"/>
      <c r="O463" s="161"/>
      <c r="P463" s="161"/>
      <c r="Q463" s="161"/>
      <c r="R463" s="161"/>
      <c r="S463" s="161"/>
      <c r="T463" s="161"/>
      <c r="U463" s="161"/>
      <c r="V463" s="161"/>
      <c r="W463" s="161"/>
      <c r="X463" s="152"/>
      <c r="Y463" s="152"/>
      <c r="Z463" s="152"/>
      <c r="AA463" s="152"/>
      <c r="AB463" s="152"/>
      <c r="AC463" s="152"/>
      <c r="AD463" s="152"/>
      <c r="AE463" s="152"/>
      <c r="AF463" s="152"/>
      <c r="AG463" s="152" t="s">
        <v>284</v>
      </c>
      <c r="AH463" s="152">
        <v>0</v>
      </c>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c r="BD463" s="152"/>
      <c r="BE463" s="152"/>
      <c r="BF463" s="152"/>
      <c r="BG463" s="152"/>
      <c r="BH463" s="152"/>
    </row>
    <row r="464" spans="1:60" outlineLevel="1" x14ac:dyDescent="0.2">
      <c r="A464" s="159"/>
      <c r="B464" s="160"/>
      <c r="C464" s="190" t="s">
        <v>827</v>
      </c>
      <c r="D464" s="162"/>
      <c r="E464" s="163">
        <v>15.840000000000002</v>
      </c>
      <c r="F464" s="161"/>
      <c r="G464" s="161"/>
      <c r="H464" s="161"/>
      <c r="I464" s="161"/>
      <c r="J464" s="161"/>
      <c r="K464" s="161"/>
      <c r="L464" s="161"/>
      <c r="M464" s="161"/>
      <c r="N464" s="161"/>
      <c r="O464" s="161"/>
      <c r="P464" s="161"/>
      <c r="Q464" s="161"/>
      <c r="R464" s="161"/>
      <c r="S464" s="161"/>
      <c r="T464" s="161"/>
      <c r="U464" s="161"/>
      <c r="V464" s="161"/>
      <c r="W464" s="161"/>
      <c r="X464" s="152"/>
      <c r="Y464" s="152"/>
      <c r="Z464" s="152"/>
      <c r="AA464" s="152"/>
      <c r="AB464" s="152"/>
      <c r="AC464" s="152"/>
      <c r="AD464" s="152"/>
      <c r="AE464" s="152"/>
      <c r="AF464" s="152"/>
      <c r="AG464" s="152" t="s">
        <v>284</v>
      </c>
      <c r="AH464" s="152">
        <v>0</v>
      </c>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c r="BD464" s="152"/>
      <c r="BE464" s="152"/>
      <c r="BF464" s="152"/>
      <c r="BG464" s="152"/>
      <c r="BH464" s="152"/>
    </row>
    <row r="465" spans="1:60" outlineLevel="1" x14ac:dyDescent="0.2">
      <c r="A465" s="180">
        <v>109</v>
      </c>
      <c r="B465" s="181" t="s">
        <v>828</v>
      </c>
      <c r="C465" s="191" t="s">
        <v>829</v>
      </c>
      <c r="D465" s="182" t="s">
        <v>326</v>
      </c>
      <c r="E465" s="183">
        <v>652.67000000000007</v>
      </c>
      <c r="F465" s="184"/>
      <c r="G465" s="185">
        <f>ROUND(E465*F465,2)</f>
        <v>0</v>
      </c>
      <c r="H465" s="184"/>
      <c r="I465" s="185">
        <f>ROUND(E465*H465,2)</f>
        <v>0</v>
      </c>
      <c r="J465" s="184"/>
      <c r="K465" s="185">
        <f>ROUND(E465*J465,2)</f>
        <v>0</v>
      </c>
      <c r="L465" s="185">
        <v>21</v>
      </c>
      <c r="M465" s="185">
        <f>G465*(1+L465/100)</f>
        <v>0</v>
      </c>
      <c r="N465" s="185">
        <v>0</v>
      </c>
      <c r="O465" s="185">
        <f>ROUND(E465*N465,2)</f>
        <v>0</v>
      </c>
      <c r="P465" s="185">
        <v>0</v>
      </c>
      <c r="Q465" s="185">
        <f>ROUND(E465*P465,2)</f>
        <v>0</v>
      </c>
      <c r="R465" s="185"/>
      <c r="S465" s="185" t="s">
        <v>280</v>
      </c>
      <c r="T465" s="186" t="s">
        <v>281</v>
      </c>
      <c r="U465" s="161">
        <v>0</v>
      </c>
      <c r="V465" s="161">
        <f>ROUND(E465*U465,2)</f>
        <v>0</v>
      </c>
      <c r="W465" s="161"/>
      <c r="X465" s="152"/>
      <c r="Y465" s="152"/>
      <c r="Z465" s="152"/>
      <c r="AA465" s="152"/>
      <c r="AB465" s="152"/>
      <c r="AC465" s="152"/>
      <c r="AD465" s="152"/>
      <c r="AE465" s="152"/>
      <c r="AF465" s="152"/>
      <c r="AG465" s="152" t="s">
        <v>755</v>
      </c>
      <c r="AH465" s="152"/>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c r="BD465" s="152"/>
      <c r="BE465" s="152"/>
      <c r="BF465" s="152"/>
      <c r="BG465" s="152"/>
      <c r="BH465" s="152"/>
    </row>
    <row r="466" spans="1:60" outlineLevel="1" x14ac:dyDescent="0.2">
      <c r="A466" s="180">
        <v>110</v>
      </c>
      <c r="B466" s="181" t="s">
        <v>830</v>
      </c>
      <c r="C466" s="191" t="s">
        <v>831</v>
      </c>
      <c r="D466" s="182" t="s">
        <v>353</v>
      </c>
      <c r="E466" s="183">
        <v>10.13489</v>
      </c>
      <c r="F466" s="184"/>
      <c r="G466" s="185">
        <f>ROUND(E466*F466,2)</f>
        <v>0</v>
      </c>
      <c r="H466" s="184"/>
      <c r="I466" s="185">
        <f>ROUND(E466*H466,2)</f>
        <v>0</v>
      </c>
      <c r="J466" s="184"/>
      <c r="K466" s="185">
        <f>ROUND(E466*J466,2)</f>
        <v>0</v>
      </c>
      <c r="L466" s="185">
        <v>21</v>
      </c>
      <c r="M466" s="185">
        <f>G466*(1+L466/100)</f>
        <v>0</v>
      </c>
      <c r="N466" s="185">
        <v>0</v>
      </c>
      <c r="O466" s="185">
        <f>ROUND(E466*N466,2)</f>
        <v>0</v>
      </c>
      <c r="P466" s="185">
        <v>0</v>
      </c>
      <c r="Q466" s="185">
        <f>ROUND(E466*P466,2)</f>
        <v>0</v>
      </c>
      <c r="R466" s="185"/>
      <c r="S466" s="185" t="s">
        <v>280</v>
      </c>
      <c r="T466" s="186" t="s">
        <v>281</v>
      </c>
      <c r="U466" s="161">
        <v>0</v>
      </c>
      <c r="V466" s="161">
        <f>ROUND(E466*U466,2)</f>
        <v>0</v>
      </c>
      <c r="W466" s="161"/>
      <c r="X466" s="152"/>
      <c r="Y466" s="152"/>
      <c r="Z466" s="152"/>
      <c r="AA466" s="152"/>
      <c r="AB466" s="152"/>
      <c r="AC466" s="152"/>
      <c r="AD466" s="152"/>
      <c r="AE466" s="152"/>
      <c r="AF466" s="152"/>
      <c r="AG466" s="152" t="s">
        <v>755</v>
      </c>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c r="BE466" s="152"/>
      <c r="BF466" s="152"/>
      <c r="BG466" s="152"/>
      <c r="BH466" s="152"/>
    </row>
    <row r="467" spans="1:60" outlineLevel="1" x14ac:dyDescent="0.2">
      <c r="A467" s="173">
        <v>111</v>
      </c>
      <c r="B467" s="174" t="s">
        <v>832</v>
      </c>
      <c r="C467" s="189" t="s">
        <v>833</v>
      </c>
      <c r="D467" s="175" t="s">
        <v>279</v>
      </c>
      <c r="E467" s="176">
        <v>120.33450000000001</v>
      </c>
      <c r="F467" s="177"/>
      <c r="G467" s="178">
        <f>ROUND(E467*F467,2)</f>
        <v>0</v>
      </c>
      <c r="H467" s="177"/>
      <c r="I467" s="178">
        <f>ROUND(E467*H467,2)</f>
        <v>0</v>
      </c>
      <c r="J467" s="177"/>
      <c r="K467" s="178">
        <f>ROUND(E467*J467,2)</f>
        <v>0</v>
      </c>
      <c r="L467" s="178">
        <v>21</v>
      </c>
      <c r="M467" s="178">
        <f>G467*(1+L467/100)</f>
        <v>0</v>
      </c>
      <c r="N467" s="178">
        <v>0</v>
      </c>
      <c r="O467" s="178">
        <f>ROUND(E467*N467,2)</f>
        <v>0</v>
      </c>
      <c r="P467" s="178">
        <v>0</v>
      </c>
      <c r="Q467" s="178">
        <f>ROUND(E467*P467,2)</f>
        <v>0</v>
      </c>
      <c r="R467" s="178"/>
      <c r="S467" s="178" t="s">
        <v>280</v>
      </c>
      <c r="T467" s="179" t="s">
        <v>281</v>
      </c>
      <c r="U467" s="161">
        <v>0</v>
      </c>
      <c r="V467" s="161">
        <f>ROUND(E467*U467,2)</f>
        <v>0</v>
      </c>
      <c r="W467" s="161"/>
      <c r="X467" s="152"/>
      <c r="Y467" s="152"/>
      <c r="Z467" s="152"/>
      <c r="AA467" s="152"/>
      <c r="AB467" s="152"/>
      <c r="AC467" s="152"/>
      <c r="AD467" s="152"/>
      <c r="AE467" s="152"/>
      <c r="AF467" s="152"/>
      <c r="AG467" s="152" t="s">
        <v>726</v>
      </c>
      <c r="AH467" s="152"/>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c r="BD467" s="152"/>
      <c r="BE467" s="152"/>
      <c r="BF467" s="152"/>
      <c r="BG467" s="152"/>
      <c r="BH467" s="152"/>
    </row>
    <row r="468" spans="1:60" outlineLevel="1" x14ac:dyDescent="0.2">
      <c r="A468" s="159"/>
      <c r="B468" s="160"/>
      <c r="C468" s="190" t="s">
        <v>834</v>
      </c>
      <c r="D468" s="162"/>
      <c r="E468" s="163">
        <v>4.99</v>
      </c>
      <c r="F468" s="161"/>
      <c r="G468" s="161"/>
      <c r="H468" s="161"/>
      <c r="I468" s="161"/>
      <c r="J468" s="161"/>
      <c r="K468" s="161"/>
      <c r="L468" s="161"/>
      <c r="M468" s="161"/>
      <c r="N468" s="161"/>
      <c r="O468" s="161"/>
      <c r="P468" s="161"/>
      <c r="Q468" s="161"/>
      <c r="R468" s="161"/>
      <c r="S468" s="161"/>
      <c r="T468" s="161"/>
      <c r="U468" s="161"/>
      <c r="V468" s="161"/>
      <c r="W468" s="161"/>
      <c r="X468" s="152"/>
      <c r="Y468" s="152"/>
      <c r="Z468" s="152"/>
      <c r="AA468" s="152"/>
      <c r="AB468" s="152"/>
      <c r="AC468" s="152"/>
      <c r="AD468" s="152"/>
      <c r="AE468" s="152"/>
      <c r="AF468" s="152"/>
      <c r="AG468" s="152" t="s">
        <v>284</v>
      </c>
      <c r="AH468" s="152">
        <v>0</v>
      </c>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c r="BD468" s="152"/>
      <c r="BE468" s="152"/>
      <c r="BF468" s="152"/>
      <c r="BG468" s="152"/>
      <c r="BH468" s="152"/>
    </row>
    <row r="469" spans="1:60" outlineLevel="1" x14ac:dyDescent="0.2">
      <c r="A469" s="159"/>
      <c r="B469" s="160"/>
      <c r="C469" s="190" t="s">
        <v>835</v>
      </c>
      <c r="D469" s="162"/>
      <c r="E469" s="163">
        <v>70.5</v>
      </c>
      <c r="F469" s="161"/>
      <c r="G469" s="161"/>
      <c r="H469" s="161"/>
      <c r="I469" s="161"/>
      <c r="J469" s="161"/>
      <c r="K469" s="161"/>
      <c r="L469" s="161"/>
      <c r="M469" s="161"/>
      <c r="N469" s="161"/>
      <c r="O469" s="161"/>
      <c r="P469" s="161"/>
      <c r="Q469" s="161"/>
      <c r="R469" s="161"/>
      <c r="S469" s="161"/>
      <c r="T469" s="161"/>
      <c r="U469" s="161"/>
      <c r="V469" s="161"/>
      <c r="W469" s="161"/>
      <c r="X469" s="152"/>
      <c r="Y469" s="152"/>
      <c r="Z469" s="152"/>
      <c r="AA469" s="152"/>
      <c r="AB469" s="152"/>
      <c r="AC469" s="152"/>
      <c r="AD469" s="152"/>
      <c r="AE469" s="152"/>
      <c r="AF469" s="152"/>
      <c r="AG469" s="152" t="s">
        <v>284</v>
      </c>
      <c r="AH469" s="152">
        <v>0</v>
      </c>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c r="BD469" s="152"/>
      <c r="BE469" s="152"/>
      <c r="BF469" s="152"/>
      <c r="BG469" s="152"/>
      <c r="BH469" s="152"/>
    </row>
    <row r="470" spans="1:60" outlineLevel="1" x14ac:dyDescent="0.2">
      <c r="A470" s="159"/>
      <c r="B470" s="160"/>
      <c r="C470" s="190" t="s">
        <v>836</v>
      </c>
      <c r="D470" s="162"/>
      <c r="E470" s="163">
        <v>44.84</v>
      </c>
      <c r="F470" s="161"/>
      <c r="G470" s="161"/>
      <c r="H470" s="161"/>
      <c r="I470" s="161"/>
      <c r="J470" s="161"/>
      <c r="K470" s="161"/>
      <c r="L470" s="161"/>
      <c r="M470" s="161"/>
      <c r="N470" s="161"/>
      <c r="O470" s="161"/>
      <c r="P470" s="161"/>
      <c r="Q470" s="161"/>
      <c r="R470" s="161"/>
      <c r="S470" s="161"/>
      <c r="T470" s="161"/>
      <c r="U470" s="161"/>
      <c r="V470" s="161"/>
      <c r="W470" s="161"/>
      <c r="X470" s="152"/>
      <c r="Y470" s="152"/>
      <c r="Z470" s="152"/>
      <c r="AA470" s="152"/>
      <c r="AB470" s="152"/>
      <c r="AC470" s="152"/>
      <c r="AD470" s="152"/>
      <c r="AE470" s="152"/>
      <c r="AF470" s="152"/>
      <c r="AG470" s="152" t="s">
        <v>284</v>
      </c>
      <c r="AH470" s="152">
        <v>0</v>
      </c>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row>
    <row r="471" spans="1:60" outlineLevel="1" x14ac:dyDescent="0.2">
      <c r="A471" s="173">
        <v>112</v>
      </c>
      <c r="B471" s="174" t="s">
        <v>837</v>
      </c>
      <c r="C471" s="189" t="s">
        <v>838</v>
      </c>
      <c r="D471" s="175" t="s">
        <v>279</v>
      </c>
      <c r="E471" s="176">
        <v>1.0853000000000002</v>
      </c>
      <c r="F471" s="177"/>
      <c r="G471" s="178">
        <f>ROUND(E471*F471,2)</f>
        <v>0</v>
      </c>
      <c r="H471" s="177"/>
      <c r="I471" s="178">
        <f>ROUND(E471*H471,2)</f>
        <v>0</v>
      </c>
      <c r="J471" s="177"/>
      <c r="K471" s="178">
        <f>ROUND(E471*J471,2)</f>
        <v>0</v>
      </c>
      <c r="L471" s="178">
        <v>21</v>
      </c>
      <c r="M471" s="178">
        <f>G471*(1+L471/100)</f>
        <v>0</v>
      </c>
      <c r="N471" s="178">
        <v>0</v>
      </c>
      <c r="O471" s="178">
        <f>ROUND(E471*N471,2)</f>
        <v>0</v>
      </c>
      <c r="P471" s="178">
        <v>0</v>
      </c>
      <c r="Q471" s="178">
        <f>ROUND(E471*P471,2)</f>
        <v>0</v>
      </c>
      <c r="R471" s="178"/>
      <c r="S471" s="178" t="s">
        <v>280</v>
      </c>
      <c r="T471" s="179" t="s">
        <v>281</v>
      </c>
      <c r="U471" s="161">
        <v>0</v>
      </c>
      <c r="V471" s="161">
        <f>ROUND(E471*U471,2)</f>
        <v>0</v>
      </c>
      <c r="W471" s="161"/>
      <c r="X471" s="152"/>
      <c r="Y471" s="152"/>
      <c r="Z471" s="152"/>
      <c r="AA471" s="152"/>
      <c r="AB471" s="152"/>
      <c r="AC471" s="152"/>
      <c r="AD471" s="152"/>
      <c r="AE471" s="152"/>
      <c r="AF471" s="152"/>
      <c r="AG471" s="152" t="s">
        <v>726</v>
      </c>
      <c r="AH471" s="152"/>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c r="BD471" s="152"/>
      <c r="BE471" s="152"/>
      <c r="BF471" s="152"/>
      <c r="BG471" s="152"/>
      <c r="BH471" s="152"/>
    </row>
    <row r="472" spans="1:60" outlineLevel="1" x14ac:dyDescent="0.2">
      <c r="A472" s="159"/>
      <c r="B472" s="160"/>
      <c r="C472" s="190" t="s">
        <v>839</v>
      </c>
      <c r="D472" s="162"/>
      <c r="E472" s="163">
        <v>1.0900000000000001</v>
      </c>
      <c r="F472" s="161"/>
      <c r="G472" s="161"/>
      <c r="H472" s="161"/>
      <c r="I472" s="161"/>
      <c r="J472" s="161"/>
      <c r="K472" s="161"/>
      <c r="L472" s="161"/>
      <c r="M472" s="161"/>
      <c r="N472" s="161"/>
      <c r="O472" s="161"/>
      <c r="P472" s="161"/>
      <c r="Q472" s="161"/>
      <c r="R472" s="161"/>
      <c r="S472" s="161"/>
      <c r="T472" s="161"/>
      <c r="U472" s="161"/>
      <c r="V472" s="161"/>
      <c r="W472" s="161"/>
      <c r="X472" s="152"/>
      <c r="Y472" s="152"/>
      <c r="Z472" s="152"/>
      <c r="AA472" s="152"/>
      <c r="AB472" s="152"/>
      <c r="AC472" s="152"/>
      <c r="AD472" s="152"/>
      <c r="AE472" s="152"/>
      <c r="AF472" s="152"/>
      <c r="AG472" s="152" t="s">
        <v>284</v>
      </c>
      <c r="AH472" s="152">
        <v>0</v>
      </c>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c r="BD472" s="152"/>
      <c r="BE472" s="152"/>
      <c r="BF472" s="152"/>
      <c r="BG472" s="152"/>
      <c r="BH472" s="152"/>
    </row>
    <row r="473" spans="1:60" outlineLevel="1" x14ac:dyDescent="0.2">
      <c r="A473" s="173">
        <v>113</v>
      </c>
      <c r="B473" s="174" t="s">
        <v>840</v>
      </c>
      <c r="C473" s="189" t="s">
        <v>841</v>
      </c>
      <c r="D473" s="175" t="s">
        <v>279</v>
      </c>
      <c r="E473" s="176">
        <v>19.617100000000001</v>
      </c>
      <c r="F473" s="177"/>
      <c r="G473" s="178">
        <f>ROUND(E473*F473,2)</f>
        <v>0</v>
      </c>
      <c r="H473" s="177"/>
      <c r="I473" s="178">
        <f>ROUND(E473*H473,2)</f>
        <v>0</v>
      </c>
      <c r="J473" s="177"/>
      <c r="K473" s="178">
        <f>ROUND(E473*J473,2)</f>
        <v>0</v>
      </c>
      <c r="L473" s="178">
        <v>21</v>
      </c>
      <c r="M473" s="178">
        <f>G473*(1+L473/100)</f>
        <v>0</v>
      </c>
      <c r="N473" s="178">
        <v>0</v>
      </c>
      <c r="O473" s="178">
        <f>ROUND(E473*N473,2)</f>
        <v>0</v>
      </c>
      <c r="P473" s="178">
        <v>0</v>
      </c>
      <c r="Q473" s="178">
        <f>ROUND(E473*P473,2)</f>
        <v>0</v>
      </c>
      <c r="R473" s="178"/>
      <c r="S473" s="178" t="s">
        <v>280</v>
      </c>
      <c r="T473" s="179" t="s">
        <v>281</v>
      </c>
      <c r="U473" s="161">
        <v>0</v>
      </c>
      <c r="V473" s="161">
        <f>ROUND(E473*U473,2)</f>
        <v>0</v>
      </c>
      <c r="W473" s="161"/>
      <c r="X473" s="152"/>
      <c r="Y473" s="152"/>
      <c r="Z473" s="152"/>
      <c r="AA473" s="152"/>
      <c r="AB473" s="152"/>
      <c r="AC473" s="152"/>
      <c r="AD473" s="152"/>
      <c r="AE473" s="152"/>
      <c r="AF473" s="152"/>
      <c r="AG473" s="152" t="s">
        <v>726</v>
      </c>
      <c r="AH473" s="152"/>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c r="BD473" s="152"/>
      <c r="BE473" s="152"/>
      <c r="BF473" s="152"/>
      <c r="BG473" s="152"/>
      <c r="BH473" s="152"/>
    </row>
    <row r="474" spans="1:60" outlineLevel="1" x14ac:dyDescent="0.2">
      <c r="A474" s="159"/>
      <c r="B474" s="160"/>
      <c r="C474" s="190" t="s">
        <v>842</v>
      </c>
      <c r="D474" s="162"/>
      <c r="E474" s="163">
        <v>19.62</v>
      </c>
      <c r="F474" s="161"/>
      <c r="G474" s="161"/>
      <c r="H474" s="161"/>
      <c r="I474" s="161"/>
      <c r="J474" s="161"/>
      <c r="K474" s="161"/>
      <c r="L474" s="161"/>
      <c r="M474" s="161"/>
      <c r="N474" s="161"/>
      <c r="O474" s="161"/>
      <c r="P474" s="161"/>
      <c r="Q474" s="161"/>
      <c r="R474" s="161"/>
      <c r="S474" s="161"/>
      <c r="T474" s="161"/>
      <c r="U474" s="161"/>
      <c r="V474" s="161"/>
      <c r="W474" s="161"/>
      <c r="X474" s="152"/>
      <c r="Y474" s="152"/>
      <c r="Z474" s="152"/>
      <c r="AA474" s="152"/>
      <c r="AB474" s="152"/>
      <c r="AC474" s="152"/>
      <c r="AD474" s="152"/>
      <c r="AE474" s="152"/>
      <c r="AF474" s="152"/>
      <c r="AG474" s="152" t="s">
        <v>284</v>
      </c>
      <c r="AH474" s="152">
        <v>0</v>
      </c>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c r="BD474" s="152"/>
      <c r="BE474" s="152"/>
      <c r="BF474" s="152"/>
      <c r="BG474" s="152"/>
      <c r="BH474" s="152"/>
    </row>
    <row r="475" spans="1:60" outlineLevel="1" x14ac:dyDescent="0.2">
      <c r="A475" s="173">
        <v>114</v>
      </c>
      <c r="B475" s="174" t="s">
        <v>843</v>
      </c>
      <c r="C475" s="189" t="s">
        <v>844</v>
      </c>
      <c r="D475" s="175" t="s">
        <v>326</v>
      </c>
      <c r="E475" s="176">
        <v>558.31740000000002</v>
      </c>
      <c r="F475" s="177"/>
      <c r="G475" s="178">
        <f>ROUND(E475*F475,2)</f>
        <v>0</v>
      </c>
      <c r="H475" s="177"/>
      <c r="I475" s="178">
        <f>ROUND(E475*H475,2)</f>
        <v>0</v>
      </c>
      <c r="J475" s="177"/>
      <c r="K475" s="178">
        <f>ROUND(E475*J475,2)</f>
        <v>0</v>
      </c>
      <c r="L475" s="178">
        <v>21</v>
      </c>
      <c r="M475" s="178">
        <f>G475*(1+L475/100)</f>
        <v>0</v>
      </c>
      <c r="N475" s="178">
        <v>0</v>
      </c>
      <c r="O475" s="178">
        <f>ROUND(E475*N475,2)</f>
        <v>0</v>
      </c>
      <c r="P475" s="178">
        <v>0</v>
      </c>
      <c r="Q475" s="178">
        <f>ROUND(E475*P475,2)</f>
        <v>0</v>
      </c>
      <c r="R475" s="178"/>
      <c r="S475" s="178" t="s">
        <v>280</v>
      </c>
      <c r="T475" s="179" t="s">
        <v>281</v>
      </c>
      <c r="U475" s="161">
        <v>0</v>
      </c>
      <c r="V475" s="161">
        <f>ROUND(E475*U475,2)</f>
        <v>0</v>
      </c>
      <c r="W475" s="161"/>
      <c r="X475" s="152"/>
      <c r="Y475" s="152"/>
      <c r="Z475" s="152"/>
      <c r="AA475" s="152"/>
      <c r="AB475" s="152"/>
      <c r="AC475" s="152"/>
      <c r="AD475" s="152"/>
      <c r="AE475" s="152"/>
      <c r="AF475" s="152"/>
      <c r="AG475" s="152" t="s">
        <v>726</v>
      </c>
      <c r="AH475" s="152"/>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c r="BD475" s="152"/>
      <c r="BE475" s="152"/>
      <c r="BF475" s="152"/>
      <c r="BG475" s="152"/>
      <c r="BH475" s="152"/>
    </row>
    <row r="476" spans="1:60" outlineLevel="1" x14ac:dyDescent="0.2">
      <c r="A476" s="159"/>
      <c r="B476" s="160"/>
      <c r="C476" s="190" t="s">
        <v>845</v>
      </c>
      <c r="D476" s="162"/>
      <c r="E476" s="163">
        <v>558.32000000000005</v>
      </c>
      <c r="F476" s="161"/>
      <c r="G476" s="161"/>
      <c r="H476" s="161"/>
      <c r="I476" s="161"/>
      <c r="J476" s="161"/>
      <c r="K476" s="161"/>
      <c r="L476" s="161"/>
      <c r="M476" s="161"/>
      <c r="N476" s="161"/>
      <c r="O476" s="161"/>
      <c r="P476" s="161"/>
      <c r="Q476" s="161"/>
      <c r="R476" s="161"/>
      <c r="S476" s="161"/>
      <c r="T476" s="161"/>
      <c r="U476" s="161"/>
      <c r="V476" s="161"/>
      <c r="W476" s="161"/>
      <c r="X476" s="152"/>
      <c r="Y476" s="152"/>
      <c r="Z476" s="152"/>
      <c r="AA476" s="152"/>
      <c r="AB476" s="152"/>
      <c r="AC476" s="152"/>
      <c r="AD476" s="152"/>
      <c r="AE476" s="152"/>
      <c r="AF476" s="152"/>
      <c r="AG476" s="152" t="s">
        <v>284</v>
      </c>
      <c r="AH476" s="152">
        <v>0</v>
      </c>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c r="BD476" s="152"/>
      <c r="BE476" s="152"/>
      <c r="BF476" s="152"/>
      <c r="BG476" s="152"/>
      <c r="BH476" s="152"/>
    </row>
    <row r="477" spans="1:60" outlineLevel="1" x14ac:dyDescent="0.2">
      <c r="A477" s="173">
        <v>115</v>
      </c>
      <c r="B477" s="174" t="s">
        <v>846</v>
      </c>
      <c r="C477" s="189" t="s">
        <v>847</v>
      </c>
      <c r="D477" s="175" t="s">
        <v>326</v>
      </c>
      <c r="E477" s="176">
        <v>80.274000000000001</v>
      </c>
      <c r="F477" s="177"/>
      <c r="G477" s="178">
        <f>ROUND(E477*F477,2)</f>
        <v>0</v>
      </c>
      <c r="H477" s="177"/>
      <c r="I477" s="178">
        <f>ROUND(E477*H477,2)</f>
        <v>0</v>
      </c>
      <c r="J477" s="177"/>
      <c r="K477" s="178">
        <f>ROUND(E477*J477,2)</f>
        <v>0</v>
      </c>
      <c r="L477" s="178">
        <v>21</v>
      </c>
      <c r="M477" s="178">
        <f>G477*(1+L477/100)</f>
        <v>0</v>
      </c>
      <c r="N477" s="178">
        <v>0</v>
      </c>
      <c r="O477" s="178">
        <f>ROUND(E477*N477,2)</f>
        <v>0</v>
      </c>
      <c r="P477" s="178">
        <v>0</v>
      </c>
      <c r="Q477" s="178">
        <f>ROUND(E477*P477,2)</f>
        <v>0</v>
      </c>
      <c r="R477" s="178"/>
      <c r="S477" s="178" t="s">
        <v>280</v>
      </c>
      <c r="T477" s="179" t="s">
        <v>281</v>
      </c>
      <c r="U477" s="161">
        <v>0</v>
      </c>
      <c r="V477" s="161">
        <f>ROUND(E477*U477,2)</f>
        <v>0</v>
      </c>
      <c r="W477" s="161"/>
      <c r="X477" s="152"/>
      <c r="Y477" s="152"/>
      <c r="Z477" s="152"/>
      <c r="AA477" s="152"/>
      <c r="AB477" s="152"/>
      <c r="AC477" s="152"/>
      <c r="AD477" s="152"/>
      <c r="AE477" s="152"/>
      <c r="AF477" s="152"/>
      <c r="AG477" s="152" t="s">
        <v>726</v>
      </c>
      <c r="AH477" s="152"/>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c r="BD477" s="152"/>
      <c r="BE477" s="152"/>
      <c r="BF477" s="152"/>
      <c r="BG477" s="152"/>
      <c r="BH477" s="152"/>
    </row>
    <row r="478" spans="1:60" outlineLevel="1" x14ac:dyDescent="0.2">
      <c r="A478" s="159"/>
      <c r="B478" s="160"/>
      <c r="C478" s="190" t="s">
        <v>848</v>
      </c>
      <c r="D478" s="162"/>
      <c r="E478" s="163">
        <v>80.27000000000001</v>
      </c>
      <c r="F478" s="161"/>
      <c r="G478" s="161"/>
      <c r="H478" s="161"/>
      <c r="I478" s="161"/>
      <c r="J478" s="161"/>
      <c r="K478" s="161"/>
      <c r="L478" s="161"/>
      <c r="M478" s="161"/>
      <c r="N478" s="161"/>
      <c r="O478" s="161"/>
      <c r="P478" s="161"/>
      <c r="Q478" s="161"/>
      <c r="R478" s="161"/>
      <c r="S478" s="161"/>
      <c r="T478" s="161"/>
      <c r="U478" s="161"/>
      <c r="V478" s="161"/>
      <c r="W478" s="161"/>
      <c r="X478" s="152"/>
      <c r="Y478" s="152"/>
      <c r="Z478" s="152"/>
      <c r="AA478" s="152"/>
      <c r="AB478" s="152"/>
      <c r="AC478" s="152"/>
      <c r="AD478" s="152"/>
      <c r="AE478" s="152"/>
      <c r="AF478" s="152"/>
      <c r="AG478" s="152" t="s">
        <v>284</v>
      </c>
      <c r="AH478" s="152">
        <v>0</v>
      </c>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c r="BD478" s="152"/>
      <c r="BE478" s="152"/>
      <c r="BF478" s="152"/>
      <c r="BG478" s="152"/>
      <c r="BH478" s="152"/>
    </row>
    <row r="479" spans="1:60" outlineLevel="1" x14ac:dyDescent="0.2">
      <c r="A479" s="173">
        <v>116</v>
      </c>
      <c r="B479" s="174" t="s">
        <v>849</v>
      </c>
      <c r="C479" s="189" t="s">
        <v>850</v>
      </c>
      <c r="D479" s="175" t="s">
        <v>326</v>
      </c>
      <c r="E479" s="176">
        <v>878.78400000000011</v>
      </c>
      <c r="F479" s="177"/>
      <c r="G479" s="178">
        <f>ROUND(E479*F479,2)</f>
        <v>0</v>
      </c>
      <c r="H479" s="177"/>
      <c r="I479" s="178">
        <f>ROUND(E479*H479,2)</f>
        <v>0</v>
      </c>
      <c r="J479" s="177"/>
      <c r="K479" s="178">
        <f>ROUND(E479*J479,2)</f>
        <v>0</v>
      </c>
      <c r="L479" s="178">
        <v>21</v>
      </c>
      <c r="M479" s="178">
        <f>G479*(1+L479/100)</f>
        <v>0</v>
      </c>
      <c r="N479" s="178">
        <v>0</v>
      </c>
      <c r="O479" s="178">
        <f>ROUND(E479*N479,2)</f>
        <v>0</v>
      </c>
      <c r="P479" s="178">
        <v>0</v>
      </c>
      <c r="Q479" s="178">
        <f>ROUND(E479*P479,2)</f>
        <v>0</v>
      </c>
      <c r="R479" s="178"/>
      <c r="S479" s="178" t="s">
        <v>280</v>
      </c>
      <c r="T479" s="179" t="s">
        <v>281</v>
      </c>
      <c r="U479" s="161">
        <v>0</v>
      </c>
      <c r="V479" s="161">
        <f>ROUND(E479*U479,2)</f>
        <v>0</v>
      </c>
      <c r="W479" s="161"/>
      <c r="X479" s="152"/>
      <c r="Y479" s="152"/>
      <c r="Z479" s="152"/>
      <c r="AA479" s="152"/>
      <c r="AB479" s="152"/>
      <c r="AC479" s="152"/>
      <c r="AD479" s="152"/>
      <c r="AE479" s="152"/>
      <c r="AF479" s="152"/>
      <c r="AG479" s="152" t="s">
        <v>726</v>
      </c>
      <c r="AH479" s="152"/>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c r="BD479" s="152"/>
      <c r="BE479" s="152"/>
      <c r="BF479" s="152"/>
      <c r="BG479" s="152"/>
      <c r="BH479" s="152"/>
    </row>
    <row r="480" spans="1:60" outlineLevel="1" x14ac:dyDescent="0.2">
      <c r="A480" s="159"/>
      <c r="B480" s="160"/>
      <c r="C480" s="190" t="s">
        <v>851</v>
      </c>
      <c r="D480" s="162"/>
      <c r="E480" s="163">
        <v>878.78000000000009</v>
      </c>
      <c r="F480" s="161"/>
      <c r="G480" s="161"/>
      <c r="H480" s="161"/>
      <c r="I480" s="161"/>
      <c r="J480" s="161"/>
      <c r="K480" s="161"/>
      <c r="L480" s="161"/>
      <c r="M480" s="161"/>
      <c r="N480" s="161"/>
      <c r="O480" s="161"/>
      <c r="P480" s="161"/>
      <c r="Q480" s="161"/>
      <c r="R480" s="161"/>
      <c r="S480" s="161"/>
      <c r="T480" s="161"/>
      <c r="U480" s="161"/>
      <c r="V480" s="161"/>
      <c r="W480" s="161"/>
      <c r="X480" s="152"/>
      <c r="Y480" s="152"/>
      <c r="Z480" s="152"/>
      <c r="AA480" s="152"/>
      <c r="AB480" s="152"/>
      <c r="AC480" s="152"/>
      <c r="AD480" s="152"/>
      <c r="AE480" s="152"/>
      <c r="AF480" s="152"/>
      <c r="AG480" s="152" t="s">
        <v>284</v>
      </c>
      <c r="AH480" s="152">
        <v>0</v>
      </c>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c r="BD480" s="152"/>
      <c r="BE480" s="152"/>
      <c r="BF480" s="152"/>
      <c r="BG480" s="152"/>
      <c r="BH480" s="152"/>
    </row>
    <row r="481" spans="1:60" outlineLevel="1" x14ac:dyDescent="0.2">
      <c r="A481" s="173">
        <v>117</v>
      </c>
      <c r="B481" s="174" t="s">
        <v>852</v>
      </c>
      <c r="C481" s="189" t="s">
        <v>853</v>
      </c>
      <c r="D481" s="175" t="s">
        <v>486</v>
      </c>
      <c r="E481" s="176">
        <v>161.44560000000001</v>
      </c>
      <c r="F481" s="177"/>
      <c r="G481" s="178">
        <f>ROUND(E481*F481,2)</f>
        <v>0</v>
      </c>
      <c r="H481" s="177"/>
      <c r="I481" s="178">
        <f>ROUND(E481*H481,2)</f>
        <v>0</v>
      </c>
      <c r="J481" s="177"/>
      <c r="K481" s="178">
        <f>ROUND(E481*J481,2)</f>
        <v>0</v>
      </c>
      <c r="L481" s="178">
        <v>21</v>
      </c>
      <c r="M481" s="178">
        <f>G481*(1+L481/100)</f>
        <v>0</v>
      </c>
      <c r="N481" s="178">
        <v>0</v>
      </c>
      <c r="O481" s="178">
        <f>ROUND(E481*N481,2)</f>
        <v>0</v>
      </c>
      <c r="P481" s="178">
        <v>0</v>
      </c>
      <c r="Q481" s="178">
        <f>ROUND(E481*P481,2)</f>
        <v>0</v>
      </c>
      <c r="R481" s="178"/>
      <c r="S481" s="178" t="s">
        <v>280</v>
      </c>
      <c r="T481" s="179" t="s">
        <v>281</v>
      </c>
      <c r="U481" s="161">
        <v>0</v>
      </c>
      <c r="V481" s="161">
        <f>ROUND(E481*U481,2)</f>
        <v>0</v>
      </c>
      <c r="W481" s="161"/>
      <c r="X481" s="152"/>
      <c r="Y481" s="152"/>
      <c r="Z481" s="152"/>
      <c r="AA481" s="152"/>
      <c r="AB481" s="152"/>
      <c r="AC481" s="152"/>
      <c r="AD481" s="152"/>
      <c r="AE481" s="152"/>
      <c r="AF481" s="152"/>
      <c r="AG481" s="152" t="s">
        <v>726</v>
      </c>
      <c r="AH481" s="152"/>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c r="BD481" s="152"/>
      <c r="BE481" s="152"/>
      <c r="BF481" s="152"/>
      <c r="BG481" s="152"/>
      <c r="BH481" s="152"/>
    </row>
    <row r="482" spans="1:60" outlineLevel="1" x14ac:dyDescent="0.2">
      <c r="A482" s="159"/>
      <c r="B482" s="160"/>
      <c r="C482" s="190" t="s">
        <v>854</v>
      </c>
      <c r="D482" s="162"/>
      <c r="E482" s="163">
        <v>161.45000000000002</v>
      </c>
      <c r="F482" s="161"/>
      <c r="G482" s="161"/>
      <c r="H482" s="161"/>
      <c r="I482" s="161"/>
      <c r="J482" s="161"/>
      <c r="K482" s="161"/>
      <c r="L482" s="161"/>
      <c r="M482" s="161"/>
      <c r="N482" s="161"/>
      <c r="O482" s="161"/>
      <c r="P482" s="161"/>
      <c r="Q482" s="161"/>
      <c r="R482" s="161"/>
      <c r="S482" s="161"/>
      <c r="T482" s="161"/>
      <c r="U482" s="161"/>
      <c r="V482" s="161"/>
      <c r="W482" s="161"/>
      <c r="X482" s="152"/>
      <c r="Y482" s="152"/>
      <c r="Z482" s="152"/>
      <c r="AA482" s="152"/>
      <c r="AB482" s="152"/>
      <c r="AC482" s="152"/>
      <c r="AD482" s="152"/>
      <c r="AE482" s="152"/>
      <c r="AF482" s="152"/>
      <c r="AG482" s="152" t="s">
        <v>284</v>
      </c>
      <c r="AH482" s="152">
        <v>0</v>
      </c>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c r="BE482" s="152"/>
      <c r="BF482" s="152"/>
      <c r="BG482" s="152"/>
      <c r="BH482" s="152"/>
    </row>
    <row r="483" spans="1:60" x14ac:dyDescent="0.2">
      <c r="A483" s="167" t="s">
        <v>275</v>
      </c>
      <c r="B483" s="168" t="s">
        <v>191</v>
      </c>
      <c r="C483" s="188" t="s">
        <v>192</v>
      </c>
      <c r="D483" s="169"/>
      <c r="E483" s="170"/>
      <c r="F483" s="171"/>
      <c r="G483" s="171">
        <f>SUMIF(AG484:AG487,"&lt;&gt;NOR",G484:G487)</f>
        <v>0</v>
      </c>
      <c r="H483" s="171"/>
      <c r="I483" s="171">
        <f>SUM(I484:I487)</f>
        <v>0</v>
      </c>
      <c r="J483" s="171"/>
      <c r="K483" s="171">
        <f>SUM(K484:K487)</f>
        <v>0</v>
      </c>
      <c r="L483" s="171"/>
      <c r="M483" s="171">
        <f>SUM(M484:M487)</f>
        <v>0</v>
      </c>
      <c r="N483" s="171"/>
      <c r="O483" s="171">
        <f>SUM(O484:O487)</f>
        <v>0</v>
      </c>
      <c r="P483" s="171"/>
      <c r="Q483" s="171">
        <f>SUM(Q484:Q487)</f>
        <v>0</v>
      </c>
      <c r="R483" s="171"/>
      <c r="S483" s="171"/>
      <c r="T483" s="172"/>
      <c r="U483" s="166"/>
      <c r="V483" s="166">
        <f>SUM(V484:V487)</f>
        <v>0</v>
      </c>
      <c r="W483" s="166"/>
      <c r="AG483" t="s">
        <v>276</v>
      </c>
    </row>
    <row r="484" spans="1:60" outlineLevel="1" x14ac:dyDescent="0.2">
      <c r="A484" s="173">
        <v>118</v>
      </c>
      <c r="B484" s="174" t="s">
        <v>855</v>
      </c>
      <c r="C484" s="189" t="s">
        <v>856</v>
      </c>
      <c r="D484" s="175" t="s">
        <v>326</v>
      </c>
      <c r="E484" s="176">
        <v>4.1760000000000002</v>
      </c>
      <c r="F484" s="177"/>
      <c r="G484" s="178">
        <f>ROUND(E484*F484,2)</f>
        <v>0</v>
      </c>
      <c r="H484" s="177"/>
      <c r="I484" s="178">
        <f>ROUND(E484*H484,2)</f>
        <v>0</v>
      </c>
      <c r="J484" s="177"/>
      <c r="K484" s="178">
        <f>ROUND(E484*J484,2)</f>
        <v>0</v>
      </c>
      <c r="L484" s="178">
        <v>21</v>
      </c>
      <c r="M484" s="178">
        <f>G484*(1+L484/100)</f>
        <v>0</v>
      </c>
      <c r="N484" s="178">
        <v>0</v>
      </c>
      <c r="O484" s="178">
        <f>ROUND(E484*N484,2)</f>
        <v>0</v>
      </c>
      <c r="P484" s="178">
        <v>0</v>
      </c>
      <c r="Q484" s="178">
        <f>ROUND(E484*P484,2)</f>
        <v>0</v>
      </c>
      <c r="R484" s="178"/>
      <c r="S484" s="178" t="s">
        <v>280</v>
      </c>
      <c r="T484" s="179" t="s">
        <v>281</v>
      </c>
      <c r="U484" s="161">
        <v>0</v>
      </c>
      <c r="V484" s="161">
        <f>ROUND(E484*U484,2)</f>
        <v>0</v>
      </c>
      <c r="W484" s="161"/>
      <c r="X484" s="152"/>
      <c r="Y484" s="152"/>
      <c r="Z484" s="152"/>
      <c r="AA484" s="152"/>
      <c r="AB484" s="152"/>
      <c r="AC484" s="152"/>
      <c r="AD484" s="152"/>
      <c r="AE484" s="152"/>
      <c r="AF484" s="152"/>
      <c r="AG484" s="152" t="s">
        <v>755</v>
      </c>
      <c r="AH484" s="152"/>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c r="BD484" s="152"/>
      <c r="BE484" s="152"/>
      <c r="BF484" s="152"/>
      <c r="BG484" s="152"/>
      <c r="BH484" s="152"/>
    </row>
    <row r="485" spans="1:60" outlineLevel="1" x14ac:dyDescent="0.2">
      <c r="A485" s="159"/>
      <c r="B485" s="160"/>
      <c r="C485" s="190" t="s">
        <v>857</v>
      </c>
      <c r="D485" s="162"/>
      <c r="E485" s="163">
        <v>4.1800000000000006</v>
      </c>
      <c r="F485" s="161"/>
      <c r="G485" s="161"/>
      <c r="H485" s="161"/>
      <c r="I485" s="161"/>
      <c r="J485" s="161"/>
      <c r="K485" s="161"/>
      <c r="L485" s="161"/>
      <c r="M485" s="161"/>
      <c r="N485" s="161"/>
      <c r="O485" s="161"/>
      <c r="P485" s="161"/>
      <c r="Q485" s="161"/>
      <c r="R485" s="161"/>
      <c r="S485" s="161"/>
      <c r="T485" s="161"/>
      <c r="U485" s="161"/>
      <c r="V485" s="161"/>
      <c r="W485" s="161"/>
      <c r="X485" s="152"/>
      <c r="Y485" s="152"/>
      <c r="Z485" s="152"/>
      <c r="AA485" s="152"/>
      <c r="AB485" s="152"/>
      <c r="AC485" s="152"/>
      <c r="AD485" s="152"/>
      <c r="AE485" s="152"/>
      <c r="AF485" s="152"/>
      <c r="AG485" s="152" t="s">
        <v>284</v>
      </c>
      <c r="AH485" s="152">
        <v>0</v>
      </c>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c r="BD485" s="152"/>
      <c r="BE485" s="152"/>
      <c r="BF485" s="152"/>
      <c r="BG485" s="152"/>
      <c r="BH485" s="152"/>
    </row>
    <row r="486" spans="1:60" outlineLevel="1" x14ac:dyDescent="0.2">
      <c r="A486" s="173">
        <v>119</v>
      </c>
      <c r="B486" s="174" t="s">
        <v>858</v>
      </c>
      <c r="C486" s="189" t="s">
        <v>859</v>
      </c>
      <c r="D486" s="175" t="s">
        <v>326</v>
      </c>
      <c r="E486" s="176">
        <v>26.6</v>
      </c>
      <c r="F486" s="177"/>
      <c r="G486" s="178">
        <f>ROUND(E486*F486,2)</f>
        <v>0</v>
      </c>
      <c r="H486" s="177"/>
      <c r="I486" s="178">
        <f>ROUND(E486*H486,2)</f>
        <v>0</v>
      </c>
      <c r="J486" s="177"/>
      <c r="K486" s="178">
        <f>ROUND(E486*J486,2)</f>
        <v>0</v>
      </c>
      <c r="L486" s="178">
        <v>21</v>
      </c>
      <c r="M486" s="178">
        <f>G486*(1+L486/100)</f>
        <v>0</v>
      </c>
      <c r="N486" s="178">
        <v>0</v>
      </c>
      <c r="O486" s="178">
        <f>ROUND(E486*N486,2)</f>
        <v>0</v>
      </c>
      <c r="P486" s="178">
        <v>0</v>
      </c>
      <c r="Q486" s="178">
        <f>ROUND(E486*P486,2)</f>
        <v>0</v>
      </c>
      <c r="R486" s="178"/>
      <c r="S486" s="178" t="s">
        <v>280</v>
      </c>
      <c r="T486" s="179" t="s">
        <v>281</v>
      </c>
      <c r="U486" s="161">
        <v>0</v>
      </c>
      <c r="V486" s="161">
        <f>ROUND(E486*U486,2)</f>
        <v>0</v>
      </c>
      <c r="W486" s="161"/>
      <c r="X486" s="152"/>
      <c r="Y486" s="152"/>
      <c r="Z486" s="152"/>
      <c r="AA486" s="152"/>
      <c r="AB486" s="152"/>
      <c r="AC486" s="152"/>
      <c r="AD486" s="152"/>
      <c r="AE486" s="152"/>
      <c r="AF486" s="152"/>
      <c r="AG486" s="152" t="s">
        <v>755</v>
      </c>
      <c r="AH486" s="152"/>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c r="BD486" s="152"/>
      <c r="BE486" s="152"/>
      <c r="BF486" s="152"/>
      <c r="BG486" s="152"/>
      <c r="BH486" s="152"/>
    </row>
    <row r="487" spans="1:60" outlineLevel="1" x14ac:dyDescent="0.2">
      <c r="A487" s="159"/>
      <c r="B487" s="160"/>
      <c r="C487" s="190" t="s">
        <v>860</v>
      </c>
      <c r="D487" s="162"/>
      <c r="E487" s="163">
        <v>26.6</v>
      </c>
      <c r="F487" s="161"/>
      <c r="G487" s="161"/>
      <c r="H487" s="161"/>
      <c r="I487" s="161"/>
      <c r="J487" s="161"/>
      <c r="K487" s="161"/>
      <c r="L487" s="161"/>
      <c r="M487" s="161"/>
      <c r="N487" s="161"/>
      <c r="O487" s="161"/>
      <c r="P487" s="161"/>
      <c r="Q487" s="161"/>
      <c r="R487" s="161"/>
      <c r="S487" s="161"/>
      <c r="T487" s="161"/>
      <c r="U487" s="161"/>
      <c r="V487" s="161"/>
      <c r="W487" s="161"/>
      <c r="X487" s="152"/>
      <c r="Y487" s="152"/>
      <c r="Z487" s="152"/>
      <c r="AA487" s="152"/>
      <c r="AB487" s="152"/>
      <c r="AC487" s="152"/>
      <c r="AD487" s="152"/>
      <c r="AE487" s="152"/>
      <c r="AF487" s="152"/>
      <c r="AG487" s="152" t="s">
        <v>284</v>
      </c>
      <c r="AH487" s="152">
        <v>0</v>
      </c>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row>
    <row r="488" spans="1:60" x14ac:dyDescent="0.2">
      <c r="A488" s="167" t="s">
        <v>275</v>
      </c>
      <c r="B488" s="168" t="s">
        <v>201</v>
      </c>
      <c r="C488" s="188" t="s">
        <v>202</v>
      </c>
      <c r="D488" s="169"/>
      <c r="E488" s="170"/>
      <c r="F488" s="171"/>
      <c r="G488" s="171">
        <f>SUMIF(AG489:AG489,"&lt;&gt;NOR",G489:G489)</f>
        <v>0</v>
      </c>
      <c r="H488" s="171"/>
      <c r="I488" s="171">
        <f>SUM(I489:I489)</f>
        <v>0</v>
      </c>
      <c r="J488" s="171"/>
      <c r="K488" s="171">
        <f>SUM(K489:K489)</f>
        <v>0</v>
      </c>
      <c r="L488" s="171"/>
      <c r="M488" s="171">
        <f>SUM(M489:M489)</f>
        <v>0</v>
      </c>
      <c r="N488" s="171"/>
      <c r="O488" s="171">
        <f>SUM(O489:O489)</f>
        <v>0</v>
      </c>
      <c r="P488" s="171"/>
      <c r="Q488" s="171">
        <f>SUM(Q489:Q489)</f>
        <v>0</v>
      </c>
      <c r="R488" s="171"/>
      <c r="S488" s="171"/>
      <c r="T488" s="172"/>
      <c r="U488" s="166"/>
      <c r="V488" s="166">
        <f>SUM(V489:V489)</f>
        <v>0</v>
      </c>
      <c r="W488" s="166"/>
      <c r="AG488" t="s">
        <v>276</v>
      </c>
    </row>
    <row r="489" spans="1:60" outlineLevel="1" x14ac:dyDescent="0.2">
      <c r="A489" s="180">
        <v>120</v>
      </c>
      <c r="B489" s="181" t="s">
        <v>861</v>
      </c>
      <c r="C489" s="191" t="s">
        <v>862</v>
      </c>
      <c r="D489" s="182" t="s">
        <v>587</v>
      </c>
      <c r="E489" s="183">
        <v>1</v>
      </c>
      <c r="F489" s="184"/>
      <c r="G489" s="185">
        <f>ROUND(E489*F489,2)</f>
        <v>0</v>
      </c>
      <c r="H489" s="184"/>
      <c r="I489" s="185">
        <f>ROUND(E489*H489,2)</f>
        <v>0</v>
      </c>
      <c r="J489" s="184"/>
      <c r="K489" s="185">
        <f>ROUND(E489*J489,2)</f>
        <v>0</v>
      </c>
      <c r="L489" s="185">
        <v>21</v>
      </c>
      <c r="M489" s="185">
        <f>G489*(1+L489/100)</f>
        <v>0</v>
      </c>
      <c r="N489" s="185">
        <v>0</v>
      </c>
      <c r="O489" s="185">
        <f>ROUND(E489*N489,2)</f>
        <v>0</v>
      </c>
      <c r="P489" s="185">
        <v>0</v>
      </c>
      <c r="Q489" s="185">
        <f>ROUND(E489*P489,2)</f>
        <v>0</v>
      </c>
      <c r="R489" s="185"/>
      <c r="S489" s="185" t="s">
        <v>280</v>
      </c>
      <c r="T489" s="186" t="s">
        <v>281</v>
      </c>
      <c r="U489" s="161">
        <v>0</v>
      </c>
      <c r="V489" s="161">
        <f>ROUND(E489*U489,2)</f>
        <v>0</v>
      </c>
      <c r="W489" s="161"/>
      <c r="X489" s="152"/>
      <c r="Y489" s="152"/>
      <c r="Z489" s="152"/>
      <c r="AA489" s="152"/>
      <c r="AB489" s="152"/>
      <c r="AC489" s="152"/>
      <c r="AD489" s="152"/>
      <c r="AE489" s="152"/>
      <c r="AF489" s="152"/>
      <c r="AG489" s="152" t="s">
        <v>726</v>
      </c>
      <c r="AH489" s="152"/>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row>
    <row r="490" spans="1:60" x14ac:dyDescent="0.2">
      <c r="A490" s="167" t="s">
        <v>275</v>
      </c>
      <c r="B490" s="168" t="s">
        <v>213</v>
      </c>
      <c r="C490" s="188" t="s">
        <v>214</v>
      </c>
      <c r="D490" s="169"/>
      <c r="E490" s="170"/>
      <c r="F490" s="171"/>
      <c r="G490" s="171">
        <f>SUMIF(AG491:AG496,"&lt;&gt;NOR",G491:G496)</f>
        <v>0</v>
      </c>
      <c r="H490" s="171"/>
      <c r="I490" s="171">
        <f>SUM(I491:I496)</f>
        <v>0</v>
      </c>
      <c r="J490" s="171"/>
      <c r="K490" s="171">
        <f>SUM(K491:K496)</f>
        <v>0</v>
      </c>
      <c r="L490" s="171"/>
      <c r="M490" s="171">
        <f>SUM(M491:M496)</f>
        <v>0</v>
      </c>
      <c r="N490" s="171"/>
      <c r="O490" s="171">
        <f>SUM(O491:O496)</f>
        <v>0</v>
      </c>
      <c r="P490" s="171"/>
      <c r="Q490" s="171">
        <f>SUM(Q491:Q496)</f>
        <v>0</v>
      </c>
      <c r="R490" s="171"/>
      <c r="S490" s="171"/>
      <c r="T490" s="172"/>
      <c r="U490" s="166"/>
      <c r="V490" s="166">
        <f>SUM(V491:V496)</f>
        <v>0</v>
      </c>
      <c r="W490" s="166"/>
      <c r="AG490" t="s">
        <v>276</v>
      </c>
    </row>
    <row r="491" spans="1:60" outlineLevel="1" x14ac:dyDescent="0.2">
      <c r="A491" s="180">
        <v>121</v>
      </c>
      <c r="B491" s="181" t="s">
        <v>863</v>
      </c>
      <c r="C491" s="191" t="s">
        <v>864</v>
      </c>
      <c r="D491" s="182" t="s">
        <v>486</v>
      </c>
      <c r="E491" s="183">
        <v>135</v>
      </c>
      <c r="F491" s="184"/>
      <c r="G491" s="185">
        <f t="shared" ref="G491:G496" si="7">ROUND(E491*F491,2)</f>
        <v>0</v>
      </c>
      <c r="H491" s="184"/>
      <c r="I491" s="185">
        <f t="shared" ref="I491:I496" si="8">ROUND(E491*H491,2)</f>
        <v>0</v>
      </c>
      <c r="J491" s="184"/>
      <c r="K491" s="185">
        <f t="shared" ref="K491:K496" si="9">ROUND(E491*J491,2)</f>
        <v>0</v>
      </c>
      <c r="L491" s="185">
        <v>21</v>
      </c>
      <c r="M491" s="185">
        <f t="shared" ref="M491:M496" si="10">G491*(1+L491/100)</f>
        <v>0</v>
      </c>
      <c r="N491" s="185">
        <v>0</v>
      </c>
      <c r="O491" s="185">
        <f t="shared" ref="O491:O496" si="11">ROUND(E491*N491,2)</f>
        <v>0</v>
      </c>
      <c r="P491" s="185">
        <v>0</v>
      </c>
      <c r="Q491" s="185">
        <f t="shared" ref="Q491:Q496" si="12">ROUND(E491*P491,2)</f>
        <v>0</v>
      </c>
      <c r="R491" s="185"/>
      <c r="S491" s="185" t="s">
        <v>280</v>
      </c>
      <c r="T491" s="186" t="s">
        <v>281</v>
      </c>
      <c r="U491" s="161">
        <v>0</v>
      </c>
      <c r="V491" s="161">
        <f t="shared" ref="V491:V496" si="13">ROUND(E491*U491,2)</f>
        <v>0</v>
      </c>
      <c r="W491" s="161"/>
      <c r="X491" s="152"/>
      <c r="Y491" s="152"/>
      <c r="Z491" s="152"/>
      <c r="AA491" s="152"/>
      <c r="AB491" s="152"/>
      <c r="AC491" s="152"/>
      <c r="AD491" s="152"/>
      <c r="AE491" s="152"/>
      <c r="AF491" s="152"/>
      <c r="AG491" s="152" t="s">
        <v>755</v>
      </c>
      <c r="AH491" s="152"/>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c r="BD491" s="152"/>
      <c r="BE491" s="152"/>
      <c r="BF491" s="152"/>
      <c r="BG491" s="152"/>
      <c r="BH491" s="152"/>
    </row>
    <row r="492" spans="1:60" outlineLevel="1" x14ac:dyDescent="0.2">
      <c r="A492" s="180">
        <v>122</v>
      </c>
      <c r="B492" s="181" t="s">
        <v>865</v>
      </c>
      <c r="C492" s="191" t="s">
        <v>866</v>
      </c>
      <c r="D492" s="182" t="s">
        <v>353</v>
      </c>
      <c r="E492" s="183">
        <v>0.71010000000000006</v>
      </c>
      <c r="F492" s="184"/>
      <c r="G492" s="185">
        <f t="shared" si="7"/>
        <v>0</v>
      </c>
      <c r="H492" s="184"/>
      <c r="I492" s="185">
        <f t="shared" si="8"/>
        <v>0</v>
      </c>
      <c r="J492" s="184"/>
      <c r="K492" s="185">
        <f t="shared" si="9"/>
        <v>0</v>
      </c>
      <c r="L492" s="185">
        <v>21</v>
      </c>
      <c r="M492" s="185">
        <f t="shared" si="10"/>
        <v>0</v>
      </c>
      <c r="N492" s="185">
        <v>0</v>
      </c>
      <c r="O492" s="185">
        <f t="shared" si="11"/>
        <v>0</v>
      </c>
      <c r="P492" s="185">
        <v>0</v>
      </c>
      <c r="Q492" s="185">
        <f t="shared" si="12"/>
        <v>0</v>
      </c>
      <c r="R492" s="185"/>
      <c r="S492" s="185" t="s">
        <v>280</v>
      </c>
      <c r="T492" s="186" t="s">
        <v>281</v>
      </c>
      <c r="U492" s="161">
        <v>0</v>
      </c>
      <c r="V492" s="161">
        <f t="shared" si="13"/>
        <v>0</v>
      </c>
      <c r="W492" s="161"/>
      <c r="X492" s="152"/>
      <c r="Y492" s="152"/>
      <c r="Z492" s="152"/>
      <c r="AA492" s="152"/>
      <c r="AB492" s="152"/>
      <c r="AC492" s="152"/>
      <c r="AD492" s="152"/>
      <c r="AE492" s="152"/>
      <c r="AF492" s="152"/>
      <c r="AG492" s="152" t="s">
        <v>755</v>
      </c>
      <c r="AH492" s="152"/>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c r="BD492" s="152"/>
      <c r="BE492" s="152"/>
      <c r="BF492" s="152"/>
      <c r="BG492" s="152"/>
      <c r="BH492" s="152"/>
    </row>
    <row r="493" spans="1:60" outlineLevel="1" x14ac:dyDescent="0.2">
      <c r="A493" s="180">
        <v>123</v>
      </c>
      <c r="B493" s="181" t="s">
        <v>867</v>
      </c>
      <c r="C493" s="191" t="s">
        <v>868</v>
      </c>
      <c r="D493" s="182" t="s">
        <v>486</v>
      </c>
      <c r="E493" s="183">
        <v>135</v>
      </c>
      <c r="F493" s="184"/>
      <c r="G493" s="185">
        <f t="shared" si="7"/>
        <v>0</v>
      </c>
      <c r="H493" s="184"/>
      <c r="I493" s="185">
        <f t="shared" si="8"/>
        <v>0</v>
      </c>
      <c r="J493" s="184"/>
      <c r="K493" s="185">
        <f t="shared" si="9"/>
        <v>0</v>
      </c>
      <c r="L493" s="185">
        <v>21</v>
      </c>
      <c r="M493" s="185">
        <f t="shared" si="10"/>
        <v>0</v>
      </c>
      <c r="N493" s="185">
        <v>0</v>
      </c>
      <c r="O493" s="185">
        <f t="shared" si="11"/>
        <v>0</v>
      </c>
      <c r="P493" s="185">
        <v>0</v>
      </c>
      <c r="Q493" s="185">
        <f t="shared" si="12"/>
        <v>0</v>
      </c>
      <c r="R493" s="185"/>
      <c r="S493" s="185" t="s">
        <v>280</v>
      </c>
      <c r="T493" s="186" t="s">
        <v>281</v>
      </c>
      <c r="U493" s="161">
        <v>0</v>
      </c>
      <c r="V493" s="161">
        <f t="shared" si="13"/>
        <v>0</v>
      </c>
      <c r="W493" s="161"/>
      <c r="X493" s="152"/>
      <c r="Y493" s="152"/>
      <c r="Z493" s="152"/>
      <c r="AA493" s="152"/>
      <c r="AB493" s="152"/>
      <c r="AC493" s="152"/>
      <c r="AD493" s="152"/>
      <c r="AE493" s="152"/>
      <c r="AF493" s="152"/>
      <c r="AG493" s="152" t="s">
        <v>755</v>
      </c>
      <c r="AH493" s="152"/>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c r="BD493" s="152"/>
      <c r="BE493" s="152"/>
      <c r="BF493" s="152"/>
      <c r="BG493" s="152"/>
      <c r="BH493" s="152"/>
    </row>
    <row r="494" spans="1:60" outlineLevel="1" x14ac:dyDescent="0.2">
      <c r="A494" s="180">
        <v>124</v>
      </c>
      <c r="B494" s="181" t="s">
        <v>869</v>
      </c>
      <c r="C494" s="191" t="s">
        <v>870</v>
      </c>
      <c r="D494" s="182" t="s">
        <v>439</v>
      </c>
      <c r="E494" s="183">
        <v>4</v>
      </c>
      <c r="F494" s="184"/>
      <c r="G494" s="185">
        <f t="shared" si="7"/>
        <v>0</v>
      </c>
      <c r="H494" s="184"/>
      <c r="I494" s="185">
        <f t="shared" si="8"/>
        <v>0</v>
      </c>
      <c r="J494" s="184"/>
      <c r="K494" s="185">
        <f t="shared" si="9"/>
        <v>0</v>
      </c>
      <c r="L494" s="185">
        <v>21</v>
      </c>
      <c r="M494" s="185">
        <f t="shared" si="10"/>
        <v>0</v>
      </c>
      <c r="N494" s="185">
        <v>0</v>
      </c>
      <c r="O494" s="185">
        <f t="shared" si="11"/>
        <v>0</v>
      </c>
      <c r="P494" s="185">
        <v>0</v>
      </c>
      <c r="Q494" s="185">
        <f t="shared" si="12"/>
        <v>0</v>
      </c>
      <c r="R494" s="185"/>
      <c r="S494" s="185" t="s">
        <v>280</v>
      </c>
      <c r="T494" s="186" t="s">
        <v>281</v>
      </c>
      <c r="U494" s="161">
        <v>0</v>
      </c>
      <c r="V494" s="161">
        <f t="shared" si="13"/>
        <v>0</v>
      </c>
      <c r="W494" s="161"/>
      <c r="X494" s="152"/>
      <c r="Y494" s="152"/>
      <c r="Z494" s="152"/>
      <c r="AA494" s="152"/>
      <c r="AB494" s="152"/>
      <c r="AC494" s="152"/>
      <c r="AD494" s="152"/>
      <c r="AE494" s="152"/>
      <c r="AF494" s="152"/>
      <c r="AG494" s="152" t="s">
        <v>726</v>
      </c>
      <c r="AH494" s="152"/>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c r="BD494" s="152"/>
      <c r="BE494" s="152"/>
      <c r="BF494" s="152"/>
      <c r="BG494" s="152"/>
      <c r="BH494" s="152"/>
    </row>
    <row r="495" spans="1:60" outlineLevel="1" x14ac:dyDescent="0.2">
      <c r="A495" s="180">
        <v>125</v>
      </c>
      <c r="B495" s="181" t="s">
        <v>871</v>
      </c>
      <c r="C495" s="191" t="s">
        <v>872</v>
      </c>
      <c r="D495" s="182" t="s">
        <v>439</v>
      </c>
      <c r="E495" s="183">
        <v>3</v>
      </c>
      <c r="F495" s="184"/>
      <c r="G495" s="185">
        <f t="shared" si="7"/>
        <v>0</v>
      </c>
      <c r="H495" s="184"/>
      <c r="I495" s="185">
        <f t="shared" si="8"/>
        <v>0</v>
      </c>
      <c r="J495" s="184"/>
      <c r="K495" s="185">
        <f t="shared" si="9"/>
        <v>0</v>
      </c>
      <c r="L495" s="185">
        <v>21</v>
      </c>
      <c r="M495" s="185">
        <f t="shared" si="10"/>
        <v>0</v>
      </c>
      <c r="N495" s="185">
        <v>0</v>
      </c>
      <c r="O495" s="185">
        <f t="shared" si="11"/>
        <v>0</v>
      </c>
      <c r="P495" s="185">
        <v>0</v>
      </c>
      <c r="Q495" s="185">
        <f t="shared" si="12"/>
        <v>0</v>
      </c>
      <c r="R495" s="185"/>
      <c r="S495" s="185" t="s">
        <v>280</v>
      </c>
      <c r="T495" s="186" t="s">
        <v>281</v>
      </c>
      <c r="U495" s="161">
        <v>0</v>
      </c>
      <c r="V495" s="161">
        <f t="shared" si="13"/>
        <v>0</v>
      </c>
      <c r="W495" s="161"/>
      <c r="X495" s="152"/>
      <c r="Y495" s="152"/>
      <c r="Z495" s="152"/>
      <c r="AA495" s="152"/>
      <c r="AB495" s="152"/>
      <c r="AC495" s="152"/>
      <c r="AD495" s="152"/>
      <c r="AE495" s="152"/>
      <c r="AF495" s="152"/>
      <c r="AG495" s="152" t="s">
        <v>726</v>
      </c>
      <c r="AH495" s="152"/>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c r="BD495" s="152"/>
      <c r="BE495" s="152"/>
      <c r="BF495" s="152"/>
      <c r="BG495" s="152"/>
      <c r="BH495" s="152"/>
    </row>
    <row r="496" spans="1:60" outlineLevel="1" x14ac:dyDescent="0.2">
      <c r="A496" s="180">
        <v>126</v>
      </c>
      <c r="B496" s="181" t="s">
        <v>873</v>
      </c>
      <c r="C496" s="191" t="s">
        <v>874</v>
      </c>
      <c r="D496" s="182" t="s">
        <v>439</v>
      </c>
      <c r="E496" s="183">
        <v>2</v>
      </c>
      <c r="F496" s="184"/>
      <c r="G496" s="185">
        <f t="shared" si="7"/>
        <v>0</v>
      </c>
      <c r="H496" s="184"/>
      <c r="I496" s="185">
        <f t="shared" si="8"/>
        <v>0</v>
      </c>
      <c r="J496" s="184"/>
      <c r="K496" s="185">
        <f t="shared" si="9"/>
        <v>0</v>
      </c>
      <c r="L496" s="185">
        <v>21</v>
      </c>
      <c r="M496" s="185">
        <f t="shared" si="10"/>
        <v>0</v>
      </c>
      <c r="N496" s="185">
        <v>0</v>
      </c>
      <c r="O496" s="185">
        <f t="shared" si="11"/>
        <v>0</v>
      </c>
      <c r="P496" s="185">
        <v>0</v>
      </c>
      <c r="Q496" s="185">
        <f t="shared" si="12"/>
        <v>0</v>
      </c>
      <c r="R496" s="185"/>
      <c r="S496" s="185" t="s">
        <v>280</v>
      </c>
      <c r="T496" s="186" t="s">
        <v>281</v>
      </c>
      <c r="U496" s="161">
        <v>0</v>
      </c>
      <c r="V496" s="161">
        <f t="shared" si="13"/>
        <v>0</v>
      </c>
      <c r="W496" s="161"/>
      <c r="X496" s="152"/>
      <c r="Y496" s="152"/>
      <c r="Z496" s="152"/>
      <c r="AA496" s="152"/>
      <c r="AB496" s="152"/>
      <c r="AC496" s="152"/>
      <c r="AD496" s="152"/>
      <c r="AE496" s="152"/>
      <c r="AF496" s="152"/>
      <c r="AG496" s="152" t="s">
        <v>726</v>
      </c>
      <c r="AH496" s="152"/>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c r="BD496" s="152"/>
      <c r="BE496" s="152"/>
      <c r="BF496" s="152"/>
      <c r="BG496" s="152"/>
      <c r="BH496" s="152"/>
    </row>
    <row r="497" spans="1:60" x14ac:dyDescent="0.2">
      <c r="A497" s="167" t="s">
        <v>275</v>
      </c>
      <c r="B497" s="168" t="s">
        <v>215</v>
      </c>
      <c r="C497" s="188" t="s">
        <v>216</v>
      </c>
      <c r="D497" s="169"/>
      <c r="E497" s="170"/>
      <c r="F497" s="171"/>
      <c r="G497" s="171">
        <f>SUMIF(AG498:AG503,"&lt;&gt;NOR",G498:G503)</f>
        <v>0</v>
      </c>
      <c r="H497" s="171"/>
      <c r="I497" s="171">
        <f>SUM(I498:I503)</f>
        <v>0</v>
      </c>
      <c r="J497" s="171"/>
      <c r="K497" s="171">
        <f>SUM(K498:K503)</f>
        <v>0</v>
      </c>
      <c r="L497" s="171"/>
      <c r="M497" s="171">
        <f>SUM(M498:M503)</f>
        <v>0</v>
      </c>
      <c r="N497" s="171"/>
      <c r="O497" s="171">
        <f>SUM(O498:O503)</f>
        <v>0</v>
      </c>
      <c r="P497" s="171"/>
      <c r="Q497" s="171">
        <f>SUM(Q498:Q503)</f>
        <v>0</v>
      </c>
      <c r="R497" s="171"/>
      <c r="S497" s="171"/>
      <c r="T497" s="172"/>
      <c r="U497" s="166"/>
      <c r="V497" s="166">
        <f>SUM(V498:V503)</f>
        <v>0</v>
      </c>
      <c r="W497" s="166"/>
      <c r="AG497" t="s">
        <v>276</v>
      </c>
    </row>
    <row r="498" spans="1:60" outlineLevel="1" x14ac:dyDescent="0.2">
      <c r="A498" s="180">
        <v>127</v>
      </c>
      <c r="B498" s="181" t="s">
        <v>875</v>
      </c>
      <c r="C498" s="191" t="s">
        <v>876</v>
      </c>
      <c r="D498" s="182" t="s">
        <v>439</v>
      </c>
      <c r="E498" s="183">
        <v>3</v>
      </c>
      <c r="F498" s="184"/>
      <c r="G498" s="185">
        <f t="shared" ref="G498:G503" si="14">ROUND(E498*F498,2)</f>
        <v>0</v>
      </c>
      <c r="H498" s="184"/>
      <c r="I498" s="185">
        <f t="shared" ref="I498:I503" si="15">ROUND(E498*H498,2)</f>
        <v>0</v>
      </c>
      <c r="J498" s="184"/>
      <c r="K498" s="185">
        <f t="shared" ref="K498:K503" si="16">ROUND(E498*J498,2)</f>
        <v>0</v>
      </c>
      <c r="L498" s="185">
        <v>21</v>
      </c>
      <c r="M498" s="185">
        <f t="shared" ref="M498:M503" si="17">G498*(1+L498/100)</f>
        <v>0</v>
      </c>
      <c r="N498" s="185">
        <v>0</v>
      </c>
      <c r="O498" s="185">
        <f t="shared" ref="O498:O503" si="18">ROUND(E498*N498,2)</f>
        <v>0</v>
      </c>
      <c r="P498" s="185">
        <v>0</v>
      </c>
      <c r="Q498" s="185">
        <f t="shared" ref="Q498:Q503" si="19">ROUND(E498*P498,2)</f>
        <v>0</v>
      </c>
      <c r="R498" s="185"/>
      <c r="S498" s="185" t="s">
        <v>280</v>
      </c>
      <c r="T498" s="186" t="s">
        <v>281</v>
      </c>
      <c r="U498" s="161">
        <v>0</v>
      </c>
      <c r="V498" s="161">
        <f t="shared" ref="V498:V503" si="20">ROUND(E498*U498,2)</f>
        <v>0</v>
      </c>
      <c r="W498" s="161"/>
      <c r="X498" s="152"/>
      <c r="Y498" s="152"/>
      <c r="Z498" s="152"/>
      <c r="AA498" s="152"/>
      <c r="AB498" s="152"/>
      <c r="AC498" s="152"/>
      <c r="AD498" s="152"/>
      <c r="AE498" s="152"/>
      <c r="AF498" s="152"/>
      <c r="AG498" s="152" t="s">
        <v>726</v>
      </c>
      <c r="AH498" s="152"/>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c r="BE498" s="152"/>
      <c r="BF498" s="152"/>
      <c r="BG498" s="152"/>
      <c r="BH498" s="152"/>
    </row>
    <row r="499" spans="1:60" outlineLevel="1" x14ac:dyDescent="0.2">
      <c r="A499" s="180">
        <v>128</v>
      </c>
      <c r="B499" s="181" t="s">
        <v>877</v>
      </c>
      <c r="C499" s="191" t="s">
        <v>878</v>
      </c>
      <c r="D499" s="182" t="s">
        <v>439</v>
      </c>
      <c r="E499" s="183">
        <v>1</v>
      </c>
      <c r="F499" s="184"/>
      <c r="G499" s="185">
        <f t="shared" si="14"/>
        <v>0</v>
      </c>
      <c r="H499" s="184"/>
      <c r="I499" s="185">
        <f t="shared" si="15"/>
        <v>0</v>
      </c>
      <c r="J499" s="184"/>
      <c r="K499" s="185">
        <f t="shared" si="16"/>
        <v>0</v>
      </c>
      <c r="L499" s="185">
        <v>21</v>
      </c>
      <c r="M499" s="185">
        <f t="shared" si="17"/>
        <v>0</v>
      </c>
      <c r="N499" s="185">
        <v>0</v>
      </c>
      <c r="O499" s="185">
        <f t="shared" si="18"/>
        <v>0</v>
      </c>
      <c r="P499" s="185">
        <v>0</v>
      </c>
      <c r="Q499" s="185">
        <f t="shared" si="19"/>
        <v>0</v>
      </c>
      <c r="R499" s="185"/>
      <c r="S499" s="185" t="s">
        <v>280</v>
      </c>
      <c r="T499" s="186" t="s">
        <v>281</v>
      </c>
      <c r="U499" s="161">
        <v>0</v>
      </c>
      <c r="V499" s="161">
        <f t="shared" si="20"/>
        <v>0</v>
      </c>
      <c r="W499" s="161"/>
      <c r="X499" s="152"/>
      <c r="Y499" s="152"/>
      <c r="Z499" s="152"/>
      <c r="AA499" s="152"/>
      <c r="AB499" s="152"/>
      <c r="AC499" s="152"/>
      <c r="AD499" s="152"/>
      <c r="AE499" s="152"/>
      <c r="AF499" s="152"/>
      <c r="AG499" s="152" t="s">
        <v>726</v>
      </c>
      <c r="AH499" s="152"/>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152"/>
      <c r="BE499" s="152"/>
      <c r="BF499" s="152"/>
      <c r="BG499" s="152"/>
      <c r="BH499" s="152"/>
    </row>
    <row r="500" spans="1:60" outlineLevel="1" x14ac:dyDescent="0.2">
      <c r="A500" s="180">
        <v>129</v>
      </c>
      <c r="B500" s="181" t="s">
        <v>879</v>
      </c>
      <c r="C500" s="191" t="s">
        <v>880</v>
      </c>
      <c r="D500" s="182" t="s">
        <v>439</v>
      </c>
      <c r="E500" s="183">
        <v>1</v>
      </c>
      <c r="F500" s="184"/>
      <c r="G500" s="185">
        <f t="shared" si="14"/>
        <v>0</v>
      </c>
      <c r="H500" s="184"/>
      <c r="I500" s="185">
        <f t="shared" si="15"/>
        <v>0</v>
      </c>
      <c r="J500" s="184"/>
      <c r="K500" s="185">
        <f t="shared" si="16"/>
        <v>0</v>
      </c>
      <c r="L500" s="185">
        <v>21</v>
      </c>
      <c r="M500" s="185">
        <f t="shared" si="17"/>
        <v>0</v>
      </c>
      <c r="N500" s="185">
        <v>0</v>
      </c>
      <c r="O500" s="185">
        <f t="shared" si="18"/>
        <v>0</v>
      </c>
      <c r="P500" s="185">
        <v>0</v>
      </c>
      <c r="Q500" s="185">
        <f t="shared" si="19"/>
        <v>0</v>
      </c>
      <c r="R500" s="185"/>
      <c r="S500" s="185" t="s">
        <v>280</v>
      </c>
      <c r="T500" s="186" t="s">
        <v>281</v>
      </c>
      <c r="U500" s="161">
        <v>0</v>
      </c>
      <c r="V500" s="161">
        <f t="shared" si="20"/>
        <v>0</v>
      </c>
      <c r="W500" s="161"/>
      <c r="X500" s="152"/>
      <c r="Y500" s="152"/>
      <c r="Z500" s="152"/>
      <c r="AA500" s="152"/>
      <c r="AB500" s="152"/>
      <c r="AC500" s="152"/>
      <c r="AD500" s="152"/>
      <c r="AE500" s="152"/>
      <c r="AF500" s="152"/>
      <c r="AG500" s="152" t="s">
        <v>726</v>
      </c>
      <c r="AH500" s="152"/>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c r="BE500" s="152"/>
      <c r="BF500" s="152"/>
      <c r="BG500" s="152"/>
      <c r="BH500" s="152"/>
    </row>
    <row r="501" spans="1:60" outlineLevel="1" x14ac:dyDescent="0.2">
      <c r="A501" s="180">
        <v>130</v>
      </c>
      <c r="B501" s="181" t="s">
        <v>881</v>
      </c>
      <c r="C501" s="191" t="s">
        <v>882</v>
      </c>
      <c r="D501" s="182" t="s">
        <v>439</v>
      </c>
      <c r="E501" s="183">
        <v>4</v>
      </c>
      <c r="F501" s="184"/>
      <c r="G501" s="185">
        <f t="shared" si="14"/>
        <v>0</v>
      </c>
      <c r="H501" s="184"/>
      <c r="I501" s="185">
        <f t="shared" si="15"/>
        <v>0</v>
      </c>
      <c r="J501" s="184"/>
      <c r="K501" s="185">
        <f t="shared" si="16"/>
        <v>0</v>
      </c>
      <c r="L501" s="185">
        <v>21</v>
      </c>
      <c r="M501" s="185">
        <f t="shared" si="17"/>
        <v>0</v>
      </c>
      <c r="N501" s="185">
        <v>0</v>
      </c>
      <c r="O501" s="185">
        <f t="shared" si="18"/>
        <v>0</v>
      </c>
      <c r="P501" s="185">
        <v>0</v>
      </c>
      <c r="Q501" s="185">
        <f t="shared" si="19"/>
        <v>0</v>
      </c>
      <c r="R501" s="185"/>
      <c r="S501" s="185" t="s">
        <v>280</v>
      </c>
      <c r="T501" s="186" t="s">
        <v>281</v>
      </c>
      <c r="U501" s="161">
        <v>0</v>
      </c>
      <c r="V501" s="161">
        <f t="shared" si="20"/>
        <v>0</v>
      </c>
      <c r="W501" s="161"/>
      <c r="X501" s="152"/>
      <c r="Y501" s="152"/>
      <c r="Z501" s="152"/>
      <c r="AA501" s="152"/>
      <c r="AB501" s="152"/>
      <c r="AC501" s="152"/>
      <c r="AD501" s="152"/>
      <c r="AE501" s="152"/>
      <c r="AF501" s="152"/>
      <c r="AG501" s="152" t="s">
        <v>726</v>
      </c>
      <c r="AH501" s="152"/>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c r="BD501" s="152"/>
      <c r="BE501" s="152"/>
      <c r="BF501" s="152"/>
      <c r="BG501" s="152"/>
      <c r="BH501" s="152"/>
    </row>
    <row r="502" spans="1:60" outlineLevel="1" x14ac:dyDescent="0.2">
      <c r="A502" s="180">
        <v>131</v>
      </c>
      <c r="B502" s="181" t="s">
        <v>883</v>
      </c>
      <c r="C502" s="191" t="s">
        <v>884</v>
      </c>
      <c r="D502" s="182" t="s">
        <v>439</v>
      </c>
      <c r="E502" s="183">
        <v>1</v>
      </c>
      <c r="F502" s="184"/>
      <c r="G502" s="185">
        <f t="shared" si="14"/>
        <v>0</v>
      </c>
      <c r="H502" s="184"/>
      <c r="I502" s="185">
        <f t="shared" si="15"/>
        <v>0</v>
      </c>
      <c r="J502" s="184"/>
      <c r="K502" s="185">
        <f t="shared" si="16"/>
        <v>0</v>
      </c>
      <c r="L502" s="185">
        <v>21</v>
      </c>
      <c r="M502" s="185">
        <f t="shared" si="17"/>
        <v>0</v>
      </c>
      <c r="N502" s="185">
        <v>0</v>
      </c>
      <c r="O502" s="185">
        <f t="shared" si="18"/>
        <v>0</v>
      </c>
      <c r="P502" s="185">
        <v>0</v>
      </c>
      <c r="Q502" s="185">
        <f t="shared" si="19"/>
        <v>0</v>
      </c>
      <c r="R502" s="185"/>
      <c r="S502" s="185" t="s">
        <v>280</v>
      </c>
      <c r="T502" s="186" t="s">
        <v>281</v>
      </c>
      <c r="U502" s="161">
        <v>0</v>
      </c>
      <c r="V502" s="161">
        <f t="shared" si="20"/>
        <v>0</v>
      </c>
      <c r="W502" s="161"/>
      <c r="X502" s="152"/>
      <c r="Y502" s="152"/>
      <c r="Z502" s="152"/>
      <c r="AA502" s="152"/>
      <c r="AB502" s="152"/>
      <c r="AC502" s="152"/>
      <c r="AD502" s="152"/>
      <c r="AE502" s="152"/>
      <c r="AF502" s="152"/>
      <c r="AG502" s="152" t="s">
        <v>726</v>
      </c>
      <c r="AH502" s="152"/>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c r="BD502" s="152"/>
      <c r="BE502" s="152"/>
      <c r="BF502" s="152"/>
      <c r="BG502" s="152"/>
      <c r="BH502" s="152"/>
    </row>
    <row r="503" spans="1:60" outlineLevel="1" x14ac:dyDescent="0.2">
      <c r="A503" s="180">
        <v>132</v>
      </c>
      <c r="B503" s="181" t="s">
        <v>885</v>
      </c>
      <c r="C503" s="191" t="s">
        <v>886</v>
      </c>
      <c r="D503" s="182" t="s">
        <v>439</v>
      </c>
      <c r="E503" s="183">
        <v>1</v>
      </c>
      <c r="F503" s="184"/>
      <c r="G503" s="185">
        <f t="shared" si="14"/>
        <v>0</v>
      </c>
      <c r="H503" s="184"/>
      <c r="I503" s="185">
        <f t="shared" si="15"/>
        <v>0</v>
      </c>
      <c r="J503" s="184"/>
      <c r="K503" s="185">
        <f t="shared" si="16"/>
        <v>0</v>
      </c>
      <c r="L503" s="185">
        <v>21</v>
      </c>
      <c r="M503" s="185">
        <f t="shared" si="17"/>
        <v>0</v>
      </c>
      <c r="N503" s="185">
        <v>0</v>
      </c>
      <c r="O503" s="185">
        <f t="shared" si="18"/>
        <v>0</v>
      </c>
      <c r="P503" s="185">
        <v>0</v>
      </c>
      <c r="Q503" s="185">
        <f t="shared" si="19"/>
        <v>0</v>
      </c>
      <c r="R503" s="185"/>
      <c r="S503" s="185" t="s">
        <v>280</v>
      </c>
      <c r="T503" s="186" t="s">
        <v>281</v>
      </c>
      <c r="U503" s="161">
        <v>0</v>
      </c>
      <c r="V503" s="161">
        <f t="shared" si="20"/>
        <v>0</v>
      </c>
      <c r="W503" s="161"/>
      <c r="X503" s="152"/>
      <c r="Y503" s="152"/>
      <c r="Z503" s="152"/>
      <c r="AA503" s="152"/>
      <c r="AB503" s="152"/>
      <c r="AC503" s="152"/>
      <c r="AD503" s="152"/>
      <c r="AE503" s="152"/>
      <c r="AF503" s="152"/>
      <c r="AG503" s="152" t="s">
        <v>726</v>
      </c>
      <c r="AH503" s="152"/>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c r="BD503" s="152"/>
      <c r="BE503" s="152"/>
      <c r="BF503" s="152"/>
      <c r="BG503" s="152"/>
      <c r="BH503" s="152"/>
    </row>
    <row r="504" spans="1:60" x14ac:dyDescent="0.2">
      <c r="A504" s="167" t="s">
        <v>275</v>
      </c>
      <c r="B504" s="168" t="s">
        <v>217</v>
      </c>
      <c r="C504" s="188" t="s">
        <v>218</v>
      </c>
      <c r="D504" s="169"/>
      <c r="E504" s="170"/>
      <c r="F504" s="171"/>
      <c r="G504" s="171">
        <f>SUMIF(AG505:AG505,"&lt;&gt;NOR",G505:G505)</f>
        <v>0</v>
      </c>
      <c r="H504" s="171"/>
      <c r="I504" s="171">
        <f>SUM(I505:I505)</f>
        <v>0</v>
      </c>
      <c r="J504" s="171"/>
      <c r="K504" s="171">
        <f>SUM(K505:K505)</f>
        <v>0</v>
      </c>
      <c r="L504" s="171"/>
      <c r="M504" s="171">
        <f>SUM(M505:M505)</f>
        <v>0</v>
      </c>
      <c r="N504" s="171"/>
      <c r="O504" s="171">
        <f>SUM(O505:O505)</f>
        <v>0</v>
      </c>
      <c r="P504" s="171"/>
      <c r="Q504" s="171">
        <f>SUM(Q505:Q505)</f>
        <v>0</v>
      </c>
      <c r="R504" s="171"/>
      <c r="S504" s="171"/>
      <c r="T504" s="172"/>
      <c r="U504" s="166"/>
      <c r="V504" s="166">
        <f>SUM(V505:V505)</f>
        <v>0</v>
      </c>
      <c r="W504" s="166"/>
      <c r="AG504" t="s">
        <v>276</v>
      </c>
    </row>
    <row r="505" spans="1:60" outlineLevel="1" x14ac:dyDescent="0.2">
      <c r="A505" s="180">
        <v>133</v>
      </c>
      <c r="B505" s="181" t="s">
        <v>887</v>
      </c>
      <c r="C505" s="191" t="s">
        <v>888</v>
      </c>
      <c r="D505" s="182" t="s">
        <v>587</v>
      </c>
      <c r="E505" s="183">
        <v>1</v>
      </c>
      <c r="F505" s="184"/>
      <c r="G505" s="185">
        <f>ROUND(E505*F505,2)</f>
        <v>0</v>
      </c>
      <c r="H505" s="184"/>
      <c r="I505" s="185">
        <f>ROUND(E505*H505,2)</f>
        <v>0</v>
      </c>
      <c r="J505" s="184"/>
      <c r="K505" s="185">
        <f>ROUND(E505*J505,2)</f>
        <v>0</v>
      </c>
      <c r="L505" s="185">
        <v>21</v>
      </c>
      <c r="M505" s="185">
        <f>G505*(1+L505/100)</f>
        <v>0</v>
      </c>
      <c r="N505" s="185">
        <v>0</v>
      </c>
      <c r="O505" s="185">
        <f>ROUND(E505*N505,2)</f>
        <v>0</v>
      </c>
      <c r="P505" s="185">
        <v>0</v>
      </c>
      <c r="Q505" s="185">
        <f>ROUND(E505*P505,2)</f>
        <v>0</v>
      </c>
      <c r="R505" s="185"/>
      <c r="S505" s="185" t="s">
        <v>280</v>
      </c>
      <c r="T505" s="186" t="s">
        <v>281</v>
      </c>
      <c r="U505" s="161">
        <v>0</v>
      </c>
      <c r="V505" s="161">
        <f>ROUND(E505*U505,2)</f>
        <v>0</v>
      </c>
      <c r="W505" s="161"/>
      <c r="X505" s="152"/>
      <c r="Y505" s="152"/>
      <c r="Z505" s="152"/>
      <c r="AA505" s="152"/>
      <c r="AB505" s="152"/>
      <c r="AC505" s="152"/>
      <c r="AD505" s="152"/>
      <c r="AE505" s="152"/>
      <c r="AF505" s="152"/>
      <c r="AG505" s="152" t="s">
        <v>726</v>
      </c>
      <c r="AH505" s="152"/>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c r="BE505" s="152"/>
      <c r="BF505" s="152"/>
      <c r="BG505" s="152"/>
      <c r="BH505" s="152"/>
    </row>
    <row r="506" spans="1:60" x14ac:dyDescent="0.2">
      <c r="A506" s="167" t="s">
        <v>275</v>
      </c>
      <c r="B506" s="168" t="s">
        <v>219</v>
      </c>
      <c r="C506" s="188" t="s">
        <v>220</v>
      </c>
      <c r="D506" s="169"/>
      <c r="E506" s="170"/>
      <c r="F506" s="171"/>
      <c r="G506" s="171">
        <f>SUMIF(AG507:AG547,"&lt;&gt;NOR",G507:G547)</f>
        <v>0</v>
      </c>
      <c r="H506" s="171"/>
      <c r="I506" s="171">
        <f>SUM(I507:I547)</f>
        <v>0</v>
      </c>
      <c r="J506" s="171"/>
      <c r="K506" s="171">
        <f>SUM(K507:K547)</f>
        <v>0</v>
      </c>
      <c r="L506" s="171"/>
      <c r="M506" s="171">
        <f>SUM(M507:M547)</f>
        <v>0</v>
      </c>
      <c r="N506" s="171"/>
      <c r="O506" s="171">
        <f>SUM(O507:O547)</f>
        <v>0</v>
      </c>
      <c r="P506" s="171"/>
      <c r="Q506" s="171">
        <f>SUM(Q507:Q547)</f>
        <v>0</v>
      </c>
      <c r="R506" s="171"/>
      <c r="S506" s="171"/>
      <c r="T506" s="172"/>
      <c r="U506" s="166"/>
      <c r="V506" s="166">
        <f>SUM(V507:V547)</f>
        <v>0</v>
      </c>
      <c r="W506" s="166"/>
      <c r="AG506" t="s">
        <v>276</v>
      </c>
    </row>
    <row r="507" spans="1:60" outlineLevel="1" x14ac:dyDescent="0.2">
      <c r="A507" s="180">
        <v>134</v>
      </c>
      <c r="B507" s="181" t="s">
        <v>889</v>
      </c>
      <c r="C507" s="191" t="s">
        <v>890</v>
      </c>
      <c r="D507" s="182" t="s">
        <v>439</v>
      </c>
      <c r="E507" s="183">
        <v>1</v>
      </c>
      <c r="F507" s="184"/>
      <c r="G507" s="185">
        <f t="shared" ref="G507:G519" si="21">ROUND(E507*F507,2)</f>
        <v>0</v>
      </c>
      <c r="H507" s="184"/>
      <c r="I507" s="185">
        <f t="shared" ref="I507:I519" si="22">ROUND(E507*H507,2)</f>
        <v>0</v>
      </c>
      <c r="J507" s="184"/>
      <c r="K507" s="185">
        <f t="shared" ref="K507:K519" si="23">ROUND(E507*J507,2)</f>
        <v>0</v>
      </c>
      <c r="L507" s="185">
        <v>21</v>
      </c>
      <c r="M507" s="185">
        <f t="shared" ref="M507:M519" si="24">G507*(1+L507/100)</f>
        <v>0</v>
      </c>
      <c r="N507" s="185">
        <v>0</v>
      </c>
      <c r="O507" s="185">
        <f t="shared" ref="O507:O519" si="25">ROUND(E507*N507,2)</f>
        <v>0</v>
      </c>
      <c r="P507" s="185">
        <v>0</v>
      </c>
      <c r="Q507" s="185">
        <f t="shared" ref="Q507:Q519" si="26">ROUND(E507*P507,2)</f>
        <v>0</v>
      </c>
      <c r="R507" s="185"/>
      <c r="S507" s="185" t="s">
        <v>280</v>
      </c>
      <c r="T507" s="186" t="s">
        <v>281</v>
      </c>
      <c r="U507" s="161">
        <v>0</v>
      </c>
      <c r="V507" s="161">
        <f t="shared" ref="V507:V519" si="27">ROUND(E507*U507,2)</f>
        <v>0</v>
      </c>
      <c r="W507" s="161"/>
      <c r="X507" s="152"/>
      <c r="Y507" s="152"/>
      <c r="Z507" s="152"/>
      <c r="AA507" s="152"/>
      <c r="AB507" s="152"/>
      <c r="AC507" s="152"/>
      <c r="AD507" s="152"/>
      <c r="AE507" s="152"/>
      <c r="AF507" s="152"/>
      <c r="AG507" s="152" t="s">
        <v>726</v>
      </c>
      <c r="AH507" s="152"/>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c r="BE507" s="152"/>
      <c r="BF507" s="152"/>
      <c r="BG507" s="152"/>
      <c r="BH507" s="152"/>
    </row>
    <row r="508" spans="1:60" outlineLevel="1" x14ac:dyDescent="0.2">
      <c r="A508" s="180">
        <v>135</v>
      </c>
      <c r="B508" s="181" t="s">
        <v>891</v>
      </c>
      <c r="C508" s="191" t="s">
        <v>892</v>
      </c>
      <c r="D508" s="182" t="s">
        <v>439</v>
      </c>
      <c r="E508" s="183">
        <v>1</v>
      </c>
      <c r="F508" s="184"/>
      <c r="G508" s="185">
        <f t="shared" si="21"/>
        <v>0</v>
      </c>
      <c r="H508" s="184"/>
      <c r="I508" s="185">
        <f t="shared" si="22"/>
        <v>0</v>
      </c>
      <c r="J508" s="184"/>
      <c r="K508" s="185">
        <f t="shared" si="23"/>
        <v>0</v>
      </c>
      <c r="L508" s="185">
        <v>21</v>
      </c>
      <c r="M508" s="185">
        <f t="shared" si="24"/>
        <v>0</v>
      </c>
      <c r="N508" s="185">
        <v>0</v>
      </c>
      <c r="O508" s="185">
        <f t="shared" si="25"/>
        <v>0</v>
      </c>
      <c r="P508" s="185">
        <v>0</v>
      </c>
      <c r="Q508" s="185">
        <f t="shared" si="26"/>
        <v>0</v>
      </c>
      <c r="R508" s="185"/>
      <c r="S508" s="185" t="s">
        <v>280</v>
      </c>
      <c r="T508" s="186" t="s">
        <v>281</v>
      </c>
      <c r="U508" s="161">
        <v>0</v>
      </c>
      <c r="V508" s="161">
        <f t="shared" si="27"/>
        <v>0</v>
      </c>
      <c r="W508" s="161"/>
      <c r="X508" s="152"/>
      <c r="Y508" s="152"/>
      <c r="Z508" s="152"/>
      <c r="AA508" s="152"/>
      <c r="AB508" s="152"/>
      <c r="AC508" s="152"/>
      <c r="AD508" s="152"/>
      <c r="AE508" s="152"/>
      <c r="AF508" s="152"/>
      <c r="AG508" s="152" t="s">
        <v>726</v>
      </c>
      <c r="AH508" s="152"/>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c r="BD508" s="152"/>
      <c r="BE508" s="152"/>
      <c r="BF508" s="152"/>
      <c r="BG508" s="152"/>
      <c r="BH508" s="152"/>
    </row>
    <row r="509" spans="1:60" outlineLevel="1" x14ac:dyDescent="0.2">
      <c r="A509" s="180">
        <v>136</v>
      </c>
      <c r="B509" s="181" t="s">
        <v>893</v>
      </c>
      <c r="C509" s="191" t="s">
        <v>894</v>
      </c>
      <c r="D509" s="182" t="s">
        <v>439</v>
      </c>
      <c r="E509" s="183">
        <v>1</v>
      </c>
      <c r="F509" s="184"/>
      <c r="G509" s="185">
        <f t="shared" si="21"/>
        <v>0</v>
      </c>
      <c r="H509" s="184"/>
      <c r="I509" s="185">
        <f t="shared" si="22"/>
        <v>0</v>
      </c>
      <c r="J509" s="184"/>
      <c r="K509" s="185">
        <f t="shared" si="23"/>
        <v>0</v>
      </c>
      <c r="L509" s="185">
        <v>21</v>
      </c>
      <c r="M509" s="185">
        <f t="shared" si="24"/>
        <v>0</v>
      </c>
      <c r="N509" s="185">
        <v>0</v>
      </c>
      <c r="O509" s="185">
        <f t="shared" si="25"/>
        <v>0</v>
      </c>
      <c r="P509" s="185">
        <v>0</v>
      </c>
      <c r="Q509" s="185">
        <f t="shared" si="26"/>
        <v>0</v>
      </c>
      <c r="R509" s="185"/>
      <c r="S509" s="185" t="s">
        <v>280</v>
      </c>
      <c r="T509" s="186" t="s">
        <v>281</v>
      </c>
      <c r="U509" s="161">
        <v>0</v>
      </c>
      <c r="V509" s="161">
        <f t="shared" si="27"/>
        <v>0</v>
      </c>
      <c r="W509" s="161"/>
      <c r="X509" s="152"/>
      <c r="Y509" s="152"/>
      <c r="Z509" s="152"/>
      <c r="AA509" s="152"/>
      <c r="AB509" s="152"/>
      <c r="AC509" s="152"/>
      <c r="AD509" s="152"/>
      <c r="AE509" s="152"/>
      <c r="AF509" s="152"/>
      <c r="AG509" s="152" t="s">
        <v>726</v>
      </c>
      <c r="AH509" s="152"/>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c r="BD509" s="152"/>
      <c r="BE509" s="152"/>
      <c r="BF509" s="152"/>
      <c r="BG509" s="152"/>
      <c r="BH509" s="152"/>
    </row>
    <row r="510" spans="1:60" outlineLevel="1" x14ac:dyDescent="0.2">
      <c r="A510" s="180">
        <v>137</v>
      </c>
      <c r="B510" s="181" t="s">
        <v>895</v>
      </c>
      <c r="C510" s="191" t="s">
        <v>896</v>
      </c>
      <c r="D510" s="182" t="s">
        <v>439</v>
      </c>
      <c r="E510" s="183">
        <v>1</v>
      </c>
      <c r="F510" s="184"/>
      <c r="G510" s="185">
        <f t="shared" si="21"/>
        <v>0</v>
      </c>
      <c r="H510" s="184"/>
      <c r="I510" s="185">
        <f t="shared" si="22"/>
        <v>0</v>
      </c>
      <c r="J510" s="184"/>
      <c r="K510" s="185">
        <f t="shared" si="23"/>
        <v>0</v>
      </c>
      <c r="L510" s="185">
        <v>21</v>
      </c>
      <c r="M510" s="185">
        <f t="shared" si="24"/>
        <v>0</v>
      </c>
      <c r="N510" s="185">
        <v>0</v>
      </c>
      <c r="O510" s="185">
        <f t="shared" si="25"/>
        <v>0</v>
      </c>
      <c r="P510" s="185">
        <v>0</v>
      </c>
      <c r="Q510" s="185">
        <f t="shared" si="26"/>
        <v>0</v>
      </c>
      <c r="R510" s="185"/>
      <c r="S510" s="185" t="s">
        <v>280</v>
      </c>
      <c r="T510" s="186" t="s">
        <v>281</v>
      </c>
      <c r="U510" s="161">
        <v>0</v>
      </c>
      <c r="V510" s="161">
        <f t="shared" si="27"/>
        <v>0</v>
      </c>
      <c r="W510" s="161"/>
      <c r="X510" s="152"/>
      <c r="Y510" s="152"/>
      <c r="Z510" s="152"/>
      <c r="AA510" s="152"/>
      <c r="AB510" s="152"/>
      <c r="AC510" s="152"/>
      <c r="AD510" s="152"/>
      <c r="AE510" s="152"/>
      <c r="AF510" s="152"/>
      <c r="AG510" s="152" t="s">
        <v>726</v>
      </c>
      <c r="AH510" s="152"/>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c r="BD510" s="152"/>
      <c r="BE510" s="152"/>
      <c r="BF510" s="152"/>
      <c r="BG510" s="152"/>
      <c r="BH510" s="152"/>
    </row>
    <row r="511" spans="1:60" outlineLevel="1" x14ac:dyDescent="0.2">
      <c r="A511" s="180">
        <v>138</v>
      </c>
      <c r="B511" s="181" t="s">
        <v>897</v>
      </c>
      <c r="C511" s="191" t="s">
        <v>898</v>
      </c>
      <c r="D511" s="182" t="s">
        <v>439</v>
      </c>
      <c r="E511" s="183">
        <v>2</v>
      </c>
      <c r="F511" s="184"/>
      <c r="G511" s="185">
        <f t="shared" si="21"/>
        <v>0</v>
      </c>
      <c r="H511" s="184"/>
      <c r="I511" s="185">
        <f t="shared" si="22"/>
        <v>0</v>
      </c>
      <c r="J511" s="184"/>
      <c r="K511" s="185">
        <f t="shared" si="23"/>
        <v>0</v>
      </c>
      <c r="L511" s="185">
        <v>21</v>
      </c>
      <c r="M511" s="185">
        <f t="shared" si="24"/>
        <v>0</v>
      </c>
      <c r="N511" s="185">
        <v>0</v>
      </c>
      <c r="O511" s="185">
        <f t="shared" si="25"/>
        <v>0</v>
      </c>
      <c r="P511" s="185">
        <v>0</v>
      </c>
      <c r="Q511" s="185">
        <f t="shared" si="26"/>
        <v>0</v>
      </c>
      <c r="R511" s="185"/>
      <c r="S511" s="185" t="s">
        <v>280</v>
      </c>
      <c r="T511" s="186" t="s">
        <v>281</v>
      </c>
      <c r="U511" s="161">
        <v>0</v>
      </c>
      <c r="V511" s="161">
        <f t="shared" si="27"/>
        <v>0</v>
      </c>
      <c r="W511" s="161"/>
      <c r="X511" s="152"/>
      <c r="Y511" s="152"/>
      <c r="Z511" s="152"/>
      <c r="AA511" s="152"/>
      <c r="AB511" s="152"/>
      <c r="AC511" s="152"/>
      <c r="AD511" s="152"/>
      <c r="AE511" s="152"/>
      <c r="AF511" s="152"/>
      <c r="AG511" s="152" t="s">
        <v>726</v>
      </c>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c r="BE511" s="152"/>
      <c r="BF511" s="152"/>
      <c r="BG511" s="152"/>
      <c r="BH511" s="152"/>
    </row>
    <row r="512" spans="1:60" outlineLevel="1" x14ac:dyDescent="0.2">
      <c r="A512" s="180">
        <v>139</v>
      </c>
      <c r="B512" s="181" t="s">
        <v>899</v>
      </c>
      <c r="C512" s="191" t="s">
        <v>900</v>
      </c>
      <c r="D512" s="182" t="s">
        <v>439</v>
      </c>
      <c r="E512" s="183">
        <v>1</v>
      </c>
      <c r="F512" s="184"/>
      <c r="G512" s="185">
        <f t="shared" si="21"/>
        <v>0</v>
      </c>
      <c r="H512" s="184"/>
      <c r="I512" s="185">
        <f t="shared" si="22"/>
        <v>0</v>
      </c>
      <c r="J512" s="184"/>
      <c r="K512" s="185">
        <f t="shared" si="23"/>
        <v>0</v>
      </c>
      <c r="L512" s="185">
        <v>21</v>
      </c>
      <c r="M512" s="185">
        <f t="shared" si="24"/>
        <v>0</v>
      </c>
      <c r="N512" s="185">
        <v>0</v>
      </c>
      <c r="O512" s="185">
        <f t="shared" si="25"/>
        <v>0</v>
      </c>
      <c r="P512" s="185">
        <v>0</v>
      </c>
      <c r="Q512" s="185">
        <f t="shared" si="26"/>
        <v>0</v>
      </c>
      <c r="R512" s="185"/>
      <c r="S512" s="185" t="s">
        <v>280</v>
      </c>
      <c r="T512" s="186" t="s">
        <v>281</v>
      </c>
      <c r="U512" s="161">
        <v>0</v>
      </c>
      <c r="V512" s="161">
        <f t="shared" si="27"/>
        <v>0</v>
      </c>
      <c r="W512" s="161"/>
      <c r="X512" s="152"/>
      <c r="Y512" s="152"/>
      <c r="Z512" s="152"/>
      <c r="AA512" s="152"/>
      <c r="AB512" s="152"/>
      <c r="AC512" s="152"/>
      <c r="AD512" s="152"/>
      <c r="AE512" s="152"/>
      <c r="AF512" s="152"/>
      <c r="AG512" s="152" t="s">
        <v>726</v>
      </c>
      <c r="AH512" s="152"/>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c r="BD512" s="152"/>
      <c r="BE512" s="152"/>
      <c r="BF512" s="152"/>
      <c r="BG512" s="152"/>
      <c r="BH512" s="152"/>
    </row>
    <row r="513" spans="1:60" outlineLevel="1" x14ac:dyDescent="0.2">
      <c r="A513" s="180">
        <v>140</v>
      </c>
      <c r="B513" s="181" t="s">
        <v>901</v>
      </c>
      <c r="C513" s="191" t="s">
        <v>902</v>
      </c>
      <c r="D513" s="182" t="s">
        <v>439</v>
      </c>
      <c r="E513" s="183">
        <v>1</v>
      </c>
      <c r="F513" s="184"/>
      <c r="G513" s="185">
        <f t="shared" si="21"/>
        <v>0</v>
      </c>
      <c r="H513" s="184"/>
      <c r="I513" s="185">
        <f t="shared" si="22"/>
        <v>0</v>
      </c>
      <c r="J513" s="184"/>
      <c r="K513" s="185">
        <f t="shared" si="23"/>
        <v>0</v>
      </c>
      <c r="L513" s="185">
        <v>21</v>
      </c>
      <c r="M513" s="185">
        <f t="shared" si="24"/>
        <v>0</v>
      </c>
      <c r="N513" s="185">
        <v>0</v>
      </c>
      <c r="O513" s="185">
        <f t="shared" si="25"/>
        <v>0</v>
      </c>
      <c r="P513" s="185">
        <v>0</v>
      </c>
      <c r="Q513" s="185">
        <f t="shared" si="26"/>
        <v>0</v>
      </c>
      <c r="R513" s="185"/>
      <c r="S513" s="185" t="s">
        <v>280</v>
      </c>
      <c r="T513" s="186" t="s">
        <v>281</v>
      </c>
      <c r="U513" s="161">
        <v>0</v>
      </c>
      <c r="V513" s="161">
        <f t="shared" si="27"/>
        <v>0</v>
      </c>
      <c r="W513" s="161"/>
      <c r="X513" s="152"/>
      <c r="Y513" s="152"/>
      <c r="Z513" s="152"/>
      <c r="AA513" s="152"/>
      <c r="AB513" s="152"/>
      <c r="AC513" s="152"/>
      <c r="AD513" s="152"/>
      <c r="AE513" s="152"/>
      <c r="AF513" s="152"/>
      <c r="AG513" s="152" t="s">
        <v>726</v>
      </c>
      <c r="AH513" s="152"/>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c r="BD513" s="152"/>
      <c r="BE513" s="152"/>
      <c r="BF513" s="152"/>
      <c r="BG513" s="152"/>
      <c r="BH513" s="152"/>
    </row>
    <row r="514" spans="1:60" outlineLevel="1" x14ac:dyDescent="0.2">
      <c r="A514" s="180">
        <v>141</v>
      </c>
      <c r="B514" s="181" t="s">
        <v>903</v>
      </c>
      <c r="C514" s="191" t="s">
        <v>904</v>
      </c>
      <c r="D514" s="182" t="s">
        <v>439</v>
      </c>
      <c r="E514" s="183">
        <v>2</v>
      </c>
      <c r="F514" s="184"/>
      <c r="G514" s="185">
        <f t="shared" si="21"/>
        <v>0</v>
      </c>
      <c r="H514" s="184"/>
      <c r="I514" s="185">
        <f t="shared" si="22"/>
        <v>0</v>
      </c>
      <c r="J514" s="184"/>
      <c r="K514" s="185">
        <f t="shared" si="23"/>
        <v>0</v>
      </c>
      <c r="L514" s="185">
        <v>21</v>
      </c>
      <c r="M514" s="185">
        <f t="shared" si="24"/>
        <v>0</v>
      </c>
      <c r="N514" s="185">
        <v>0</v>
      </c>
      <c r="O514" s="185">
        <f t="shared" si="25"/>
        <v>0</v>
      </c>
      <c r="P514" s="185">
        <v>0</v>
      </c>
      <c r="Q514" s="185">
        <f t="shared" si="26"/>
        <v>0</v>
      </c>
      <c r="R514" s="185"/>
      <c r="S514" s="185" t="s">
        <v>280</v>
      </c>
      <c r="T514" s="186" t="s">
        <v>281</v>
      </c>
      <c r="U514" s="161">
        <v>0</v>
      </c>
      <c r="V514" s="161">
        <f t="shared" si="27"/>
        <v>0</v>
      </c>
      <c r="W514" s="161"/>
      <c r="X514" s="152"/>
      <c r="Y514" s="152"/>
      <c r="Z514" s="152"/>
      <c r="AA514" s="152"/>
      <c r="AB514" s="152"/>
      <c r="AC514" s="152"/>
      <c r="AD514" s="152"/>
      <c r="AE514" s="152"/>
      <c r="AF514" s="152"/>
      <c r="AG514" s="152" t="s">
        <v>726</v>
      </c>
      <c r="AH514" s="152"/>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c r="BD514" s="152"/>
      <c r="BE514" s="152"/>
      <c r="BF514" s="152"/>
      <c r="BG514" s="152"/>
      <c r="BH514" s="152"/>
    </row>
    <row r="515" spans="1:60" outlineLevel="1" x14ac:dyDescent="0.2">
      <c r="A515" s="180">
        <v>142</v>
      </c>
      <c r="B515" s="181" t="s">
        <v>905</v>
      </c>
      <c r="C515" s="191" t="s">
        <v>906</v>
      </c>
      <c r="D515" s="182" t="s">
        <v>439</v>
      </c>
      <c r="E515" s="183">
        <v>2</v>
      </c>
      <c r="F515" s="184"/>
      <c r="G515" s="185">
        <f t="shared" si="21"/>
        <v>0</v>
      </c>
      <c r="H515" s="184"/>
      <c r="I515" s="185">
        <f t="shared" si="22"/>
        <v>0</v>
      </c>
      <c r="J515" s="184"/>
      <c r="K515" s="185">
        <f t="shared" si="23"/>
        <v>0</v>
      </c>
      <c r="L515" s="185">
        <v>21</v>
      </c>
      <c r="M515" s="185">
        <f t="shared" si="24"/>
        <v>0</v>
      </c>
      <c r="N515" s="185">
        <v>0</v>
      </c>
      <c r="O515" s="185">
        <f t="shared" si="25"/>
        <v>0</v>
      </c>
      <c r="P515" s="185">
        <v>0</v>
      </c>
      <c r="Q515" s="185">
        <f t="shared" si="26"/>
        <v>0</v>
      </c>
      <c r="R515" s="185"/>
      <c r="S515" s="185" t="s">
        <v>280</v>
      </c>
      <c r="T515" s="186" t="s">
        <v>281</v>
      </c>
      <c r="U515" s="161">
        <v>0</v>
      </c>
      <c r="V515" s="161">
        <f t="shared" si="27"/>
        <v>0</v>
      </c>
      <c r="W515" s="161"/>
      <c r="X515" s="152"/>
      <c r="Y515" s="152"/>
      <c r="Z515" s="152"/>
      <c r="AA515" s="152"/>
      <c r="AB515" s="152"/>
      <c r="AC515" s="152"/>
      <c r="AD515" s="152"/>
      <c r="AE515" s="152"/>
      <c r="AF515" s="152"/>
      <c r="AG515" s="152" t="s">
        <v>726</v>
      </c>
      <c r="AH515" s="152"/>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c r="BE515" s="152"/>
      <c r="BF515" s="152"/>
      <c r="BG515" s="152"/>
      <c r="BH515" s="152"/>
    </row>
    <row r="516" spans="1:60" outlineLevel="1" x14ac:dyDescent="0.2">
      <c r="A516" s="180">
        <v>143</v>
      </c>
      <c r="B516" s="181" t="s">
        <v>907</v>
      </c>
      <c r="C516" s="191" t="s">
        <v>908</v>
      </c>
      <c r="D516" s="182" t="s">
        <v>439</v>
      </c>
      <c r="E516" s="183">
        <v>1</v>
      </c>
      <c r="F516" s="184"/>
      <c r="G516" s="185">
        <f t="shared" si="21"/>
        <v>0</v>
      </c>
      <c r="H516" s="184"/>
      <c r="I516" s="185">
        <f t="shared" si="22"/>
        <v>0</v>
      </c>
      <c r="J516" s="184"/>
      <c r="K516" s="185">
        <f t="shared" si="23"/>
        <v>0</v>
      </c>
      <c r="L516" s="185">
        <v>21</v>
      </c>
      <c r="M516" s="185">
        <f t="shared" si="24"/>
        <v>0</v>
      </c>
      <c r="N516" s="185">
        <v>0</v>
      </c>
      <c r="O516" s="185">
        <f t="shared" si="25"/>
        <v>0</v>
      </c>
      <c r="P516" s="185">
        <v>0</v>
      </c>
      <c r="Q516" s="185">
        <f t="shared" si="26"/>
        <v>0</v>
      </c>
      <c r="R516" s="185"/>
      <c r="S516" s="185" t="s">
        <v>280</v>
      </c>
      <c r="T516" s="186" t="s">
        <v>281</v>
      </c>
      <c r="U516" s="161">
        <v>0</v>
      </c>
      <c r="V516" s="161">
        <f t="shared" si="27"/>
        <v>0</v>
      </c>
      <c r="W516" s="161"/>
      <c r="X516" s="152"/>
      <c r="Y516" s="152"/>
      <c r="Z516" s="152"/>
      <c r="AA516" s="152"/>
      <c r="AB516" s="152"/>
      <c r="AC516" s="152"/>
      <c r="AD516" s="152"/>
      <c r="AE516" s="152"/>
      <c r="AF516" s="152"/>
      <c r="AG516" s="152" t="s">
        <v>726</v>
      </c>
      <c r="AH516" s="152"/>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c r="BE516" s="152"/>
      <c r="BF516" s="152"/>
      <c r="BG516" s="152"/>
      <c r="BH516" s="152"/>
    </row>
    <row r="517" spans="1:60" outlineLevel="1" x14ac:dyDescent="0.2">
      <c r="A517" s="180">
        <v>144</v>
      </c>
      <c r="B517" s="181" t="s">
        <v>909</v>
      </c>
      <c r="C517" s="191" t="s">
        <v>910</v>
      </c>
      <c r="D517" s="182" t="s">
        <v>439</v>
      </c>
      <c r="E517" s="183">
        <v>1</v>
      </c>
      <c r="F517" s="184"/>
      <c r="G517" s="185">
        <f t="shared" si="21"/>
        <v>0</v>
      </c>
      <c r="H517" s="184"/>
      <c r="I517" s="185">
        <f t="shared" si="22"/>
        <v>0</v>
      </c>
      <c r="J517" s="184"/>
      <c r="K517" s="185">
        <f t="shared" si="23"/>
        <v>0</v>
      </c>
      <c r="L517" s="185">
        <v>21</v>
      </c>
      <c r="M517" s="185">
        <f t="shared" si="24"/>
        <v>0</v>
      </c>
      <c r="N517" s="185">
        <v>0</v>
      </c>
      <c r="O517" s="185">
        <f t="shared" si="25"/>
        <v>0</v>
      </c>
      <c r="P517" s="185">
        <v>0</v>
      </c>
      <c r="Q517" s="185">
        <f t="shared" si="26"/>
        <v>0</v>
      </c>
      <c r="R517" s="185"/>
      <c r="S517" s="185" t="s">
        <v>280</v>
      </c>
      <c r="T517" s="186" t="s">
        <v>281</v>
      </c>
      <c r="U517" s="161">
        <v>0</v>
      </c>
      <c r="V517" s="161">
        <f t="shared" si="27"/>
        <v>0</v>
      </c>
      <c r="W517" s="161"/>
      <c r="X517" s="152"/>
      <c r="Y517" s="152"/>
      <c r="Z517" s="152"/>
      <c r="AA517" s="152"/>
      <c r="AB517" s="152"/>
      <c r="AC517" s="152"/>
      <c r="AD517" s="152"/>
      <c r="AE517" s="152"/>
      <c r="AF517" s="152"/>
      <c r="AG517" s="152" t="s">
        <v>726</v>
      </c>
      <c r="AH517" s="152"/>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c r="BD517" s="152"/>
      <c r="BE517" s="152"/>
      <c r="BF517" s="152"/>
      <c r="BG517" s="152"/>
      <c r="BH517" s="152"/>
    </row>
    <row r="518" spans="1:60" outlineLevel="1" x14ac:dyDescent="0.2">
      <c r="A518" s="180">
        <v>145</v>
      </c>
      <c r="B518" s="181" t="s">
        <v>911</v>
      </c>
      <c r="C518" s="191" t="s">
        <v>912</v>
      </c>
      <c r="D518" s="182" t="s">
        <v>439</v>
      </c>
      <c r="E518" s="183">
        <v>1</v>
      </c>
      <c r="F518" s="184"/>
      <c r="G518" s="185">
        <f t="shared" si="21"/>
        <v>0</v>
      </c>
      <c r="H518" s="184"/>
      <c r="I518" s="185">
        <f t="shared" si="22"/>
        <v>0</v>
      </c>
      <c r="J518" s="184"/>
      <c r="K518" s="185">
        <f t="shared" si="23"/>
        <v>0</v>
      </c>
      <c r="L518" s="185">
        <v>21</v>
      </c>
      <c r="M518" s="185">
        <f t="shared" si="24"/>
        <v>0</v>
      </c>
      <c r="N518" s="185">
        <v>0</v>
      </c>
      <c r="O518" s="185">
        <f t="shared" si="25"/>
        <v>0</v>
      </c>
      <c r="P518" s="185">
        <v>0</v>
      </c>
      <c r="Q518" s="185">
        <f t="shared" si="26"/>
        <v>0</v>
      </c>
      <c r="R518" s="185"/>
      <c r="S518" s="185" t="s">
        <v>280</v>
      </c>
      <c r="T518" s="186" t="s">
        <v>281</v>
      </c>
      <c r="U518" s="161">
        <v>0</v>
      </c>
      <c r="V518" s="161">
        <f t="shared" si="27"/>
        <v>0</v>
      </c>
      <c r="W518" s="161"/>
      <c r="X518" s="152"/>
      <c r="Y518" s="152"/>
      <c r="Z518" s="152"/>
      <c r="AA518" s="152"/>
      <c r="AB518" s="152"/>
      <c r="AC518" s="152"/>
      <c r="AD518" s="152"/>
      <c r="AE518" s="152"/>
      <c r="AF518" s="152"/>
      <c r="AG518" s="152" t="s">
        <v>726</v>
      </c>
      <c r="AH518" s="152"/>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c r="BD518" s="152"/>
      <c r="BE518" s="152"/>
      <c r="BF518" s="152"/>
      <c r="BG518" s="152"/>
      <c r="BH518" s="152"/>
    </row>
    <row r="519" spans="1:60" outlineLevel="1" x14ac:dyDescent="0.2">
      <c r="A519" s="173">
        <v>146</v>
      </c>
      <c r="B519" s="174" t="s">
        <v>913</v>
      </c>
      <c r="C519" s="189" t="s">
        <v>914</v>
      </c>
      <c r="D519" s="175" t="s">
        <v>326</v>
      </c>
      <c r="E519" s="176">
        <v>43.705000000000005</v>
      </c>
      <c r="F519" s="177"/>
      <c r="G519" s="178">
        <f t="shared" si="21"/>
        <v>0</v>
      </c>
      <c r="H519" s="177"/>
      <c r="I519" s="178">
        <f t="shared" si="22"/>
        <v>0</v>
      </c>
      <c r="J519" s="177"/>
      <c r="K519" s="178">
        <f t="shared" si="23"/>
        <v>0</v>
      </c>
      <c r="L519" s="178">
        <v>21</v>
      </c>
      <c r="M519" s="178">
        <f t="shared" si="24"/>
        <v>0</v>
      </c>
      <c r="N519" s="178">
        <v>0</v>
      </c>
      <c r="O519" s="178">
        <f t="shared" si="25"/>
        <v>0</v>
      </c>
      <c r="P519" s="178">
        <v>0</v>
      </c>
      <c r="Q519" s="178">
        <f t="shared" si="26"/>
        <v>0</v>
      </c>
      <c r="R519" s="178"/>
      <c r="S519" s="178" t="s">
        <v>280</v>
      </c>
      <c r="T519" s="179" t="s">
        <v>281</v>
      </c>
      <c r="U519" s="161">
        <v>0</v>
      </c>
      <c r="V519" s="161">
        <f t="shared" si="27"/>
        <v>0</v>
      </c>
      <c r="W519" s="161"/>
      <c r="X519" s="152"/>
      <c r="Y519" s="152"/>
      <c r="Z519" s="152"/>
      <c r="AA519" s="152"/>
      <c r="AB519" s="152"/>
      <c r="AC519" s="152"/>
      <c r="AD519" s="152"/>
      <c r="AE519" s="152"/>
      <c r="AF519" s="152"/>
      <c r="AG519" s="152" t="s">
        <v>726</v>
      </c>
      <c r="AH519" s="152"/>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c r="BD519" s="152"/>
      <c r="BE519" s="152"/>
      <c r="BF519" s="152"/>
      <c r="BG519" s="152"/>
      <c r="BH519" s="152"/>
    </row>
    <row r="520" spans="1:60" outlineLevel="1" x14ac:dyDescent="0.2">
      <c r="A520" s="159"/>
      <c r="B520" s="160"/>
      <c r="C520" s="190" t="s">
        <v>915</v>
      </c>
      <c r="D520" s="162"/>
      <c r="E520" s="163">
        <v>43.71</v>
      </c>
      <c r="F520" s="161"/>
      <c r="G520" s="161"/>
      <c r="H520" s="161"/>
      <c r="I520" s="161"/>
      <c r="J520" s="161"/>
      <c r="K520" s="161"/>
      <c r="L520" s="161"/>
      <c r="M520" s="161"/>
      <c r="N520" s="161"/>
      <c r="O520" s="161"/>
      <c r="P520" s="161"/>
      <c r="Q520" s="161"/>
      <c r="R520" s="161"/>
      <c r="S520" s="161"/>
      <c r="T520" s="161"/>
      <c r="U520" s="161"/>
      <c r="V520" s="161"/>
      <c r="W520" s="161"/>
      <c r="X520" s="152"/>
      <c r="Y520" s="152"/>
      <c r="Z520" s="152"/>
      <c r="AA520" s="152"/>
      <c r="AB520" s="152"/>
      <c r="AC520" s="152"/>
      <c r="AD520" s="152"/>
      <c r="AE520" s="152"/>
      <c r="AF520" s="152"/>
      <c r="AG520" s="152" t="s">
        <v>284</v>
      </c>
      <c r="AH520" s="152">
        <v>0</v>
      </c>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c r="BD520" s="152"/>
      <c r="BE520" s="152"/>
      <c r="BF520" s="152"/>
      <c r="BG520" s="152"/>
      <c r="BH520" s="152"/>
    </row>
    <row r="521" spans="1:60" outlineLevel="1" x14ac:dyDescent="0.2">
      <c r="A521" s="180">
        <v>147</v>
      </c>
      <c r="B521" s="181" t="s">
        <v>916</v>
      </c>
      <c r="C521" s="191" t="s">
        <v>917</v>
      </c>
      <c r="D521" s="182" t="s">
        <v>439</v>
      </c>
      <c r="E521" s="183">
        <v>1</v>
      </c>
      <c r="F521" s="184"/>
      <c r="G521" s="185">
        <f t="shared" ref="G521:G547" si="28">ROUND(E521*F521,2)</f>
        <v>0</v>
      </c>
      <c r="H521" s="184"/>
      <c r="I521" s="185">
        <f t="shared" ref="I521:I547" si="29">ROUND(E521*H521,2)</f>
        <v>0</v>
      </c>
      <c r="J521" s="184"/>
      <c r="K521" s="185">
        <f t="shared" ref="K521:K547" si="30">ROUND(E521*J521,2)</f>
        <v>0</v>
      </c>
      <c r="L521" s="185">
        <v>21</v>
      </c>
      <c r="M521" s="185">
        <f t="shared" ref="M521:M547" si="31">G521*(1+L521/100)</f>
        <v>0</v>
      </c>
      <c r="N521" s="185">
        <v>0</v>
      </c>
      <c r="O521" s="185">
        <f t="shared" ref="O521:O547" si="32">ROUND(E521*N521,2)</f>
        <v>0</v>
      </c>
      <c r="P521" s="185">
        <v>0</v>
      </c>
      <c r="Q521" s="185">
        <f t="shared" ref="Q521:Q547" si="33">ROUND(E521*P521,2)</f>
        <v>0</v>
      </c>
      <c r="R521" s="185"/>
      <c r="S521" s="185" t="s">
        <v>280</v>
      </c>
      <c r="T521" s="186" t="s">
        <v>281</v>
      </c>
      <c r="U521" s="161">
        <v>0</v>
      </c>
      <c r="V521" s="161">
        <f t="shared" ref="V521:V547" si="34">ROUND(E521*U521,2)</f>
        <v>0</v>
      </c>
      <c r="W521" s="161"/>
      <c r="X521" s="152"/>
      <c r="Y521" s="152"/>
      <c r="Z521" s="152"/>
      <c r="AA521" s="152"/>
      <c r="AB521" s="152"/>
      <c r="AC521" s="152"/>
      <c r="AD521" s="152"/>
      <c r="AE521" s="152"/>
      <c r="AF521" s="152"/>
      <c r="AG521" s="152" t="s">
        <v>726</v>
      </c>
      <c r="AH521" s="152"/>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c r="BD521" s="152"/>
      <c r="BE521" s="152"/>
      <c r="BF521" s="152"/>
      <c r="BG521" s="152"/>
      <c r="BH521" s="152"/>
    </row>
    <row r="522" spans="1:60" outlineLevel="1" x14ac:dyDescent="0.2">
      <c r="A522" s="180">
        <v>148</v>
      </c>
      <c r="B522" s="181" t="s">
        <v>918</v>
      </c>
      <c r="C522" s="191" t="s">
        <v>919</v>
      </c>
      <c r="D522" s="182" t="s">
        <v>439</v>
      </c>
      <c r="E522" s="183">
        <v>2</v>
      </c>
      <c r="F522" s="184"/>
      <c r="G522" s="185">
        <f t="shared" si="28"/>
        <v>0</v>
      </c>
      <c r="H522" s="184"/>
      <c r="I522" s="185">
        <f t="shared" si="29"/>
        <v>0</v>
      </c>
      <c r="J522" s="184"/>
      <c r="K522" s="185">
        <f t="shared" si="30"/>
        <v>0</v>
      </c>
      <c r="L522" s="185">
        <v>21</v>
      </c>
      <c r="M522" s="185">
        <f t="shared" si="31"/>
        <v>0</v>
      </c>
      <c r="N522" s="185">
        <v>0</v>
      </c>
      <c r="O522" s="185">
        <f t="shared" si="32"/>
        <v>0</v>
      </c>
      <c r="P522" s="185">
        <v>0</v>
      </c>
      <c r="Q522" s="185">
        <f t="shared" si="33"/>
        <v>0</v>
      </c>
      <c r="R522" s="185"/>
      <c r="S522" s="185" t="s">
        <v>280</v>
      </c>
      <c r="T522" s="186" t="s">
        <v>281</v>
      </c>
      <c r="U522" s="161">
        <v>0</v>
      </c>
      <c r="V522" s="161">
        <f t="shared" si="34"/>
        <v>0</v>
      </c>
      <c r="W522" s="161"/>
      <c r="X522" s="152"/>
      <c r="Y522" s="152"/>
      <c r="Z522" s="152"/>
      <c r="AA522" s="152"/>
      <c r="AB522" s="152"/>
      <c r="AC522" s="152"/>
      <c r="AD522" s="152"/>
      <c r="AE522" s="152"/>
      <c r="AF522" s="152"/>
      <c r="AG522" s="152" t="s">
        <v>726</v>
      </c>
      <c r="AH522" s="152"/>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row>
    <row r="523" spans="1:60" outlineLevel="1" x14ac:dyDescent="0.2">
      <c r="A523" s="180">
        <v>149</v>
      </c>
      <c r="B523" s="181" t="s">
        <v>920</v>
      </c>
      <c r="C523" s="191" t="s">
        <v>921</v>
      </c>
      <c r="D523" s="182" t="s">
        <v>439</v>
      </c>
      <c r="E523" s="183">
        <v>2</v>
      </c>
      <c r="F523" s="184"/>
      <c r="G523" s="185">
        <f t="shared" si="28"/>
        <v>0</v>
      </c>
      <c r="H523" s="184"/>
      <c r="I523" s="185">
        <f t="shared" si="29"/>
        <v>0</v>
      </c>
      <c r="J523" s="184"/>
      <c r="K523" s="185">
        <f t="shared" si="30"/>
        <v>0</v>
      </c>
      <c r="L523" s="185">
        <v>21</v>
      </c>
      <c r="M523" s="185">
        <f t="shared" si="31"/>
        <v>0</v>
      </c>
      <c r="N523" s="185">
        <v>0</v>
      </c>
      <c r="O523" s="185">
        <f t="shared" si="32"/>
        <v>0</v>
      </c>
      <c r="P523" s="185">
        <v>0</v>
      </c>
      <c r="Q523" s="185">
        <f t="shared" si="33"/>
        <v>0</v>
      </c>
      <c r="R523" s="185"/>
      <c r="S523" s="185" t="s">
        <v>280</v>
      </c>
      <c r="T523" s="186" t="s">
        <v>281</v>
      </c>
      <c r="U523" s="161">
        <v>0</v>
      </c>
      <c r="V523" s="161">
        <f t="shared" si="34"/>
        <v>0</v>
      </c>
      <c r="W523" s="161"/>
      <c r="X523" s="152"/>
      <c r="Y523" s="152"/>
      <c r="Z523" s="152"/>
      <c r="AA523" s="152"/>
      <c r="AB523" s="152"/>
      <c r="AC523" s="152"/>
      <c r="AD523" s="152"/>
      <c r="AE523" s="152"/>
      <c r="AF523" s="152"/>
      <c r="AG523" s="152" t="s">
        <v>726</v>
      </c>
      <c r="AH523" s="152"/>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c r="BE523" s="152"/>
      <c r="BF523" s="152"/>
      <c r="BG523" s="152"/>
      <c r="BH523" s="152"/>
    </row>
    <row r="524" spans="1:60" outlineLevel="1" x14ac:dyDescent="0.2">
      <c r="A524" s="180">
        <v>150</v>
      </c>
      <c r="B524" s="181" t="s">
        <v>922</v>
      </c>
      <c r="C524" s="191" t="s">
        <v>923</v>
      </c>
      <c r="D524" s="182" t="s">
        <v>539</v>
      </c>
      <c r="E524" s="183">
        <v>1600</v>
      </c>
      <c r="F524" s="184"/>
      <c r="G524" s="185">
        <f t="shared" si="28"/>
        <v>0</v>
      </c>
      <c r="H524" s="184"/>
      <c r="I524" s="185">
        <f t="shared" si="29"/>
        <v>0</v>
      </c>
      <c r="J524" s="184"/>
      <c r="K524" s="185">
        <f t="shared" si="30"/>
        <v>0</v>
      </c>
      <c r="L524" s="185">
        <v>21</v>
      </c>
      <c r="M524" s="185">
        <f t="shared" si="31"/>
        <v>0</v>
      </c>
      <c r="N524" s="185">
        <v>0</v>
      </c>
      <c r="O524" s="185">
        <f t="shared" si="32"/>
        <v>0</v>
      </c>
      <c r="P524" s="185">
        <v>0</v>
      </c>
      <c r="Q524" s="185">
        <f t="shared" si="33"/>
        <v>0</v>
      </c>
      <c r="R524" s="185"/>
      <c r="S524" s="185" t="s">
        <v>280</v>
      </c>
      <c r="T524" s="186" t="s">
        <v>281</v>
      </c>
      <c r="U524" s="161">
        <v>0</v>
      </c>
      <c r="V524" s="161">
        <f t="shared" si="34"/>
        <v>0</v>
      </c>
      <c r="W524" s="161"/>
      <c r="X524" s="152"/>
      <c r="Y524" s="152"/>
      <c r="Z524" s="152"/>
      <c r="AA524" s="152"/>
      <c r="AB524" s="152"/>
      <c r="AC524" s="152"/>
      <c r="AD524" s="152"/>
      <c r="AE524" s="152"/>
      <c r="AF524" s="152"/>
      <c r="AG524" s="152" t="s">
        <v>726</v>
      </c>
      <c r="AH524" s="152"/>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c r="BD524" s="152"/>
      <c r="BE524" s="152"/>
      <c r="BF524" s="152"/>
      <c r="BG524" s="152"/>
      <c r="BH524" s="152"/>
    </row>
    <row r="525" spans="1:60" outlineLevel="1" x14ac:dyDescent="0.2">
      <c r="A525" s="180">
        <v>151</v>
      </c>
      <c r="B525" s="181" t="s">
        <v>924</v>
      </c>
      <c r="C525" s="191" t="s">
        <v>925</v>
      </c>
      <c r="D525" s="182" t="s">
        <v>439</v>
      </c>
      <c r="E525" s="183">
        <v>6</v>
      </c>
      <c r="F525" s="184"/>
      <c r="G525" s="185">
        <f t="shared" si="28"/>
        <v>0</v>
      </c>
      <c r="H525" s="184"/>
      <c r="I525" s="185">
        <f t="shared" si="29"/>
        <v>0</v>
      </c>
      <c r="J525" s="184"/>
      <c r="K525" s="185">
        <f t="shared" si="30"/>
        <v>0</v>
      </c>
      <c r="L525" s="185">
        <v>21</v>
      </c>
      <c r="M525" s="185">
        <f t="shared" si="31"/>
        <v>0</v>
      </c>
      <c r="N525" s="185">
        <v>0</v>
      </c>
      <c r="O525" s="185">
        <f t="shared" si="32"/>
        <v>0</v>
      </c>
      <c r="P525" s="185">
        <v>0</v>
      </c>
      <c r="Q525" s="185">
        <f t="shared" si="33"/>
        <v>0</v>
      </c>
      <c r="R525" s="185"/>
      <c r="S525" s="185" t="s">
        <v>280</v>
      </c>
      <c r="T525" s="186" t="s">
        <v>281</v>
      </c>
      <c r="U525" s="161">
        <v>0</v>
      </c>
      <c r="V525" s="161">
        <f t="shared" si="34"/>
        <v>0</v>
      </c>
      <c r="W525" s="161"/>
      <c r="X525" s="152"/>
      <c r="Y525" s="152"/>
      <c r="Z525" s="152"/>
      <c r="AA525" s="152"/>
      <c r="AB525" s="152"/>
      <c r="AC525" s="152"/>
      <c r="AD525" s="152"/>
      <c r="AE525" s="152"/>
      <c r="AF525" s="152"/>
      <c r="AG525" s="152" t="s">
        <v>726</v>
      </c>
      <c r="AH525" s="152"/>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c r="BD525" s="152"/>
      <c r="BE525" s="152"/>
      <c r="BF525" s="152"/>
      <c r="BG525" s="152"/>
      <c r="BH525" s="152"/>
    </row>
    <row r="526" spans="1:60" outlineLevel="1" x14ac:dyDescent="0.2">
      <c r="A526" s="180">
        <v>152</v>
      </c>
      <c r="B526" s="181" t="s">
        <v>926</v>
      </c>
      <c r="C526" s="191" t="s">
        <v>927</v>
      </c>
      <c r="D526" s="182" t="s">
        <v>439</v>
      </c>
      <c r="E526" s="183">
        <v>2</v>
      </c>
      <c r="F526" s="184"/>
      <c r="G526" s="185">
        <f t="shared" si="28"/>
        <v>0</v>
      </c>
      <c r="H526" s="184"/>
      <c r="I526" s="185">
        <f t="shared" si="29"/>
        <v>0</v>
      </c>
      <c r="J526" s="184"/>
      <c r="K526" s="185">
        <f t="shared" si="30"/>
        <v>0</v>
      </c>
      <c r="L526" s="185">
        <v>21</v>
      </c>
      <c r="M526" s="185">
        <f t="shared" si="31"/>
        <v>0</v>
      </c>
      <c r="N526" s="185">
        <v>0</v>
      </c>
      <c r="O526" s="185">
        <f t="shared" si="32"/>
        <v>0</v>
      </c>
      <c r="P526" s="185">
        <v>0</v>
      </c>
      <c r="Q526" s="185">
        <f t="shared" si="33"/>
        <v>0</v>
      </c>
      <c r="R526" s="185"/>
      <c r="S526" s="185" t="s">
        <v>280</v>
      </c>
      <c r="T526" s="186" t="s">
        <v>281</v>
      </c>
      <c r="U526" s="161">
        <v>0</v>
      </c>
      <c r="V526" s="161">
        <f t="shared" si="34"/>
        <v>0</v>
      </c>
      <c r="W526" s="161"/>
      <c r="X526" s="152"/>
      <c r="Y526" s="152"/>
      <c r="Z526" s="152"/>
      <c r="AA526" s="152"/>
      <c r="AB526" s="152"/>
      <c r="AC526" s="152"/>
      <c r="AD526" s="152"/>
      <c r="AE526" s="152"/>
      <c r="AF526" s="152"/>
      <c r="AG526" s="152" t="s">
        <v>726</v>
      </c>
      <c r="AH526" s="152"/>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c r="BD526" s="152"/>
      <c r="BE526" s="152"/>
      <c r="BF526" s="152"/>
      <c r="BG526" s="152"/>
      <c r="BH526" s="152"/>
    </row>
    <row r="527" spans="1:60" outlineLevel="1" x14ac:dyDescent="0.2">
      <c r="A527" s="180">
        <v>153</v>
      </c>
      <c r="B527" s="181" t="s">
        <v>928</v>
      </c>
      <c r="C527" s="191" t="s">
        <v>929</v>
      </c>
      <c r="D527" s="182" t="s">
        <v>439</v>
      </c>
      <c r="E527" s="183">
        <v>3</v>
      </c>
      <c r="F527" s="184"/>
      <c r="G527" s="185">
        <f t="shared" si="28"/>
        <v>0</v>
      </c>
      <c r="H527" s="184"/>
      <c r="I527" s="185">
        <f t="shared" si="29"/>
        <v>0</v>
      </c>
      <c r="J527" s="184"/>
      <c r="K527" s="185">
        <f t="shared" si="30"/>
        <v>0</v>
      </c>
      <c r="L527" s="185">
        <v>21</v>
      </c>
      <c r="M527" s="185">
        <f t="shared" si="31"/>
        <v>0</v>
      </c>
      <c r="N527" s="185">
        <v>0</v>
      </c>
      <c r="O527" s="185">
        <f t="shared" si="32"/>
        <v>0</v>
      </c>
      <c r="P527" s="185">
        <v>0</v>
      </c>
      <c r="Q527" s="185">
        <f t="shared" si="33"/>
        <v>0</v>
      </c>
      <c r="R527" s="185"/>
      <c r="S527" s="185" t="s">
        <v>280</v>
      </c>
      <c r="T527" s="186" t="s">
        <v>281</v>
      </c>
      <c r="U527" s="161">
        <v>0</v>
      </c>
      <c r="V527" s="161">
        <f t="shared" si="34"/>
        <v>0</v>
      </c>
      <c r="W527" s="161"/>
      <c r="X527" s="152"/>
      <c r="Y527" s="152"/>
      <c r="Z527" s="152"/>
      <c r="AA527" s="152"/>
      <c r="AB527" s="152"/>
      <c r="AC527" s="152"/>
      <c r="AD527" s="152"/>
      <c r="AE527" s="152"/>
      <c r="AF527" s="152"/>
      <c r="AG527" s="152" t="s">
        <v>726</v>
      </c>
      <c r="AH527" s="152"/>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c r="BD527" s="152"/>
      <c r="BE527" s="152"/>
      <c r="BF527" s="152"/>
      <c r="BG527" s="152"/>
      <c r="BH527" s="152"/>
    </row>
    <row r="528" spans="1:60" outlineLevel="1" x14ac:dyDescent="0.2">
      <c r="A528" s="180">
        <v>154</v>
      </c>
      <c r="B528" s="181" t="s">
        <v>930</v>
      </c>
      <c r="C528" s="191" t="s">
        <v>931</v>
      </c>
      <c r="D528" s="182" t="s">
        <v>439</v>
      </c>
      <c r="E528" s="183">
        <v>1</v>
      </c>
      <c r="F528" s="184"/>
      <c r="G528" s="185">
        <f t="shared" si="28"/>
        <v>0</v>
      </c>
      <c r="H528" s="184"/>
      <c r="I528" s="185">
        <f t="shared" si="29"/>
        <v>0</v>
      </c>
      <c r="J528" s="184"/>
      <c r="K528" s="185">
        <f t="shared" si="30"/>
        <v>0</v>
      </c>
      <c r="L528" s="185">
        <v>21</v>
      </c>
      <c r="M528" s="185">
        <f t="shared" si="31"/>
        <v>0</v>
      </c>
      <c r="N528" s="185">
        <v>0</v>
      </c>
      <c r="O528" s="185">
        <f t="shared" si="32"/>
        <v>0</v>
      </c>
      <c r="P528" s="185">
        <v>0</v>
      </c>
      <c r="Q528" s="185">
        <f t="shared" si="33"/>
        <v>0</v>
      </c>
      <c r="R528" s="185"/>
      <c r="S528" s="185" t="s">
        <v>280</v>
      </c>
      <c r="T528" s="186" t="s">
        <v>281</v>
      </c>
      <c r="U528" s="161">
        <v>0</v>
      </c>
      <c r="V528" s="161">
        <f t="shared" si="34"/>
        <v>0</v>
      </c>
      <c r="W528" s="161"/>
      <c r="X528" s="152"/>
      <c r="Y528" s="152"/>
      <c r="Z528" s="152"/>
      <c r="AA528" s="152"/>
      <c r="AB528" s="152"/>
      <c r="AC528" s="152"/>
      <c r="AD528" s="152"/>
      <c r="AE528" s="152"/>
      <c r="AF528" s="152"/>
      <c r="AG528" s="152" t="s">
        <v>726</v>
      </c>
      <c r="AH528" s="152"/>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c r="BD528" s="152"/>
      <c r="BE528" s="152"/>
      <c r="BF528" s="152"/>
      <c r="BG528" s="152"/>
      <c r="BH528" s="152"/>
    </row>
    <row r="529" spans="1:60" outlineLevel="1" x14ac:dyDescent="0.2">
      <c r="A529" s="180">
        <v>155</v>
      </c>
      <c r="B529" s="181" t="s">
        <v>932</v>
      </c>
      <c r="C529" s="191" t="s">
        <v>933</v>
      </c>
      <c r="D529" s="182" t="s">
        <v>439</v>
      </c>
      <c r="E529" s="183">
        <v>1</v>
      </c>
      <c r="F529" s="184"/>
      <c r="G529" s="185">
        <f t="shared" si="28"/>
        <v>0</v>
      </c>
      <c r="H529" s="184"/>
      <c r="I529" s="185">
        <f t="shared" si="29"/>
        <v>0</v>
      </c>
      <c r="J529" s="184"/>
      <c r="K529" s="185">
        <f t="shared" si="30"/>
        <v>0</v>
      </c>
      <c r="L529" s="185">
        <v>21</v>
      </c>
      <c r="M529" s="185">
        <f t="shared" si="31"/>
        <v>0</v>
      </c>
      <c r="N529" s="185">
        <v>0</v>
      </c>
      <c r="O529" s="185">
        <f t="shared" si="32"/>
        <v>0</v>
      </c>
      <c r="P529" s="185">
        <v>0</v>
      </c>
      <c r="Q529" s="185">
        <f t="shared" si="33"/>
        <v>0</v>
      </c>
      <c r="R529" s="185"/>
      <c r="S529" s="185" t="s">
        <v>280</v>
      </c>
      <c r="T529" s="186" t="s">
        <v>281</v>
      </c>
      <c r="U529" s="161">
        <v>0</v>
      </c>
      <c r="V529" s="161">
        <f t="shared" si="34"/>
        <v>0</v>
      </c>
      <c r="W529" s="161"/>
      <c r="X529" s="152"/>
      <c r="Y529" s="152"/>
      <c r="Z529" s="152"/>
      <c r="AA529" s="152"/>
      <c r="AB529" s="152"/>
      <c r="AC529" s="152"/>
      <c r="AD529" s="152"/>
      <c r="AE529" s="152"/>
      <c r="AF529" s="152"/>
      <c r="AG529" s="152" t="s">
        <v>726</v>
      </c>
      <c r="AH529" s="152"/>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c r="BD529" s="152"/>
      <c r="BE529" s="152"/>
      <c r="BF529" s="152"/>
      <c r="BG529" s="152"/>
      <c r="BH529" s="152"/>
    </row>
    <row r="530" spans="1:60" outlineLevel="1" x14ac:dyDescent="0.2">
      <c r="A530" s="180">
        <v>156</v>
      </c>
      <c r="B530" s="181" t="s">
        <v>934</v>
      </c>
      <c r="C530" s="191" t="s">
        <v>935</v>
      </c>
      <c r="D530" s="182" t="s">
        <v>439</v>
      </c>
      <c r="E530" s="183">
        <v>1</v>
      </c>
      <c r="F530" s="184"/>
      <c r="G530" s="185">
        <f t="shared" si="28"/>
        <v>0</v>
      </c>
      <c r="H530" s="184"/>
      <c r="I530" s="185">
        <f t="shared" si="29"/>
        <v>0</v>
      </c>
      <c r="J530" s="184"/>
      <c r="K530" s="185">
        <f t="shared" si="30"/>
        <v>0</v>
      </c>
      <c r="L530" s="185">
        <v>21</v>
      </c>
      <c r="M530" s="185">
        <f t="shared" si="31"/>
        <v>0</v>
      </c>
      <c r="N530" s="185">
        <v>0</v>
      </c>
      <c r="O530" s="185">
        <f t="shared" si="32"/>
        <v>0</v>
      </c>
      <c r="P530" s="185">
        <v>0</v>
      </c>
      <c r="Q530" s="185">
        <f t="shared" si="33"/>
        <v>0</v>
      </c>
      <c r="R530" s="185"/>
      <c r="S530" s="185" t="s">
        <v>280</v>
      </c>
      <c r="T530" s="186" t="s">
        <v>281</v>
      </c>
      <c r="U530" s="161">
        <v>0</v>
      </c>
      <c r="V530" s="161">
        <f t="shared" si="34"/>
        <v>0</v>
      </c>
      <c r="W530" s="161"/>
      <c r="X530" s="152"/>
      <c r="Y530" s="152"/>
      <c r="Z530" s="152"/>
      <c r="AA530" s="152"/>
      <c r="AB530" s="152"/>
      <c r="AC530" s="152"/>
      <c r="AD530" s="152"/>
      <c r="AE530" s="152"/>
      <c r="AF530" s="152"/>
      <c r="AG530" s="152" t="s">
        <v>726</v>
      </c>
      <c r="AH530" s="152"/>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c r="BE530" s="152"/>
      <c r="BF530" s="152"/>
      <c r="BG530" s="152"/>
      <c r="BH530" s="152"/>
    </row>
    <row r="531" spans="1:60" outlineLevel="1" x14ac:dyDescent="0.2">
      <c r="A531" s="180">
        <v>157</v>
      </c>
      <c r="B531" s="181" t="s">
        <v>936</v>
      </c>
      <c r="C531" s="191" t="s">
        <v>937</v>
      </c>
      <c r="D531" s="182" t="s">
        <v>439</v>
      </c>
      <c r="E531" s="183">
        <v>1</v>
      </c>
      <c r="F531" s="184"/>
      <c r="G531" s="185">
        <f t="shared" si="28"/>
        <v>0</v>
      </c>
      <c r="H531" s="184"/>
      <c r="I531" s="185">
        <f t="shared" si="29"/>
        <v>0</v>
      </c>
      <c r="J531" s="184"/>
      <c r="K531" s="185">
        <f t="shared" si="30"/>
        <v>0</v>
      </c>
      <c r="L531" s="185">
        <v>21</v>
      </c>
      <c r="M531" s="185">
        <f t="shared" si="31"/>
        <v>0</v>
      </c>
      <c r="N531" s="185">
        <v>0</v>
      </c>
      <c r="O531" s="185">
        <f t="shared" si="32"/>
        <v>0</v>
      </c>
      <c r="P531" s="185">
        <v>0</v>
      </c>
      <c r="Q531" s="185">
        <f t="shared" si="33"/>
        <v>0</v>
      </c>
      <c r="R531" s="185"/>
      <c r="S531" s="185" t="s">
        <v>280</v>
      </c>
      <c r="T531" s="186" t="s">
        <v>281</v>
      </c>
      <c r="U531" s="161">
        <v>0</v>
      </c>
      <c r="V531" s="161">
        <f t="shared" si="34"/>
        <v>0</v>
      </c>
      <c r="W531" s="161"/>
      <c r="X531" s="152"/>
      <c r="Y531" s="152"/>
      <c r="Z531" s="152"/>
      <c r="AA531" s="152"/>
      <c r="AB531" s="152"/>
      <c r="AC531" s="152"/>
      <c r="AD531" s="152"/>
      <c r="AE531" s="152"/>
      <c r="AF531" s="152"/>
      <c r="AG531" s="152" t="s">
        <v>726</v>
      </c>
      <c r="AH531" s="152"/>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c r="BD531" s="152"/>
      <c r="BE531" s="152"/>
      <c r="BF531" s="152"/>
      <c r="BG531" s="152"/>
      <c r="BH531" s="152"/>
    </row>
    <row r="532" spans="1:60" outlineLevel="1" x14ac:dyDescent="0.2">
      <c r="A532" s="180">
        <v>158</v>
      </c>
      <c r="B532" s="181" t="s">
        <v>938</v>
      </c>
      <c r="C532" s="191" t="s">
        <v>939</v>
      </c>
      <c r="D532" s="182" t="s">
        <v>439</v>
      </c>
      <c r="E532" s="183">
        <v>2</v>
      </c>
      <c r="F532" s="184"/>
      <c r="G532" s="185">
        <f t="shared" si="28"/>
        <v>0</v>
      </c>
      <c r="H532" s="184"/>
      <c r="I532" s="185">
        <f t="shared" si="29"/>
        <v>0</v>
      </c>
      <c r="J532" s="184"/>
      <c r="K532" s="185">
        <f t="shared" si="30"/>
        <v>0</v>
      </c>
      <c r="L532" s="185">
        <v>21</v>
      </c>
      <c r="M532" s="185">
        <f t="shared" si="31"/>
        <v>0</v>
      </c>
      <c r="N532" s="185">
        <v>0</v>
      </c>
      <c r="O532" s="185">
        <f t="shared" si="32"/>
        <v>0</v>
      </c>
      <c r="P532" s="185">
        <v>0</v>
      </c>
      <c r="Q532" s="185">
        <f t="shared" si="33"/>
        <v>0</v>
      </c>
      <c r="R532" s="185"/>
      <c r="S532" s="185" t="s">
        <v>280</v>
      </c>
      <c r="T532" s="186" t="s">
        <v>281</v>
      </c>
      <c r="U532" s="161">
        <v>0</v>
      </c>
      <c r="V532" s="161">
        <f t="shared" si="34"/>
        <v>0</v>
      </c>
      <c r="W532" s="161"/>
      <c r="X532" s="152"/>
      <c r="Y532" s="152"/>
      <c r="Z532" s="152"/>
      <c r="AA532" s="152"/>
      <c r="AB532" s="152"/>
      <c r="AC532" s="152"/>
      <c r="AD532" s="152"/>
      <c r="AE532" s="152"/>
      <c r="AF532" s="152"/>
      <c r="AG532" s="152" t="s">
        <v>726</v>
      </c>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c r="BD532" s="152"/>
      <c r="BE532" s="152"/>
      <c r="BF532" s="152"/>
      <c r="BG532" s="152"/>
      <c r="BH532" s="152"/>
    </row>
    <row r="533" spans="1:60" outlineLevel="1" x14ac:dyDescent="0.2">
      <c r="A533" s="180">
        <v>159</v>
      </c>
      <c r="B533" s="181" t="s">
        <v>940</v>
      </c>
      <c r="C533" s="191" t="s">
        <v>941</v>
      </c>
      <c r="D533" s="182" t="s">
        <v>439</v>
      </c>
      <c r="E533" s="183">
        <v>2</v>
      </c>
      <c r="F533" s="184"/>
      <c r="G533" s="185">
        <f t="shared" si="28"/>
        <v>0</v>
      </c>
      <c r="H533" s="184"/>
      <c r="I533" s="185">
        <f t="shared" si="29"/>
        <v>0</v>
      </c>
      <c r="J533" s="184"/>
      <c r="K533" s="185">
        <f t="shared" si="30"/>
        <v>0</v>
      </c>
      <c r="L533" s="185">
        <v>21</v>
      </c>
      <c r="M533" s="185">
        <f t="shared" si="31"/>
        <v>0</v>
      </c>
      <c r="N533" s="185">
        <v>0</v>
      </c>
      <c r="O533" s="185">
        <f t="shared" si="32"/>
        <v>0</v>
      </c>
      <c r="P533" s="185">
        <v>0</v>
      </c>
      <c r="Q533" s="185">
        <f t="shared" si="33"/>
        <v>0</v>
      </c>
      <c r="R533" s="185"/>
      <c r="S533" s="185" t="s">
        <v>280</v>
      </c>
      <c r="T533" s="186" t="s">
        <v>281</v>
      </c>
      <c r="U533" s="161">
        <v>0</v>
      </c>
      <c r="V533" s="161">
        <f t="shared" si="34"/>
        <v>0</v>
      </c>
      <c r="W533" s="161"/>
      <c r="X533" s="152"/>
      <c r="Y533" s="152"/>
      <c r="Z533" s="152"/>
      <c r="AA533" s="152"/>
      <c r="AB533" s="152"/>
      <c r="AC533" s="152"/>
      <c r="AD533" s="152"/>
      <c r="AE533" s="152"/>
      <c r="AF533" s="152"/>
      <c r="AG533" s="152" t="s">
        <v>726</v>
      </c>
      <c r="AH533" s="152"/>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c r="BE533" s="152"/>
      <c r="BF533" s="152"/>
      <c r="BG533" s="152"/>
      <c r="BH533" s="152"/>
    </row>
    <row r="534" spans="1:60" outlineLevel="1" x14ac:dyDescent="0.2">
      <c r="A534" s="180">
        <v>160</v>
      </c>
      <c r="B534" s="181" t="s">
        <v>942</v>
      </c>
      <c r="C534" s="191" t="s">
        <v>943</v>
      </c>
      <c r="D534" s="182" t="s">
        <v>439</v>
      </c>
      <c r="E534" s="183">
        <v>1</v>
      </c>
      <c r="F534" s="184"/>
      <c r="G534" s="185">
        <f t="shared" si="28"/>
        <v>0</v>
      </c>
      <c r="H534" s="184"/>
      <c r="I534" s="185">
        <f t="shared" si="29"/>
        <v>0</v>
      </c>
      <c r="J534" s="184"/>
      <c r="K534" s="185">
        <f t="shared" si="30"/>
        <v>0</v>
      </c>
      <c r="L534" s="185">
        <v>21</v>
      </c>
      <c r="M534" s="185">
        <f t="shared" si="31"/>
        <v>0</v>
      </c>
      <c r="N534" s="185">
        <v>0</v>
      </c>
      <c r="O534" s="185">
        <f t="shared" si="32"/>
        <v>0</v>
      </c>
      <c r="P534" s="185">
        <v>0</v>
      </c>
      <c r="Q534" s="185">
        <f t="shared" si="33"/>
        <v>0</v>
      </c>
      <c r="R534" s="185"/>
      <c r="S534" s="185" t="s">
        <v>280</v>
      </c>
      <c r="T534" s="186" t="s">
        <v>281</v>
      </c>
      <c r="U534" s="161">
        <v>0</v>
      </c>
      <c r="V534" s="161">
        <f t="shared" si="34"/>
        <v>0</v>
      </c>
      <c r="W534" s="161"/>
      <c r="X534" s="152"/>
      <c r="Y534" s="152"/>
      <c r="Z534" s="152"/>
      <c r="AA534" s="152"/>
      <c r="AB534" s="152"/>
      <c r="AC534" s="152"/>
      <c r="AD534" s="152"/>
      <c r="AE534" s="152"/>
      <c r="AF534" s="152"/>
      <c r="AG534" s="152" t="s">
        <v>726</v>
      </c>
      <c r="AH534" s="152"/>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c r="BD534" s="152"/>
      <c r="BE534" s="152"/>
      <c r="BF534" s="152"/>
      <c r="BG534" s="152"/>
      <c r="BH534" s="152"/>
    </row>
    <row r="535" spans="1:60" outlineLevel="1" x14ac:dyDescent="0.2">
      <c r="A535" s="180">
        <v>161</v>
      </c>
      <c r="B535" s="181" t="s">
        <v>944</v>
      </c>
      <c r="C535" s="191" t="s">
        <v>945</v>
      </c>
      <c r="D535" s="182" t="s">
        <v>439</v>
      </c>
      <c r="E535" s="183">
        <v>2</v>
      </c>
      <c r="F535" s="184"/>
      <c r="G535" s="185">
        <f t="shared" si="28"/>
        <v>0</v>
      </c>
      <c r="H535" s="184"/>
      <c r="I535" s="185">
        <f t="shared" si="29"/>
        <v>0</v>
      </c>
      <c r="J535" s="184"/>
      <c r="K535" s="185">
        <f t="shared" si="30"/>
        <v>0</v>
      </c>
      <c r="L535" s="185">
        <v>21</v>
      </c>
      <c r="M535" s="185">
        <f t="shared" si="31"/>
        <v>0</v>
      </c>
      <c r="N535" s="185">
        <v>0</v>
      </c>
      <c r="O535" s="185">
        <f t="shared" si="32"/>
        <v>0</v>
      </c>
      <c r="P535" s="185">
        <v>0</v>
      </c>
      <c r="Q535" s="185">
        <f t="shared" si="33"/>
        <v>0</v>
      </c>
      <c r="R535" s="185"/>
      <c r="S535" s="185" t="s">
        <v>280</v>
      </c>
      <c r="T535" s="186" t="s">
        <v>281</v>
      </c>
      <c r="U535" s="161">
        <v>0</v>
      </c>
      <c r="V535" s="161">
        <f t="shared" si="34"/>
        <v>0</v>
      </c>
      <c r="W535" s="161"/>
      <c r="X535" s="152"/>
      <c r="Y535" s="152"/>
      <c r="Z535" s="152"/>
      <c r="AA535" s="152"/>
      <c r="AB535" s="152"/>
      <c r="AC535" s="152"/>
      <c r="AD535" s="152"/>
      <c r="AE535" s="152"/>
      <c r="AF535" s="152"/>
      <c r="AG535" s="152" t="s">
        <v>726</v>
      </c>
      <c r="AH535" s="152"/>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c r="BD535" s="152"/>
      <c r="BE535" s="152"/>
      <c r="BF535" s="152"/>
      <c r="BG535" s="152"/>
      <c r="BH535" s="152"/>
    </row>
    <row r="536" spans="1:60" outlineLevel="1" x14ac:dyDescent="0.2">
      <c r="A536" s="180">
        <v>162</v>
      </c>
      <c r="B536" s="181" t="s">
        <v>946</v>
      </c>
      <c r="C536" s="191" t="s">
        <v>947</v>
      </c>
      <c r="D536" s="182" t="s">
        <v>439</v>
      </c>
      <c r="E536" s="183">
        <v>1</v>
      </c>
      <c r="F536" s="184"/>
      <c r="G536" s="185">
        <f t="shared" si="28"/>
        <v>0</v>
      </c>
      <c r="H536" s="184"/>
      <c r="I536" s="185">
        <f t="shared" si="29"/>
        <v>0</v>
      </c>
      <c r="J536" s="184"/>
      <c r="K536" s="185">
        <f t="shared" si="30"/>
        <v>0</v>
      </c>
      <c r="L536" s="185">
        <v>21</v>
      </c>
      <c r="M536" s="185">
        <f t="shared" si="31"/>
        <v>0</v>
      </c>
      <c r="N536" s="185">
        <v>0</v>
      </c>
      <c r="O536" s="185">
        <f t="shared" si="32"/>
        <v>0</v>
      </c>
      <c r="P536" s="185">
        <v>0</v>
      </c>
      <c r="Q536" s="185">
        <f t="shared" si="33"/>
        <v>0</v>
      </c>
      <c r="R536" s="185"/>
      <c r="S536" s="185" t="s">
        <v>280</v>
      </c>
      <c r="T536" s="186" t="s">
        <v>281</v>
      </c>
      <c r="U536" s="161">
        <v>0</v>
      </c>
      <c r="V536" s="161">
        <f t="shared" si="34"/>
        <v>0</v>
      </c>
      <c r="W536" s="161"/>
      <c r="X536" s="152"/>
      <c r="Y536" s="152"/>
      <c r="Z536" s="152"/>
      <c r="AA536" s="152"/>
      <c r="AB536" s="152"/>
      <c r="AC536" s="152"/>
      <c r="AD536" s="152"/>
      <c r="AE536" s="152"/>
      <c r="AF536" s="152"/>
      <c r="AG536" s="152" t="s">
        <v>726</v>
      </c>
      <c r="AH536" s="152"/>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c r="BD536" s="152"/>
      <c r="BE536" s="152"/>
      <c r="BF536" s="152"/>
      <c r="BG536" s="152"/>
      <c r="BH536" s="152"/>
    </row>
    <row r="537" spans="1:60" outlineLevel="1" x14ac:dyDescent="0.2">
      <c r="A537" s="180">
        <v>163</v>
      </c>
      <c r="B537" s="181" t="s">
        <v>948</v>
      </c>
      <c r="C537" s="191" t="s">
        <v>949</v>
      </c>
      <c r="D537" s="182" t="s">
        <v>439</v>
      </c>
      <c r="E537" s="183">
        <v>2</v>
      </c>
      <c r="F537" s="184"/>
      <c r="G537" s="185">
        <f t="shared" si="28"/>
        <v>0</v>
      </c>
      <c r="H537" s="184"/>
      <c r="I537" s="185">
        <f t="shared" si="29"/>
        <v>0</v>
      </c>
      <c r="J537" s="184"/>
      <c r="K537" s="185">
        <f t="shared" si="30"/>
        <v>0</v>
      </c>
      <c r="L537" s="185">
        <v>21</v>
      </c>
      <c r="M537" s="185">
        <f t="shared" si="31"/>
        <v>0</v>
      </c>
      <c r="N537" s="185">
        <v>0</v>
      </c>
      <c r="O537" s="185">
        <f t="shared" si="32"/>
        <v>0</v>
      </c>
      <c r="P537" s="185">
        <v>0</v>
      </c>
      <c r="Q537" s="185">
        <f t="shared" si="33"/>
        <v>0</v>
      </c>
      <c r="R537" s="185"/>
      <c r="S537" s="185" t="s">
        <v>280</v>
      </c>
      <c r="T537" s="186" t="s">
        <v>281</v>
      </c>
      <c r="U537" s="161">
        <v>0</v>
      </c>
      <c r="V537" s="161">
        <f t="shared" si="34"/>
        <v>0</v>
      </c>
      <c r="W537" s="161"/>
      <c r="X537" s="152"/>
      <c r="Y537" s="152"/>
      <c r="Z537" s="152"/>
      <c r="AA537" s="152"/>
      <c r="AB537" s="152"/>
      <c r="AC537" s="152"/>
      <c r="AD537" s="152"/>
      <c r="AE537" s="152"/>
      <c r="AF537" s="152"/>
      <c r="AG537" s="152" t="s">
        <v>726</v>
      </c>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c r="BE537" s="152"/>
      <c r="BF537" s="152"/>
      <c r="BG537" s="152"/>
      <c r="BH537" s="152"/>
    </row>
    <row r="538" spans="1:60" outlineLevel="1" x14ac:dyDescent="0.2">
      <c r="A538" s="180">
        <v>164</v>
      </c>
      <c r="B538" s="181" t="s">
        <v>950</v>
      </c>
      <c r="C538" s="191" t="s">
        <v>951</v>
      </c>
      <c r="D538" s="182" t="s">
        <v>587</v>
      </c>
      <c r="E538" s="183">
        <v>1</v>
      </c>
      <c r="F538" s="184"/>
      <c r="G538" s="185">
        <f t="shared" si="28"/>
        <v>0</v>
      </c>
      <c r="H538" s="184"/>
      <c r="I538" s="185">
        <f t="shared" si="29"/>
        <v>0</v>
      </c>
      <c r="J538" s="184"/>
      <c r="K538" s="185">
        <f t="shared" si="30"/>
        <v>0</v>
      </c>
      <c r="L538" s="185">
        <v>21</v>
      </c>
      <c r="M538" s="185">
        <f t="shared" si="31"/>
        <v>0</v>
      </c>
      <c r="N538" s="185">
        <v>0</v>
      </c>
      <c r="O538" s="185">
        <f t="shared" si="32"/>
        <v>0</v>
      </c>
      <c r="P538" s="185">
        <v>0</v>
      </c>
      <c r="Q538" s="185">
        <f t="shared" si="33"/>
        <v>0</v>
      </c>
      <c r="R538" s="185"/>
      <c r="S538" s="185" t="s">
        <v>280</v>
      </c>
      <c r="T538" s="186" t="s">
        <v>281</v>
      </c>
      <c r="U538" s="161">
        <v>0</v>
      </c>
      <c r="V538" s="161">
        <f t="shared" si="34"/>
        <v>0</v>
      </c>
      <c r="W538" s="161"/>
      <c r="X538" s="152"/>
      <c r="Y538" s="152"/>
      <c r="Z538" s="152"/>
      <c r="AA538" s="152"/>
      <c r="AB538" s="152"/>
      <c r="AC538" s="152"/>
      <c r="AD538" s="152"/>
      <c r="AE538" s="152"/>
      <c r="AF538" s="152"/>
      <c r="AG538" s="152" t="s">
        <v>726</v>
      </c>
      <c r="AH538" s="152"/>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c r="BD538" s="152"/>
      <c r="BE538" s="152"/>
      <c r="BF538" s="152"/>
      <c r="BG538" s="152"/>
      <c r="BH538" s="152"/>
    </row>
    <row r="539" spans="1:60" outlineLevel="1" x14ac:dyDescent="0.2">
      <c r="A539" s="180">
        <v>165</v>
      </c>
      <c r="B539" s="181" t="s">
        <v>952</v>
      </c>
      <c r="C539" s="191" t="s">
        <v>953</v>
      </c>
      <c r="D539" s="182" t="s">
        <v>587</v>
      </c>
      <c r="E539" s="183">
        <v>1</v>
      </c>
      <c r="F539" s="184"/>
      <c r="G539" s="185">
        <f t="shared" si="28"/>
        <v>0</v>
      </c>
      <c r="H539" s="184"/>
      <c r="I539" s="185">
        <f t="shared" si="29"/>
        <v>0</v>
      </c>
      <c r="J539" s="184"/>
      <c r="K539" s="185">
        <f t="shared" si="30"/>
        <v>0</v>
      </c>
      <c r="L539" s="185">
        <v>21</v>
      </c>
      <c r="M539" s="185">
        <f t="shared" si="31"/>
        <v>0</v>
      </c>
      <c r="N539" s="185">
        <v>0</v>
      </c>
      <c r="O539" s="185">
        <f t="shared" si="32"/>
        <v>0</v>
      </c>
      <c r="P539" s="185">
        <v>0</v>
      </c>
      <c r="Q539" s="185">
        <f t="shared" si="33"/>
        <v>0</v>
      </c>
      <c r="R539" s="185"/>
      <c r="S539" s="185" t="s">
        <v>280</v>
      </c>
      <c r="T539" s="186" t="s">
        <v>281</v>
      </c>
      <c r="U539" s="161">
        <v>0</v>
      </c>
      <c r="V539" s="161">
        <f t="shared" si="34"/>
        <v>0</v>
      </c>
      <c r="W539" s="161"/>
      <c r="X539" s="152"/>
      <c r="Y539" s="152"/>
      <c r="Z539" s="152"/>
      <c r="AA539" s="152"/>
      <c r="AB539" s="152"/>
      <c r="AC539" s="152"/>
      <c r="AD539" s="152"/>
      <c r="AE539" s="152"/>
      <c r="AF539" s="152"/>
      <c r="AG539" s="152" t="s">
        <v>726</v>
      </c>
      <c r="AH539" s="152"/>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c r="BD539" s="152"/>
      <c r="BE539" s="152"/>
      <c r="BF539" s="152"/>
      <c r="BG539" s="152"/>
      <c r="BH539" s="152"/>
    </row>
    <row r="540" spans="1:60" outlineLevel="1" x14ac:dyDescent="0.2">
      <c r="A540" s="180">
        <v>166</v>
      </c>
      <c r="B540" s="181" t="s">
        <v>954</v>
      </c>
      <c r="C540" s="191" t="s">
        <v>955</v>
      </c>
      <c r="D540" s="182" t="s">
        <v>439</v>
      </c>
      <c r="E540" s="183">
        <v>1</v>
      </c>
      <c r="F540" s="184"/>
      <c r="G540" s="185">
        <f t="shared" si="28"/>
        <v>0</v>
      </c>
      <c r="H540" s="184"/>
      <c r="I540" s="185">
        <f t="shared" si="29"/>
        <v>0</v>
      </c>
      <c r="J540" s="184"/>
      <c r="K540" s="185">
        <f t="shared" si="30"/>
        <v>0</v>
      </c>
      <c r="L540" s="185">
        <v>21</v>
      </c>
      <c r="M540" s="185">
        <f t="shared" si="31"/>
        <v>0</v>
      </c>
      <c r="N540" s="185">
        <v>0</v>
      </c>
      <c r="O540" s="185">
        <f t="shared" si="32"/>
        <v>0</v>
      </c>
      <c r="P540" s="185">
        <v>0</v>
      </c>
      <c r="Q540" s="185">
        <f t="shared" si="33"/>
        <v>0</v>
      </c>
      <c r="R540" s="185"/>
      <c r="S540" s="185" t="s">
        <v>280</v>
      </c>
      <c r="T540" s="186" t="s">
        <v>281</v>
      </c>
      <c r="U540" s="161">
        <v>0</v>
      </c>
      <c r="V540" s="161">
        <f t="shared" si="34"/>
        <v>0</v>
      </c>
      <c r="W540" s="161"/>
      <c r="X540" s="152"/>
      <c r="Y540" s="152"/>
      <c r="Z540" s="152"/>
      <c r="AA540" s="152"/>
      <c r="AB540" s="152"/>
      <c r="AC540" s="152"/>
      <c r="AD540" s="152"/>
      <c r="AE540" s="152"/>
      <c r="AF540" s="152"/>
      <c r="AG540" s="152" t="s">
        <v>726</v>
      </c>
      <c r="AH540" s="152"/>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c r="BE540" s="152"/>
      <c r="BF540" s="152"/>
      <c r="BG540" s="152"/>
      <c r="BH540" s="152"/>
    </row>
    <row r="541" spans="1:60" outlineLevel="1" x14ac:dyDescent="0.2">
      <c r="A541" s="180">
        <v>167</v>
      </c>
      <c r="B541" s="181" t="s">
        <v>956</v>
      </c>
      <c r="C541" s="191" t="s">
        <v>957</v>
      </c>
      <c r="D541" s="182" t="s">
        <v>439</v>
      </c>
      <c r="E541" s="183">
        <v>1</v>
      </c>
      <c r="F541" s="184"/>
      <c r="G541" s="185">
        <f t="shared" si="28"/>
        <v>0</v>
      </c>
      <c r="H541" s="184"/>
      <c r="I541" s="185">
        <f t="shared" si="29"/>
        <v>0</v>
      </c>
      <c r="J541" s="184"/>
      <c r="K541" s="185">
        <f t="shared" si="30"/>
        <v>0</v>
      </c>
      <c r="L541" s="185">
        <v>21</v>
      </c>
      <c r="M541" s="185">
        <f t="shared" si="31"/>
        <v>0</v>
      </c>
      <c r="N541" s="185">
        <v>0</v>
      </c>
      <c r="O541" s="185">
        <f t="shared" si="32"/>
        <v>0</v>
      </c>
      <c r="P541" s="185">
        <v>0</v>
      </c>
      <c r="Q541" s="185">
        <f t="shared" si="33"/>
        <v>0</v>
      </c>
      <c r="R541" s="185"/>
      <c r="S541" s="185" t="s">
        <v>280</v>
      </c>
      <c r="T541" s="186" t="s">
        <v>281</v>
      </c>
      <c r="U541" s="161">
        <v>0</v>
      </c>
      <c r="V541" s="161">
        <f t="shared" si="34"/>
        <v>0</v>
      </c>
      <c r="W541" s="161"/>
      <c r="X541" s="152"/>
      <c r="Y541" s="152"/>
      <c r="Z541" s="152"/>
      <c r="AA541" s="152"/>
      <c r="AB541" s="152"/>
      <c r="AC541" s="152"/>
      <c r="AD541" s="152"/>
      <c r="AE541" s="152"/>
      <c r="AF541" s="152"/>
      <c r="AG541" s="152" t="s">
        <v>726</v>
      </c>
      <c r="AH541" s="152"/>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c r="BD541" s="152"/>
      <c r="BE541" s="152"/>
      <c r="BF541" s="152"/>
      <c r="BG541" s="152"/>
      <c r="BH541" s="152"/>
    </row>
    <row r="542" spans="1:60" outlineLevel="1" x14ac:dyDescent="0.2">
      <c r="A542" s="180">
        <v>168</v>
      </c>
      <c r="B542" s="181" t="s">
        <v>958</v>
      </c>
      <c r="C542" s="191" t="s">
        <v>959</v>
      </c>
      <c r="D542" s="182" t="s">
        <v>439</v>
      </c>
      <c r="E542" s="183">
        <v>1</v>
      </c>
      <c r="F542" s="184"/>
      <c r="G542" s="185">
        <f t="shared" si="28"/>
        <v>0</v>
      </c>
      <c r="H542" s="184"/>
      <c r="I542" s="185">
        <f t="shared" si="29"/>
        <v>0</v>
      </c>
      <c r="J542" s="184"/>
      <c r="K542" s="185">
        <f t="shared" si="30"/>
        <v>0</v>
      </c>
      <c r="L542" s="185">
        <v>21</v>
      </c>
      <c r="M542" s="185">
        <f t="shared" si="31"/>
        <v>0</v>
      </c>
      <c r="N542" s="185">
        <v>0</v>
      </c>
      <c r="O542" s="185">
        <f t="shared" si="32"/>
        <v>0</v>
      </c>
      <c r="P542" s="185">
        <v>0</v>
      </c>
      <c r="Q542" s="185">
        <f t="shared" si="33"/>
        <v>0</v>
      </c>
      <c r="R542" s="185"/>
      <c r="S542" s="185" t="s">
        <v>280</v>
      </c>
      <c r="T542" s="186" t="s">
        <v>281</v>
      </c>
      <c r="U542" s="161">
        <v>0</v>
      </c>
      <c r="V542" s="161">
        <f t="shared" si="34"/>
        <v>0</v>
      </c>
      <c r="W542" s="161"/>
      <c r="X542" s="152"/>
      <c r="Y542" s="152"/>
      <c r="Z542" s="152"/>
      <c r="AA542" s="152"/>
      <c r="AB542" s="152"/>
      <c r="AC542" s="152"/>
      <c r="AD542" s="152"/>
      <c r="AE542" s="152"/>
      <c r="AF542" s="152"/>
      <c r="AG542" s="152" t="s">
        <v>726</v>
      </c>
      <c r="AH542" s="152"/>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c r="BD542" s="152"/>
      <c r="BE542" s="152"/>
      <c r="BF542" s="152"/>
      <c r="BG542" s="152"/>
      <c r="BH542" s="152"/>
    </row>
    <row r="543" spans="1:60" outlineLevel="1" x14ac:dyDescent="0.2">
      <c r="A543" s="180">
        <v>169</v>
      </c>
      <c r="B543" s="181" t="s">
        <v>960</v>
      </c>
      <c r="C543" s="191" t="s">
        <v>961</v>
      </c>
      <c r="D543" s="182" t="s">
        <v>587</v>
      </c>
      <c r="E543" s="183">
        <v>1</v>
      </c>
      <c r="F543" s="184"/>
      <c r="G543" s="185">
        <f t="shared" si="28"/>
        <v>0</v>
      </c>
      <c r="H543" s="184"/>
      <c r="I543" s="185">
        <f t="shared" si="29"/>
        <v>0</v>
      </c>
      <c r="J543" s="184"/>
      <c r="K543" s="185">
        <f t="shared" si="30"/>
        <v>0</v>
      </c>
      <c r="L543" s="185">
        <v>21</v>
      </c>
      <c r="M543" s="185">
        <f t="shared" si="31"/>
        <v>0</v>
      </c>
      <c r="N543" s="185">
        <v>0</v>
      </c>
      <c r="O543" s="185">
        <f t="shared" si="32"/>
        <v>0</v>
      </c>
      <c r="P543" s="185">
        <v>0</v>
      </c>
      <c r="Q543" s="185">
        <f t="shared" si="33"/>
        <v>0</v>
      </c>
      <c r="R543" s="185"/>
      <c r="S543" s="185" t="s">
        <v>280</v>
      </c>
      <c r="T543" s="186" t="s">
        <v>281</v>
      </c>
      <c r="U543" s="161">
        <v>0</v>
      </c>
      <c r="V543" s="161">
        <f t="shared" si="34"/>
        <v>0</v>
      </c>
      <c r="W543" s="161"/>
      <c r="X543" s="152"/>
      <c r="Y543" s="152"/>
      <c r="Z543" s="152"/>
      <c r="AA543" s="152"/>
      <c r="AB543" s="152"/>
      <c r="AC543" s="152"/>
      <c r="AD543" s="152"/>
      <c r="AE543" s="152"/>
      <c r="AF543" s="152"/>
      <c r="AG543" s="152" t="s">
        <v>726</v>
      </c>
      <c r="AH543" s="152"/>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c r="BD543" s="152"/>
      <c r="BE543" s="152"/>
      <c r="BF543" s="152"/>
      <c r="BG543" s="152"/>
      <c r="BH543" s="152"/>
    </row>
    <row r="544" spans="1:60" outlineLevel="1" x14ac:dyDescent="0.2">
      <c r="A544" s="180">
        <v>170</v>
      </c>
      <c r="B544" s="181" t="s">
        <v>962</v>
      </c>
      <c r="C544" s="191" t="s">
        <v>963</v>
      </c>
      <c r="D544" s="182" t="s">
        <v>539</v>
      </c>
      <c r="E544" s="183">
        <v>752</v>
      </c>
      <c r="F544" s="184"/>
      <c r="G544" s="185">
        <f t="shared" si="28"/>
        <v>0</v>
      </c>
      <c r="H544" s="184"/>
      <c r="I544" s="185">
        <f t="shared" si="29"/>
        <v>0</v>
      </c>
      <c r="J544" s="184"/>
      <c r="K544" s="185">
        <f t="shared" si="30"/>
        <v>0</v>
      </c>
      <c r="L544" s="185">
        <v>21</v>
      </c>
      <c r="M544" s="185">
        <f t="shared" si="31"/>
        <v>0</v>
      </c>
      <c r="N544" s="185">
        <v>0</v>
      </c>
      <c r="O544" s="185">
        <f t="shared" si="32"/>
        <v>0</v>
      </c>
      <c r="P544" s="185">
        <v>0</v>
      </c>
      <c r="Q544" s="185">
        <f t="shared" si="33"/>
        <v>0</v>
      </c>
      <c r="R544" s="185"/>
      <c r="S544" s="185" t="s">
        <v>280</v>
      </c>
      <c r="T544" s="186" t="s">
        <v>281</v>
      </c>
      <c r="U544" s="161">
        <v>0</v>
      </c>
      <c r="V544" s="161">
        <f t="shared" si="34"/>
        <v>0</v>
      </c>
      <c r="W544" s="161"/>
      <c r="X544" s="152"/>
      <c r="Y544" s="152"/>
      <c r="Z544" s="152"/>
      <c r="AA544" s="152"/>
      <c r="AB544" s="152"/>
      <c r="AC544" s="152"/>
      <c r="AD544" s="152"/>
      <c r="AE544" s="152"/>
      <c r="AF544" s="152"/>
      <c r="AG544" s="152" t="s">
        <v>726</v>
      </c>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row>
    <row r="545" spans="1:60" outlineLevel="1" x14ac:dyDescent="0.2">
      <c r="A545" s="180">
        <v>171</v>
      </c>
      <c r="B545" s="181" t="s">
        <v>964</v>
      </c>
      <c r="C545" s="191" t="s">
        <v>965</v>
      </c>
      <c r="D545" s="182" t="s">
        <v>439</v>
      </c>
      <c r="E545" s="183">
        <v>1</v>
      </c>
      <c r="F545" s="184"/>
      <c r="G545" s="185">
        <f t="shared" si="28"/>
        <v>0</v>
      </c>
      <c r="H545" s="184"/>
      <c r="I545" s="185">
        <f t="shared" si="29"/>
        <v>0</v>
      </c>
      <c r="J545" s="184"/>
      <c r="K545" s="185">
        <f t="shared" si="30"/>
        <v>0</v>
      </c>
      <c r="L545" s="185">
        <v>21</v>
      </c>
      <c r="M545" s="185">
        <f t="shared" si="31"/>
        <v>0</v>
      </c>
      <c r="N545" s="185">
        <v>0</v>
      </c>
      <c r="O545" s="185">
        <f t="shared" si="32"/>
        <v>0</v>
      </c>
      <c r="P545" s="185">
        <v>0</v>
      </c>
      <c r="Q545" s="185">
        <f t="shared" si="33"/>
        <v>0</v>
      </c>
      <c r="R545" s="185"/>
      <c r="S545" s="185" t="s">
        <v>280</v>
      </c>
      <c r="T545" s="186" t="s">
        <v>281</v>
      </c>
      <c r="U545" s="161">
        <v>0</v>
      </c>
      <c r="V545" s="161">
        <f t="shared" si="34"/>
        <v>0</v>
      </c>
      <c r="W545" s="161"/>
      <c r="X545" s="152"/>
      <c r="Y545" s="152"/>
      <c r="Z545" s="152"/>
      <c r="AA545" s="152"/>
      <c r="AB545" s="152"/>
      <c r="AC545" s="152"/>
      <c r="AD545" s="152"/>
      <c r="AE545" s="152"/>
      <c r="AF545" s="152"/>
      <c r="AG545" s="152" t="s">
        <v>726</v>
      </c>
      <c r="AH545" s="152"/>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row>
    <row r="546" spans="1:60" outlineLevel="1" x14ac:dyDescent="0.2">
      <c r="A546" s="180">
        <v>172</v>
      </c>
      <c r="B546" s="181" t="s">
        <v>966</v>
      </c>
      <c r="C546" s="191" t="s">
        <v>967</v>
      </c>
      <c r="D546" s="182" t="s">
        <v>439</v>
      </c>
      <c r="E546" s="183">
        <v>1</v>
      </c>
      <c r="F546" s="184"/>
      <c r="G546" s="185">
        <f t="shared" si="28"/>
        <v>0</v>
      </c>
      <c r="H546" s="184"/>
      <c r="I546" s="185">
        <f t="shared" si="29"/>
        <v>0</v>
      </c>
      <c r="J546" s="184"/>
      <c r="K546" s="185">
        <f t="shared" si="30"/>
        <v>0</v>
      </c>
      <c r="L546" s="185">
        <v>21</v>
      </c>
      <c r="M546" s="185">
        <f t="shared" si="31"/>
        <v>0</v>
      </c>
      <c r="N546" s="185">
        <v>0</v>
      </c>
      <c r="O546" s="185">
        <f t="shared" si="32"/>
        <v>0</v>
      </c>
      <c r="P546" s="185">
        <v>0</v>
      </c>
      <c r="Q546" s="185">
        <f t="shared" si="33"/>
        <v>0</v>
      </c>
      <c r="R546" s="185"/>
      <c r="S546" s="185" t="s">
        <v>280</v>
      </c>
      <c r="T546" s="186" t="s">
        <v>281</v>
      </c>
      <c r="U546" s="161">
        <v>0</v>
      </c>
      <c r="V546" s="161">
        <f t="shared" si="34"/>
        <v>0</v>
      </c>
      <c r="W546" s="161"/>
      <c r="X546" s="152"/>
      <c r="Y546" s="152"/>
      <c r="Z546" s="152"/>
      <c r="AA546" s="152"/>
      <c r="AB546" s="152"/>
      <c r="AC546" s="152"/>
      <c r="AD546" s="152"/>
      <c r="AE546" s="152"/>
      <c r="AF546" s="152"/>
      <c r="AG546" s="152" t="s">
        <v>726</v>
      </c>
      <c r="AH546" s="152"/>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c r="BD546" s="152"/>
      <c r="BE546" s="152"/>
      <c r="BF546" s="152"/>
      <c r="BG546" s="152"/>
      <c r="BH546" s="152"/>
    </row>
    <row r="547" spans="1:60" outlineLevel="1" x14ac:dyDescent="0.2">
      <c r="A547" s="180">
        <v>173</v>
      </c>
      <c r="B547" s="181" t="s">
        <v>968</v>
      </c>
      <c r="C547" s="191" t="s">
        <v>969</v>
      </c>
      <c r="D547" s="182" t="s">
        <v>439</v>
      </c>
      <c r="E547" s="183">
        <v>1</v>
      </c>
      <c r="F547" s="184"/>
      <c r="G547" s="185">
        <f t="shared" si="28"/>
        <v>0</v>
      </c>
      <c r="H547" s="184"/>
      <c r="I547" s="185">
        <f t="shared" si="29"/>
        <v>0</v>
      </c>
      <c r="J547" s="184"/>
      <c r="K547" s="185">
        <f t="shared" si="30"/>
        <v>0</v>
      </c>
      <c r="L547" s="185">
        <v>21</v>
      </c>
      <c r="M547" s="185">
        <f t="shared" si="31"/>
        <v>0</v>
      </c>
      <c r="N547" s="185">
        <v>0</v>
      </c>
      <c r="O547" s="185">
        <f t="shared" si="32"/>
        <v>0</v>
      </c>
      <c r="P547" s="185">
        <v>0</v>
      </c>
      <c r="Q547" s="185">
        <f t="shared" si="33"/>
        <v>0</v>
      </c>
      <c r="R547" s="185"/>
      <c r="S547" s="185" t="s">
        <v>280</v>
      </c>
      <c r="T547" s="186" t="s">
        <v>281</v>
      </c>
      <c r="U547" s="161">
        <v>0</v>
      </c>
      <c r="V547" s="161">
        <f t="shared" si="34"/>
        <v>0</v>
      </c>
      <c r="W547" s="161"/>
      <c r="X547" s="152"/>
      <c r="Y547" s="152"/>
      <c r="Z547" s="152"/>
      <c r="AA547" s="152"/>
      <c r="AB547" s="152"/>
      <c r="AC547" s="152"/>
      <c r="AD547" s="152"/>
      <c r="AE547" s="152"/>
      <c r="AF547" s="152"/>
      <c r="AG547" s="152" t="s">
        <v>726</v>
      </c>
      <c r="AH547" s="152"/>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c r="BD547" s="152"/>
      <c r="BE547" s="152"/>
      <c r="BF547" s="152"/>
      <c r="BG547" s="152"/>
      <c r="BH547" s="152"/>
    </row>
    <row r="548" spans="1:60" x14ac:dyDescent="0.2">
      <c r="A548" s="167" t="s">
        <v>275</v>
      </c>
      <c r="B548" s="168" t="s">
        <v>222</v>
      </c>
      <c r="C548" s="188" t="s">
        <v>223</v>
      </c>
      <c r="D548" s="169"/>
      <c r="E548" s="170"/>
      <c r="F548" s="171"/>
      <c r="G548" s="171">
        <f>SUMIF(AG549:AG572,"&lt;&gt;NOR",G549:G572)</f>
        <v>0</v>
      </c>
      <c r="H548" s="171"/>
      <c r="I548" s="171">
        <f>SUM(I549:I572)</f>
        <v>0</v>
      </c>
      <c r="J548" s="171"/>
      <c r="K548" s="171">
        <f>SUM(K549:K572)</f>
        <v>0</v>
      </c>
      <c r="L548" s="171"/>
      <c r="M548" s="171">
        <f>SUM(M549:M572)</f>
        <v>0</v>
      </c>
      <c r="N548" s="171"/>
      <c r="O548" s="171">
        <f>SUM(O549:O572)</f>
        <v>0</v>
      </c>
      <c r="P548" s="171"/>
      <c r="Q548" s="171">
        <f>SUM(Q549:Q572)</f>
        <v>0</v>
      </c>
      <c r="R548" s="171"/>
      <c r="S548" s="171"/>
      <c r="T548" s="172"/>
      <c r="U548" s="166"/>
      <c r="V548" s="166">
        <f>SUM(V549:V572)</f>
        <v>0</v>
      </c>
      <c r="W548" s="166"/>
      <c r="AG548" t="s">
        <v>276</v>
      </c>
    </row>
    <row r="549" spans="1:60" outlineLevel="1" x14ac:dyDescent="0.2">
      <c r="A549" s="180">
        <v>174</v>
      </c>
      <c r="B549" s="181" t="s">
        <v>970</v>
      </c>
      <c r="C549" s="191" t="s">
        <v>971</v>
      </c>
      <c r="D549" s="182" t="s">
        <v>439</v>
      </c>
      <c r="E549" s="183">
        <v>1</v>
      </c>
      <c r="F549" s="184"/>
      <c r="G549" s="185">
        <f t="shared" ref="G549:G572" si="35">ROUND(E549*F549,2)</f>
        <v>0</v>
      </c>
      <c r="H549" s="184"/>
      <c r="I549" s="185">
        <f t="shared" ref="I549:I572" si="36">ROUND(E549*H549,2)</f>
        <v>0</v>
      </c>
      <c r="J549" s="184"/>
      <c r="K549" s="185">
        <f t="shared" ref="K549:K572" si="37">ROUND(E549*J549,2)</f>
        <v>0</v>
      </c>
      <c r="L549" s="185">
        <v>21</v>
      </c>
      <c r="M549" s="185">
        <f t="shared" ref="M549:M572" si="38">G549*(1+L549/100)</f>
        <v>0</v>
      </c>
      <c r="N549" s="185">
        <v>0</v>
      </c>
      <c r="O549" s="185">
        <f t="shared" ref="O549:O572" si="39">ROUND(E549*N549,2)</f>
        <v>0</v>
      </c>
      <c r="P549" s="185">
        <v>0</v>
      </c>
      <c r="Q549" s="185">
        <f t="shared" ref="Q549:Q572" si="40">ROUND(E549*P549,2)</f>
        <v>0</v>
      </c>
      <c r="R549" s="185"/>
      <c r="S549" s="185" t="s">
        <v>280</v>
      </c>
      <c r="T549" s="186" t="s">
        <v>281</v>
      </c>
      <c r="U549" s="161">
        <v>0</v>
      </c>
      <c r="V549" s="161">
        <f t="shared" ref="V549:V572" si="41">ROUND(E549*U549,2)</f>
        <v>0</v>
      </c>
      <c r="W549" s="161"/>
      <c r="X549" s="152"/>
      <c r="Y549" s="152"/>
      <c r="Z549" s="152"/>
      <c r="AA549" s="152"/>
      <c r="AB549" s="152"/>
      <c r="AC549" s="152"/>
      <c r="AD549" s="152"/>
      <c r="AE549" s="152"/>
      <c r="AF549" s="152"/>
      <c r="AG549" s="152" t="s">
        <v>726</v>
      </c>
      <c r="AH549" s="152"/>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row>
    <row r="550" spans="1:60" outlineLevel="1" x14ac:dyDescent="0.2">
      <c r="A550" s="180">
        <v>175</v>
      </c>
      <c r="B550" s="181" t="s">
        <v>972</v>
      </c>
      <c r="C550" s="191" t="s">
        <v>973</v>
      </c>
      <c r="D550" s="182" t="s">
        <v>439</v>
      </c>
      <c r="E550" s="183">
        <v>2</v>
      </c>
      <c r="F550" s="184"/>
      <c r="G550" s="185">
        <f t="shared" si="35"/>
        <v>0</v>
      </c>
      <c r="H550" s="184"/>
      <c r="I550" s="185">
        <f t="shared" si="36"/>
        <v>0</v>
      </c>
      <c r="J550" s="184"/>
      <c r="K550" s="185">
        <f t="shared" si="37"/>
        <v>0</v>
      </c>
      <c r="L550" s="185">
        <v>21</v>
      </c>
      <c r="M550" s="185">
        <f t="shared" si="38"/>
        <v>0</v>
      </c>
      <c r="N550" s="185">
        <v>0</v>
      </c>
      <c r="O550" s="185">
        <f t="shared" si="39"/>
        <v>0</v>
      </c>
      <c r="P550" s="185">
        <v>0</v>
      </c>
      <c r="Q550" s="185">
        <f t="shared" si="40"/>
        <v>0</v>
      </c>
      <c r="R550" s="185"/>
      <c r="S550" s="185" t="s">
        <v>280</v>
      </c>
      <c r="T550" s="186" t="s">
        <v>281</v>
      </c>
      <c r="U550" s="161">
        <v>0</v>
      </c>
      <c r="V550" s="161">
        <f t="shared" si="41"/>
        <v>0</v>
      </c>
      <c r="W550" s="161"/>
      <c r="X550" s="152"/>
      <c r="Y550" s="152"/>
      <c r="Z550" s="152"/>
      <c r="AA550" s="152"/>
      <c r="AB550" s="152"/>
      <c r="AC550" s="152"/>
      <c r="AD550" s="152"/>
      <c r="AE550" s="152"/>
      <c r="AF550" s="152"/>
      <c r="AG550" s="152" t="s">
        <v>726</v>
      </c>
      <c r="AH550" s="152"/>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row>
    <row r="551" spans="1:60" ht="22.5" outlineLevel="1" x14ac:dyDescent="0.2">
      <c r="A551" s="180">
        <v>176</v>
      </c>
      <c r="B551" s="181" t="s">
        <v>974</v>
      </c>
      <c r="C551" s="191" t="s">
        <v>975</v>
      </c>
      <c r="D551" s="182" t="s">
        <v>439</v>
      </c>
      <c r="E551" s="183">
        <v>1</v>
      </c>
      <c r="F551" s="184"/>
      <c r="G551" s="185">
        <f t="shared" si="35"/>
        <v>0</v>
      </c>
      <c r="H551" s="184"/>
      <c r="I551" s="185">
        <f t="shared" si="36"/>
        <v>0</v>
      </c>
      <c r="J551" s="184"/>
      <c r="K551" s="185">
        <f t="shared" si="37"/>
        <v>0</v>
      </c>
      <c r="L551" s="185">
        <v>21</v>
      </c>
      <c r="M551" s="185">
        <f t="shared" si="38"/>
        <v>0</v>
      </c>
      <c r="N551" s="185">
        <v>0</v>
      </c>
      <c r="O551" s="185">
        <f t="shared" si="39"/>
        <v>0</v>
      </c>
      <c r="P551" s="185">
        <v>0</v>
      </c>
      <c r="Q551" s="185">
        <f t="shared" si="40"/>
        <v>0</v>
      </c>
      <c r="R551" s="185"/>
      <c r="S551" s="185" t="s">
        <v>280</v>
      </c>
      <c r="T551" s="186" t="s">
        <v>281</v>
      </c>
      <c r="U551" s="161">
        <v>0</v>
      </c>
      <c r="V551" s="161">
        <f t="shared" si="41"/>
        <v>0</v>
      </c>
      <c r="W551" s="161"/>
      <c r="X551" s="152"/>
      <c r="Y551" s="152"/>
      <c r="Z551" s="152"/>
      <c r="AA551" s="152"/>
      <c r="AB551" s="152"/>
      <c r="AC551" s="152"/>
      <c r="AD551" s="152"/>
      <c r="AE551" s="152"/>
      <c r="AF551" s="152"/>
      <c r="AG551" s="152" t="s">
        <v>726</v>
      </c>
      <c r="AH551" s="152"/>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row>
    <row r="552" spans="1:60" outlineLevel="1" x14ac:dyDescent="0.2">
      <c r="A552" s="180">
        <v>177</v>
      </c>
      <c r="B552" s="181" t="s">
        <v>976</v>
      </c>
      <c r="C552" s="191" t="s">
        <v>977</v>
      </c>
      <c r="D552" s="182" t="s">
        <v>439</v>
      </c>
      <c r="E552" s="183">
        <v>1</v>
      </c>
      <c r="F552" s="184"/>
      <c r="G552" s="185">
        <f t="shared" si="35"/>
        <v>0</v>
      </c>
      <c r="H552" s="184"/>
      <c r="I552" s="185">
        <f t="shared" si="36"/>
        <v>0</v>
      </c>
      <c r="J552" s="184"/>
      <c r="K552" s="185">
        <f t="shared" si="37"/>
        <v>0</v>
      </c>
      <c r="L552" s="185">
        <v>21</v>
      </c>
      <c r="M552" s="185">
        <f t="shared" si="38"/>
        <v>0</v>
      </c>
      <c r="N552" s="185">
        <v>0</v>
      </c>
      <c r="O552" s="185">
        <f t="shared" si="39"/>
        <v>0</v>
      </c>
      <c r="P552" s="185">
        <v>0</v>
      </c>
      <c r="Q552" s="185">
        <f t="shared" si="40"/>
        <v>0</v>
      </c>
      <c r="R552" s="185"/>
      <c r="S552" s="185" t="s">
        <v>280</v>
      </c>
      <c r="T552" s="186" t="s">
        <v>281</v>
      </c>
      <c r="U552" s="161">
        <v>0</v>
      </c>
      <c r="V552" s="161">
        <f t="shared" si="41"/>
        <v>0</v>
      </c>
      <c r="W552" s="161"/>
      <c r="X552" s="152"/>
      <c r="Y552" s="152"/>
      <c r="Z552" s="152"/>
      <c r="AA552" s="152"/>
      <c r="AB552" s="152"/>
      <c r="AC552" s="152"/>
      <c r="AD552" s="152"/>
      <c r="AE552" s="152"/>
      <c r="AF552" s="152"/>
      <c r="AG552" s="152" t="s">
        <v>726</v>
      </c>
      <c r="AH552" s="152"/>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row>
    <row r="553" spans="1:60" outlineLevel="1" x14ac:dyDescent="0.2">
      <c r="A553" s="180">
        <v>178</v>
      </c>
      <c r="B553" s="181" t="s">
        <v>978</v>
      </c>
      <c r="C553" s="191" t="s">
        <v>979</v>
      </c>
      <c r="D553" s="182" t="s">
        <v>439</v>
      </c>
      <c r="E553" s="183">
        <v>1</v>
      </c>
      <c r="F553" s="184"/>
      <c r="G553" s="185">
        <f t="shared" si="35"/>
        <v>0</v>
      </c>
      <c r="H553" s="184"/>
      <c r="I553" s="185">
        <f t="shared" si="36"/>
        <v>0</v>
      </c>
      <c r="J553" s="184"/>
      <c r="K553" s="185">
        <f t="shared" si="37"/>
        <v>0</v>
      </c>
      <c r="L553" s="185">
        <v>21</v>
      </c>
      <c r="M553" s="185">
        <f t="shared" si="38"/>
        <v>0</v>
      </c>
      <c r="N553" s="185">
        <v>0</v>
      </c>
      <c r="O553" s="185">
        <f t="shared" si="39"/>
        <v>0</v>
      </c>
      <c r="P553" s="185">
        <v>0</v>
      </c>
      <c r="Q553" s="185">
        <f t="shared" si="40"/>
        <v>0</v>
      </c>
      <c r="R553" s="185"/>
      <c r="S553" s="185" t="s">
        <v>280</v>
      </c>
      <c r="T553" s="186" t="s">
        <v>281</v>
      </c>
      <c r="U553" s="161">
        <v>0</v>
      </c>
      <c r="V553" s="161">
        <f t="shared" si="41"/>
        <v>0</v>
      </c>
      <c r="W553" s="161"/>
      <c r="X553" s="152"/>
      <c r="Y553" s="152"/>
      <c r="Z553" s="152"/>
      <c r="AA553" s="152"/>
      <c r="AB553" s="152"/>
      <c r="AC553" s="152"/>
      <c r="AD553" s="152"/>
      <c r="AE553" s="152"/>
      <c r="AF553" s="152"/>
      <c r="AG553" s="152" t="s">
        <v>726</v>
      </c>
      <c r="AH553" s="152"/>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row>
    <row r="554" spans="1:60" outlineLevel="1" x14ac:dyDescent="0.2">
      <c r="A554" s="180">
        <v>179</v>
      </c>
      <c r="B554" s="181" t="s">
        <v>980</v>
      </c>
      <c r="C554" s="191" t="s">
        <v>981</v>
      </c>
      <c r="D554" s="182" t="s">
        <v>439</v>
      </c>
      <c r="E554" s="183">
        <v>1</v>
      </c>
      <c r="F554" s="184"/>
      <c r="G554" s="185">
        <f t="shared" si="35"/>
        <v>0</v>
      </c>
      <c r="H554" s="184"/>
      <c r="I554" s="185">
        <f t="shared" si="36"/>
        <v>0</v>
      </c>
      <c r="J554" s="184"/>
      <c r="K554" s="185">
        <f t="shared" si="37"/>
        <v>0</v>
      </c>
      <c r="L554" s="185">
        <v>21</v>
      </c>
      <c r="M554" s="185">
        <f t="shared" si="38"/>
        <v>0</v>
      </c>
      <c r="N554" s="185">
        <v>0</v>
      </c>
      <c r="O554" s="185">
        <f t="shared" si="39"/>
        <v>0</v>
      </c>
      <c r="P554" s="185">
        <v>0</v>
      </c>
      <c r="Q554" s="185">
        <f t="shared" si="40"/>
        <v>0</v>
      </c>
      <c r="R554" s="185"/>
      <c r="S554" s="185" t="s">
        <v>280</v>
      </c>
      <c r="T554" s="186" t="s">
        <v>281</v>
      </c>
      <c r="U554" s="161">
        <v>0</v>
      </c>
      <c r="V554" s="161">
        <f t="shared" si="41"/>
        <v>0</v>
      </c>
      <c r="W554" s="161"/>
      <c r="X554" s="152"/>
      <c r="Y554" s="152"/>
      <c r="Z554" s="152"/>
      <c r="AA554" s="152"/>
      <c r="AB554" s="152"/>
      <c r="AC554" s="152"/>
      <c r="AD554" s="152"/>
      <c r="AE554" s="152"/>
      <c r="AF554" s="152"/>
      <c r="AG554" s="152" t="s">
        <v>726</v>
      </c>
      <c r="AH554" s="152"/>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row>
    <row r="555" spans="1:60" outlineLevel="1" x14ac:dyDescent="0.2">
      <c r="A555" s="180">
        <v>180</v>
      </c>
      <c r="B555" s="181" t="s">
        <v>982</v>
      </c>
      <c r="C555" s="191" t="s">
        <v>983</v>
      </c>
      <c r="D555" s="182" t="s">
        <v>439</v>
      </c>
      <c r="E555" s="183">
        <v>2</v>
      </c>
      <c r="F555" s="184"/>
      <c r="G555" s="185">
        <f t="shared" si="35"/>
        <v>0</v>
      </c>
      <c r="H555" s="184"/>
      <c r="I555" s="185">
        <f t="shared" si="36"/>
        <v>0</v>
      </c>
      <c r="J555" s="184"/>
      <c r="K555" s="185">
        <f t="shared" si="37"/>
        <v>0</v>
      </c>
      <c r="L555" s="185">
        <v>21</v>
      </c>
      <c r="M555" s="185">
        <f t="shared" si="38"/>
        <v>0</v>
      </c>
      <c r="N555" s="185">
        <v>0</v>
      </c>
      <c r="O555" s="185">
        <f t="shared" si="39"/>
        <v>0</v>
      </c>
      <c r="P555" s="185">
        <v>0</v>
      </c>
      <c r="Q555" s="185">
        <f t="shared" si="40"/>
        <v>0</v>
      </c>
      <c r="R555" s="185"/>
      <c r="S555" s="185" t="s">
        <v>280</v>
      </c>
      <c r="T555" s="186" t="s">
        <v>281</v>
      </c>
      <c r="U555" s="161">
        <v>0</v>
      </c>
      <c r="V555" s="161">
        <f t="shared" si="41"/>
        <v>0</v>
      </c>
      <c r="W555" s="161"/>
      <c r="X555" s="152"/>
      <c r="Y555" s="152"/>
      <c r="Z555" s="152"/>
      <c r="AA555" s="152"/>
      <c r="AB555" s="152"/>
      <c r="AC555" s="152"/>
      <c r="AD555" s="152"/>
      <c r="AE555" s="152"/>
      <c r="AF555" s="152"/>
      <c r="AG555" s="152" t="s">
        <v>726</v>
      </c>
      <c r="AH555" s="152"/>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2"/>
    </row>
    <row r="556" spans="1:60" outlineLevel="1" x14ac:dyDescent="0.2">
      <c r="A556" s="180">
        <v>181</v>
      </c>
      <c r="B556" s="181" t="s">
        <v>984</v>
      </c>
      <c r="C556" s="191" t="s">
        <v>985</v>
      </c>
      <c r="D556" s="182" t="s">
        <v>439</v>
      </c>
      <c r="E556" s="183">
        <v>1</v>
      </c>
      <c r="F556" s="184"/>
      <c r="G556" s="185">
        <f t="shared" si="35"/>
        <v>0</v>
      </c>
      <c r="H556" s="184"/>
      <c r="I556" s="185">
        <f t="shared" si="36"/>
        <v>0</v>
      </c>
      <c r="J556" s="184"/>
      <c r="K556" s="185">
        <f t="shared" si="37"/>
        <v>0</v>
      </c>
      <c r="L556" s="185">
        <v>21</v>
      </c>
      <c r="M556" s="185">
        <f t="shared" si="38"/>
        <v>0</v>
      </c>
      <c r="N556" s="185">
        <v>0</v>
      </c>
      <c r="O556" s="185">
        <f t="shared" si="39"/>
        <v>0</v>
      </c>
      <c r="P556" s="185">
        <v>0</v>
      </c>
      <c r="Q556" s="185">
        <f t="shared" si="40"/>
        <v>0</v>
      </c>
      <c r="R556" s="185"/>
      <c r="S556" s="185" t="s">
        <v>280</v>
      </c>
      <c r="T556" s="186" t="s">
        <v>281</v>
      </c>
      <c r="U556" s="161">
        <v>0</v>
      </c>
      <c r="V556" s="161">
        <f t="shared" si="41"/>
        <v>0</v>
      </c>
      <c r="W556" s="161"/>
      <c r="X556" s="152"/>
      <c r="Y556" s="152"/>
      <c r="Z556" s="152"/>
      <c r="AA556" s="152"/>
      <c r="AB556" s="152"/>
      <c r="AC556" s="152"/>
      <c r="AD556" s="152"/>
      <c r="AE556" s="152"/>
      <c r="AF556" s="152"/>
      <c r="AG556" s="152" t="s">
        <v>726</v>
      </c>
      <c r="AH556" s="152"/>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c r="BE556" s="152"/>
      <c r="BF556" s="152"/>
      <c r="BG556" s="152"/>
      <c r="BH556" s="152"/>
    </row>
    <row r="557" spans="1:60" outlineLevel="1" x14ac:dyDescent="0.2">
      <c r="A557" s="180">
        <v>182</v>
      </c>
      <c r="B557" s="181" t="s">
        <v>986</v>
      </c>
      <c r="C557" s="191" t="s">
        <v>987</v>
      </c>
      <c r="D557" s="182" t="s">
        <v>439</v>
      </c>
      <c r="E557" s="183">
        <v>2</v>
      </c>
      <c r="F557" s="184"/>
      <c r="G557" s="185">
        <f t="shared" si="35"/>
        <v>0</v>
      </c>
      <c r="H557" s="184"/>
      <c r="I557" s="185">
        <f t="shared" si="36"/>
        <v>0</v>
      </c>
      <c r="J557" s="184"/>
      <c r="K557" s="185">
        <f t="shared" si="37"/>
        <v>0</v>
      </c>
      <c r="L557" s="185">
        <v>21</v>
      </c>
      <c r="M557" s="185">
        <f t="shared" si="38"/>
        <v>0</v>
      </c>
      <c r="N557" s="185">
        <v>0</v>
      </c>
      <c r="O557" s="185">
        <f t="shared" si="39"/>
        <v>0</v>
      </c>
      <c r="P557" s="185">
        <v>0</v>
      </c>
      <c r="Q557" s="185">
        <f t="shared" si="40"/>
        <v>0</v>
      </c>
      <c r="R557" s="185"/>
      <c r="S557" s="185" t="s">
        <v>280</v>
      </c>
      <c r="T557" s="186" t="s">
        <v>281</v>
      </c>
      <c r="U557" s="161">
        <v>0</v>
      </c>
      <c r="V557" s="161">
        <f t="shared" si="41"/>
        <v>0</v>
      </c>
      <c r="W557" s="161"/>
      <c r="X557" s="152"/>
      <c r="Y557" s="152"/>
      <c r="Z557" s="152"/>
      <c r="AA557" s="152"/>
      <c r="AB557" s="152"/>
      <c r="AC557" s="152"/>
      <c r="AD557" s="152"/>
      <c r="AE557" s="152"/>
      <c r="AF557" s="152"/>
      <c r="AG557" s="152" t="s">
        <v>726</v>
      </c>
      <c r="AH557" s="152"/>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row>
    <row r="558" spans="1:60" outlineLevel="1" x14ac:dyDescent="0.2">
      <c r="A558" s="180">
        <v>183</v>
      </c>
      <c r="B558" s="181" t="s">
        <v>988</v>
      </c>
      <c r="C558" s="191" t="s">
        <v>989</v>
      </c>
      <c r="D558" s="182" t="s">
        <v>439</v>
      </c>
      <c r="E558" s="183">
        <v>1</v>
      </c>
      <c r="F558" s="184"/>
      <c r="G558" s="185">
        <f t="shared" si="35"/>
        <v>0</v>
      </c>
      <c r="H558" s="184"/>
      <c r="I558" s="185">
        <f t="shared" si="36"/>
        <v>0</v>
      </c>
      <c r="J558" s="184"/>
      <c r="K558" s="185">
        <f t="shared" si="37"/>
        <v>0</v>
      </c>
      <c r="L558" s="185">
        <v>21</v>
      </c>
      <c r="M558" s="185">
        <f t="shared" si="38"/>
        <v>0</v>
      </c>
      <c r="N558" s="185">
        <v>0</v>
      </c>
      <c r="O558" s="185">
        <f t="shared" si="39"/>
        <v>0</v>
      </c>
      <c r="P558" s="185">
        <v>0</v>
      </c>
      <c r="Q558" s="185">
        <f t="shared" si="40"/>
        <v>0</v>
      </c>
      <c r="R558" s="185"/>
      <c r="S558" s="185" t="s">
        <v>280</v>
      </c>
      <c r="T558" s="186" t="s">
        <v>281</v>
      </c>
      <c r="U558" s="161">
        <v>0</v>
      </c>
      <c r="V558" s="161">
        <f t="shared" si="41"/>
        <v>0</v>
      </c>
      <c r="W558" s="161"/>
      <c r="X558" s="152"/>
      <c r="Y558" s="152"/>
      <c r="Z558" s="152"/>
      <c r="AA558" s="152"/>
      <c r="AB558" s="152"/>
      <c r="AC558" s="152"/>
      <c r="AD558" s="152"/>
      <c r="AE558" s="152"/>
      <c r="AF558" s="152"/>
      <c r="AG558" s="152" t="s">
        <v>726</v>
      </c>
      <c r="AH558" s="152"/>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c r="BE558" s="152"/>
      <c r="BF558" s="152"/>
      <c r="BG558" s="152"/>
      <c r="BH558" s="152"/>
    </row>
    <row r="559" spans="1:60" outlineLevel="1" x14ac:dyDescent="0.2">
      <c r="A559" s="180">
        <v>184</v>
      </c>
      <c r="B559" s="181" t="s">
        <v>990</v>
      </c>
      <c r="C559" s="191" t="s">
        <v>991</v>
      </c>
      <c r="D559" s="182" t="s">
        <v>439</v>
      </c>
      <c r="E559" s="183">
        <v>1</v>
      </c>
      <c r="F559" s="184"/>
      <c r="G559" s="185">
        <f t="shared" si="35"/>
        <v>0</v>
      </c>
      <c r="H559" s="184"/>
      <c r="I559" s="185">
        <f t="shared" si="36"/>
        <v>0</v>
      </c>
      <c r="J559" s="184"/>
      <c r="K559" s="185">
        <f t="shared" si="37"/>
        <v>0</v>
      </c>
      <c r="L559" s="185">
        <v>21</v>
      </c>
      <c r="M559" s="185">
        <f t="shared" si="38"/>
        <v>0</v>
      </c>
      <c r="N559" s="185">
        <v>0</v>
      </c>
      <c r="O559" s="185">
        <f t="shared" si="39"/>
        <v>0</v>
      </c>
      <c r="P559" s="185">
        <v>0</v>
      </c>
      <c r="Q559" s="185">
        <f t="shared" si="40"/>
        <v>0</v>
      </c>
      <c r="R559" s="185"/>
      <c r="S559" s="185" t="s">
        <v>280</v>
      </c>
      <c r="T559" s="186" t="s">
        <v>281</v>
      </c>
      <c r="U559" s="161">
        <v>0</v>
      </c>
      <c r="V559" s="161">
        <f t="shared" si="41"/>
        <v>0</v>
      </c>
      <c r="W559" s="161"/>
      <c r="X559" s="152"/>
      <c r="Y559" s="152"/>
      <c r="Z559" s="152"/>
      <c r="AA559" s="152"/>
      <c r="AB559" s="152"/>
      <c r="AC559" s="152"/>
      <c r="AD559" s="152"/>
      <c r="AE559" s="152"/>
      <c r="AF559" s="152"/>
      <c r="AG559" s="152" t="s">
        <v>726</v>
      </c>
      <c r="AH559" s="152"/>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c r="BE559" s="152"/>
      <c r="BF559" s="152"/>
      <c r="BG559" s="152"/>
      <c r="BH559" s="152"/>
    </row>
    <row r="560" spans="1:60" outlineLevel="1" x14ac:dyDescent="0.2">
      <c r="A560" s="180">
        <v>185</v>
      </c>
      <c r="B560" s="181" t="s">
        <v>992</v>
      </c>
      <c r="C560" s="191" t="s">
        <v>993</v>
      </c>
      <c r="D560" s="182" t="s">
        <v>439</v>
      </c>
      <c r="E560" s="183">
        <v>4</v>
      </c>
      <c r="F560" s="184"/>
      <c r="G560" s="185">
        <f t="shared" si="35"/>
        <v>0</v>
      </c>
      <c r="H560" s="184"/>
      <c r="I560" s="185">
        <f t="shared" si="36"/>
        <v>0</v>
      </c>
      <c r="J560" s="184"/>
      <c r="K560" s="185">
        <f t="shared" si="37"/>
        <v>0</v>
      </c>
      <c r="L560" s="185">
        <v>21</v>
      </c>
      <c r="M560" s="185">
        <f t="shared" si="38"/>
        <v>0</v>
      </c>
      <c r="N560" s="185">
        <v>0</v>
      </c>
      <c r="O560" s="185">
        <f t="shared" si="39"/>
        <v>0</v>
      </c>
      <c r="P560" s="185">
        <v>0</v>
      </c>
      <c r="Q560" s="185">
        <f t="shared" si="40"/>
        <v>0</v>
      </c>
      <c r="R560" s="185"/>
      <c r="S560" s="185" t="s">
        <v>280</v>
      </c>
      <c r="T560" s="186" t="s">
        <v>281</v>
      </c>
      <c r="U560" s="161">
        <v>0</v>
      </c>
      <c r="V560" s="161">
        <f t="shared" si="41"/>
        <v>0</v>
      </c>
      <c r="W560" s="161"/>
      <c r="X560" s="152"/>
      <c r="Y560" s="152"/>
      <c r="Z560" s="152"/>
      <c r="AA560" s="152"/>
      <c r="AB560" s="152"/>
      <c r="AC560" s="152"/>
      <c r="AD560" s="152"/>
      <c r="AE560" s="152"/>
      <c r="AF560" s="152"/>
      <c r="AG560" s="152" t="s">
        <v>726</v>
      </c>
      <c r="AH560" s="152"/>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c r="BE560" s="152"/>
      <c r="BF560" s="152"/>
      <c r="BG560" s="152"/>
      <c r="BH560" s="152"/>
    </row>
    <row r="561" spans="1:60" outlineLevel="1" x14ac:dyDescent="0.2">
      <c r="A561" s="180">
        <v>186</v>
      </c>
      <c r="B561" s="181" t="s">
        <v>994</v>
      </c>
      <c r="C561" s="191" t="s">
        <v>995</v>
      </c>
      <c r="D561" s="182" t="s">
        <v>439</v>
      </c>
      <c r="E561" s="183">
        <v>7</v>
      </c>
      <c r="F561" s="184"/>
      <c r="G561" s="185">
        <f t="shared" si="35"/>
        <v>0</v>
      </c>
      <c r="H561" s="184"/>
      <c r="I561" s="185">
        <f t="shared" si="36"/>
        <v>0</v>
      </c>
      <c r="J561" s="184"/>
      <c r="K561" s="185">
        <f t="shared" si="37"/>
        <v>0</v>
      </c>
      <c r="L561" s="185">
        <v>21</v>
      </c>
      <c r="M561" s="185">
        <f t="shared" si="38"/>
        <v>0</v>
      </c>
      <c r="N561" s="185">
        <v>0</v>
      </c>
      <c r="O561" s="185">
        <f t="shared" si="39"/>
        <v>0</v>
      </c>
      <c r="P561" s="185">
        <v>0</v>
      </c>
      <c r="Q561" s="185">
        <f t="shared" si="40"/>
        <v>0</v>
      </c>
      <c r="R561" s="185"/>
      <c r="S561" s="185" t="s">
        <v>280</v>
      </c>
      <c r="T561" s="186" t="s">
        <v>281</v>
      </c>
      <c r="U561" s="161">
        <v>0</v>
      </c>
      <c r="V561" s="161">
        <f t="shared" si="41"/>
        <v>0</v>
      </c>
      <c r="W561" s="161"/>
      <c r="X561" s="152"/>
      <c r="Y561" s="152"/>
      <c r="Z561" s="152"/>
      <c r="AA561" s="152"/>
      <c r="AB561" s="152"/>
      <c r="AC561" s="152"/>
      <c r="AD561" s="152"/>
      <c r="AE561" s="152"/>
      <c r="AF561" s="152"/>
      <c r="AG561" s="152" t="s">
        <v>726</v>
      </c>
      <c r="AH561" s="152"/>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c r="BE561" s="152"/>
      <c r="BF561" s="152"/>
      <c r="BG561" s="152"/>
      <c r="BH561" s="152"/>
    </row>
    <row r="562" spans="1:60" outlineLevel="1" x14ac:dyDescent="0.2">
      <c r="A562" s="180">
        <v>187</v>
      </c>
      <c r="B562" s="181" t="s">
        <v>996</v>
      </c>
      <c r="C562" s="191" t="s">
        <v>997</v>
      </c>
      <c r="D562" s="182" t="s">
        <v>439</v>
      </c>
      <c r="E562" s="183">
        <v>2</v>
      </c>
      <c r="F562" s="184"/>
      <c r="G562" s="185">
        <f t="shared" si="35"/>
        <v>0</v>
      </c>
      <c r="H562" s="184"/>
      <c r="I562" s="185">
        <f t="shared" si="36"/>
        <v>0</v>
      </c>
      <c r="J562" s="184"/>
      <c r="K562" s="185">
        <f t="shared" si="37"/>
        <v>0</v>
      </c>
      <c r="L562" s="185">
        <v>21</v>
      </c>
      <c r="M562" s="185">
        <f t="shared" si="38"/>
        <v>0</v>
      </c>
      <c r="N562" s="185">
        <v>0</v>
      </c>
      <c r="O562" s="185">
        <f t="shared" si="39"/>
        <v>0</v>
      </c>
      <c r="P562" s="185">
        <v>0</v>
      </c>
      <c r="Q562" s="185">
        <f t="shared" si="40"/>
        <v>0</v>
      </c>
      <c r="R562" s="185"/>
      <c r="S562" s="185" t="s">
        <v>280</v>
      </c>
      <c r="T562" s="186" t="s">
        <v>281</v>
      </c>
      <c r="U562" s="161">
        <v>0</v>
      </c>
      <c r="V562" s="161">
        <f t="shared" si="41"/>
        <v>0</v>
      </c>
      <c r="W562" s="161"/>
      <c r="X562" s="152"/>
      <c r="Y562" s="152"/>
      <c r="Z562" s="152"/>
      <c r="AA562" s="152"/>
      <c r="AB562" s="152"/>
      <c r="AC562" s="152"/>
      <c r="AD562" s="152"/>
      <c r="AE562" s="152"/>
      <c r="AF562" s="152"/>
      <c r="AG562" s="152" t="s">
        <v>726</v>
      </c>
      <c r="AH562" s="152"/>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c r="BD562" s="152"/>
      <c r="BE562" s="152"/>
      <c r="BF562" s="152"/>
      <c r="BG562" s="152"/>
      <c r="BH562" s="152"/>
    </row>
    <row r="563" spans="1:60" outlineLevel="1" x14ac:dyDescent="0.2">
      <c r="A563" s="180">
        <v>188</v>
      </c>
      <c r="B563" s="181" t="s">
        <v>998</v>
      </c>
      <c r="C563" s="191" t="s">
        <v>999</v>
      </c>
      <c r="D563" s="182" t="s">
        <v>439</v>
      </c>
      <c r="E563" s="183">
        <v>2</v>
      </c>
      <c r="F563" s="184"/>
      <c r="G563" s="185">
        <f t="shared" si="35"/>
        <v>0</v>
      </c>
      <c r="H563" s="184"/>
      <c r="I563" s="185">
        <f t="shared" si="36"/>
        <v>0</v>
      </c>
      <c r="J563" s="184"/>
      <c r="K563" s="185">
        <f t="shared" si="37"/>
        <v>0</v>
      </c>
      <c r="L563" s="185">
        <v>21</v>
      </c>
      <c r="M563" s="185">
        <f t="shared" si="38"/>
        <v>0</v>
      </c>
      <c r="N563" s="185">
        <v>0</v>
      </c>
      <c r="O563" s="185">
        <f t="shared" si="39"/>
        <v>0</v>
      </c>
      <c r="P563" s="185">
        <v>0</v>
      </c>
      <c r="Q563" s="185">
        <f t="shared" si="40"/>
        <v>0</v>
      </c>
      <c r="R563" s="185"/>
      <c r="S563" s="185" t="s">
        <v>280</v>
      </c>
      <c r="T563" s="186" t="s">
        <v>281</v>
      </c>
      <c r="U563" s="161">
        <v>0</v>
      </c>
      <c r="V563" s="161">
        <f t="shared" si="41"/>
        <v>0</v>
      </c>
      <c r="W563" s="161"/>
      <c r="X563" s="152"/>
      <c r="Y563" s="152"/>
      <c r="Z563" s="152"/>
      <c r="AA563" s="152"/>
      <c r="AB563" s="152"/>
      <c r="AC563" s="152"/>
      <c r="AD563" s="152"/>
      <c r="AE563" s="152"/>
      <c r="AF563" s="152"/>
      <c r="AG563" s="152" t="s">
        <v>726</v>
      </c>
      <c r="AH563" s="152"/>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c r="BD563" s="152"/>
      <c r="BE563" s="152"/>
      <c r="BF563" s="152"/>
      <c r="BG563" s="152"/>
      <c r="BH563" s="152"/>
    </row>
    <row r="564" spans="1:60" outlineLevel="1" x14ac:dyDescent="0.2">
      <c r="A564" s="180">
        <v>189</v>
      </c>
      <c r="B564" s="181" t="s">
        <v>1000</v>
      </c>
      <c r="C564" s="191" t="s">
        <v>1001</v>
      </c>
      <c r="D564" s="182" t="s">
        <v>439</v>
      </c>
      <c r="E564" s="183">
        <v>1</v>
      </c>
      <c r="F564" s="184"/>
      <c r="G564" s="185">
        <f t="shared" si="35"/>
        <v>0</v>
      </c>
      <c r="H564" s="184"/>
      <c r="I564" s="185">
        <f t="shared" si="36"/>
        <v>0</v>
      </c>
      <c r="J564" s="184"/>
      <c r="K564" s="185">
        <f t="shared" si="37"/>
        <v>0</v>
      </c>
      <c r="L564" s="185">
        <v>21</v>
      </c>
      <c r="M564" s="185">
        <f t="shared" si="38"/>
        <v>0</v>
      </c>
      <c r="N564" s="185">
        <v>0</v>
      </c>
      <c r="O564" s="185">
        <f t="shared" si="39"/>
        <v>0</v>
      </c>
      <c r="P564" s="185">
        <v>0</v>
      </c>
      <c r="Q564" s="185">
        <f t="shared" si="40"/>
        <v>0</v>
      </c>
      <c r="R564" s="185"/>
      <c r="S564" s="185" t="s">
        <v>280</v>
      </c>
      <c r="T564" s="186" t="s">
        <v>281</v>
      </c>
      <c r="U564" s="161">
        <v>0</v>
      </c>
      <c r="V564" s="161">
        <f t="shared" si="41"/>
        <v>0</v>
      </c>
      <c r="W564" s="161"/>
      <c r="X564" s="152"/>
      <c r="Y564" s="152"/>
      <c r="Z564" s="152"/>
      <c r="AA564" s="152"/>
      <c r="AB564" s="152"/>
      <c r="AC564" s="152"/>
      <c r="AD564" s="152"/>
      <c r="AE564" s="152"/>
      <c r="AF564" s="152"/>
      <c r="AG564" s="152" t="s">
        <v>726</v>
      </c>
      <c r="AH564" s="152"/>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c r="BD564" s="152"/>
      <c r="BE564" s="152"/>
      <c r="BF564" s="152"/>
      <c r="BG564" s="152"/>
      <c r="BH564" s="152"/>
    </row>
    <row r="565" spans="1:60" outlineLevel="1" x14ac:dyDescent="0.2">
      <c r="A565" s="180">
        <v>190</v>
      </c>
      <c r="B565" s="181" t="s">
        <v>1002</v>
      </c>
      <c r="C565" s="191" t="s">
        <v>1003</v>
      </c>
      <c r="D565" s="182" t="s">
        <v>439</v>
      </c>
      <c r="E565" s="183">
        <v>1</v>
      </c>
      <c r="F565" s="184"/>
      <c r="G565" s="185">
        <f t="shared" si="35"/>
        <v>0</v>
      </c>
      <c r="H565" s="184"/>
      <c r="I565" s="185">
        <f t="shared" si="36"/>
        <v>0</v>
      </c>
      <c r="J565" s="184"/>
      <c r="K565" s="185">
        <f t="shared" si="37"/>
        <v>0</v>
      </c>
      <c r="L565" s="185">
        <v>21</v>
      </c>
      <c r="M565" s="185">
        <f t="shared" si="38"/>
        <v>0</v>
      </c>
      <c r="N565" s="185">
        <v>0</v>
      </c>
      <c r="O565" s="185">
        <f t="shared" si="39"/>
        <v>0</v>
      </c>
      <c r="P565" s="185">
        <v>0</v>
      </c>
      <c r="Q565" s="185">
        <f t="shared" si="40"/>
        <v>0</v>
      </c>
      <c r="R565" s="185"/>
      <c r="S565" s="185" t="s">
        <v>280</v>
      </c>
      <c r="T565" s="186" t="s">
        <v>281</v>
      </c>
      <c r="U565" s="161">
        <v>0</v>
      </c>
      <c r="V565" s="161">
        <f t="shared" si="41"/>
        <v>0</v>
      </c>
      <c r="W565" s="161"/>
      <c r="X565" s="152"/>
      <c r="Y565" s="152"/>
      <c r="Z565" s="152"/>
      <c r="AA565" s="152"/>
      <c r="AB565" s="152"/>
      <c r="AC565" s="152"/>
      <c r="AD565" s="152"/>
      <c r="AE565" s="152"/>
      <c r="AF565" s="152"/>
      <c r="AG565" s="152" t="s">
        <v>726</v>
      </c>
      <c r="AH565" s="152"/>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c r="BD565" s="152"/>
      <c r="BE565" s="152"/>
      <c r="BF565" s="152"/>
      <c r="BG565" s="152"/>
      <c r="BH565" s="152"/>
    </row>
    <row r="566" spans="1:60" outlineLevel="1" x14ac:dyDescent="0.2">
      <c r="A566" s="180">
        <v>191</v>
      </c>
      <c r="B566" s="181" t="s">
        <v>1004</v>
      </c>
      <c r="C566" s="191" t="s">
        <v>1005</v>
      </c>
      <c r="D566" s="182" t="s">
        <v>439</v>
      </c>
      <c r="E566" s="183">
        <v>3</v>
      </c>
      <c r="F566" s="184"/>
      <c r="G566" s="185">
        <f t="shared" si="35"/>
        <v>0</v>
      </c>
      <c r="H566" s="184"/>
      <c r="I566" s="185">
        <f t="shared" si="36"/>
        <v>0</v>
      </c>
      <c r="J566" s="184"/>
      <c r="K566" s="185">
        <f t="shared" si="37"/>
        <v>0</v>
      </c>
      <c r="L566" s="185">
        <v>21</v>
      </c>
      <c r="M566" s="185">
        <f t="shared" si="38"/>
        <v>0</v>
      </c>
      <c r="N566" s="185">
        <v>0</v>
      </c>
      <c r="O566" s="185">
        <f t="shared" si="39"/>
        <v>0</v>
      </c>
      <c r="P566" s="185">
        <v>0</v>
      </c>
      <c r="Q566" s="185">
        <f t="shared" si="40"/>
        <v>0</v>
      </c>
      <c r="R566" s="185"/>
      <c r="S566" s="185" t="s">
        <v>280</v>
      </c>
      <c r="T566" s="186" t="s">
        <v>281</v>
      </c>
      <c r="U566" s="161">
        <v>0</v>
      </c>
      <c r="V566" s="161">
        <f t="shared" si="41"/>
        <v>0</v>
      </c>
      <c r="W566" s="161"/>
      <c r="X566" s="152"/>
      <c r="Y566" s="152"/>
      <c r="Z566" s="152"/>
      <c r="AA566" s="152"/>
      <c r="AB566" s="152"/>
      <c r="AC566" s="152"/>
      <c r="AD566" s="152"/>
      <c r="AE566" s="152"/>
      <c r="AF566" s="152"/>
      <c r="AG566" s="152" t="s">
        <v>726</v>
      </c>
      <c r="AH566" s="152"/>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c r="BD566" s="152"/>
      <c r="BE566" s="152"/>
      <c r="BF566" s="152"/>
      <c r="BG566" s="152"/>
      <c r="BH566" s="152"/>
    </row>
    <row r="567" spans="1:60" outlineLevel="1" x14ac:dyDescent="0.2">
      <c r="A567" s="180">
        <v>192</v>
      </c>
      <c r="B567" s="181" t="s">
        <v>1006</v>
      </c>
      <c r="C567" s="191" t="s">
        <v>1007</v>
      </c>
      <c r="D567" s="182" t="s">
        <v>439</v>
      </c>
      <c r="E567" s="183">
        <v>1</v>
      </c>
      <c r="F567" s="184"/>
      <c r="G567" s="185">
        <f t="shared" si="35"/>
        <v>0</v>
      </c>
      <c r="H567" s="184"/>
      <c r="I567" s="185">
        <f t="shared" si="36"/>
        <v>0</v>
      </c>
      <c r="J567" s="184"/>
      <c r="K567" s="185">
        <f t="shared" si="37"/>
        <v>0</v>
      </c>
      <c r="L567" s="185">
        <v>21</v>
      </c>
      <c r="M567" s="185">
        <f t="shared" si="38"/>
        <v>0</v>
      </c>
      <c r="N567" s="185">
        <v>0</v>
      </c>
      <c r="O567" s="185">
        <f t="shared" si="39"/>
        <v>0</v>
      </c>
      <c r="P567" s="185">
        <v>0</v>
      </c>
      <c r="Q567" s="185">
        <f t="shared" si="40"/>
        <v>0</v>
      </c>
      <c r="R567" s="185"/>
      <c r="S567" s="185" t="s">
        <v>280</v>
      </c>
      <c r="T567" s="186" t="s">
        <v>281</v>
      </c>
      <c r="U567" s="161">
        <v>0</v>
      </c>
      <c r="V567" s="161">
        <f t="shared" si="41"/>
        <v>0</v>
      </c>
      <c r="W567" s="161"/>
      <c r="X567" s="152"/>
      <c r="Y567" s="152"/>
      <c r="Z567" s="152"/>
      <c r="AA567" s="152"/>
      <c r="AB567" s="152"/>
      <c r="AC567" s="152"/>
      <c r="AD567" s="152"/>
      <c r="AE567" s="152"/>
      <c r="AF567" s="152"/>
      <c r="AG567" s="152" t="s">
        <v>726</v>
      </c>
      <c r="AH567" s="152"/>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c r="BD567" s="152"/>
      <c r="BE567" s="152"/>
      <c r="BF567" s="152"/>
      <c r="BG567" s="152"/>
      <c r="BH567" s="152"/>
    </row>
    <row r="568" spans="1:60" outlineLevel="1" x14ac:dyDescent="0.2">
      <c r="A568" s="180">
        <v>193</v>
      </c>
      <c r="B568" s="181" t="s">
        <v>1008</v>
      </c>
      <c r="C568" s="191" t="s">
        <v>1009</v>
      </c>
      <c r="D568" s="182" t="s">
        <v>439</v>
      </c>
      <c r="E568" s="183">
        <v>1</v>
      </c>
      <c r="F568" s="184"/>
      <c r="G568" s="185">
        <f t="shared" si="35"/>
        <v>0</v>
      </c>
      <c r="H568" s="184"/>
      <c r="I568" s="185">
        <f t="shared" si="36"/>
        <v>0</v>
      </c>
      <c r="J568" s="184"/>
      <c r="K568" s="185">
        <f t="shared" si="37"/>
        <v>0</v>
      </c>
      <c r="L568" s="185">
        <v>21</v>
      </c>
      <c r="M568" s="185">
        <f t="shared" si="38"/>
        <v>0</v>
      </c>
      <c r="N568" s="185">
        <v>0</v>
      </c>
      <c r="O568" s="185">
        <f t="shared" si="39"/>
        <v>0</v>
      </c>
      <c r="P568" s="185">
        <v>0</v>
      </c>
      <c r="Q568" s="185">
        <f t="shared" si="40"/>
        <v>0</v>
      </c>
      <c r="R568" s="185"/>
      <c r="S568" s="185" t="s">
        <v>280</v>
      </c>
      <c r="T568" s="186" t="s">
        <v>281</v>
      </c>
      <c r="U568" s="161">
        <v>0</v>
      </c>
      <c r="V568" s="161">
        <f t="shared" si="41"/>
        <v>0</v>
      </c>
      <c r="W568" s="161"/>
      <c r="X568" s="152"/>
      <c r="Y568" s="152"/>
      <c r="Z568" s="152"/>
      <c r="AA568" s="152"/>
      <c r="AB568" s="152"/>
      <c r="AC568" s="152"/>
      <c r="AD568" s="152"/>
      <c r="AE568" s="152"/>
      <c r="AF568" s="152"/>
      <c r="AG568" s="152" t="s">
        <v>726</v>
      </c>
      <c r="AH568" s="152"/>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c r="BD568" s="152"/>
      <c r="BE568" s="152"/>
      <c r="BF568" s="152"/>
      <c r="BG568" s="152"/>
      <c r="BH568" s="152"/>
    </row>
    <row r="569" spans="1:60" outlineLevel="1" x14ac:dyDescent="0.2">
      <c r="A569" s="180">
        <v>194</v>
      </c>
      <c r="B569" s="181" t="s">
        <v>1010</v>
      </c>
      <c r="C569" s="191" t="s">
        <v>1011</v>
      </c>
      <c r="D569" s="182" t="s">
        <v>439</v>
      </c>
      <c r="E569" s="183">
        <v>1</v>
      </c>
      <c r="F569" s="184"/>
      <c r="G569" s="185">
        <f t="shared" si="35"/>
        <v>0</v>
      </c>
      <c r="H569" s="184"/>
      <c r="I569" s="185">
        <f t="shared" si="36"/>
        <v>0</v>
      </c>
      <c r="J569" s="184"/>
      <c r="K569" s="185">
        <f t="shared" si="37"/>
        <v>0</v>
      </c>
      <c r="L569" s="185">
        <v>21</v>
      </c>
      <c r="M569" s="185">
        <f t="shared" si="38"/>
        <v>0</v>
      </c>
      <c r="N569" s="185">
        <v>0</v>
      </c>
      <c r="O569" s="185">
        <f t="shared" si="39"/>
        <v>0</v>
      </c>
      <c r="P569" s="185">
        <v>0</v>
      </c>
      <c r="Q569" s="185">
        <f t="shared" si="40"/>
        <v>0</v>
      </c>
      <c r="R569" s="185"/>
      <c r="S569" s="185" t="s">
        <v>280</v>
      </c>
      <c r="T569" s="186" t="s">
        <v>281</v>
      </c>
      <c r="U569" s="161">
        <v>0</v>
      </c>
      <c r="V569" s="161">
        <f t="shared" si="41"/>
        <v>0</v>
      </c>
      <c r="W569" s="161"/>
      <c r="X569" s="152"/>
      <c r="Y569" s="152"/>
      <c r="Z569" s="152"/>
      <c r="AA569" s="152"/>
      <c r="AB569" s="152"/>
      <c r="AC569" s="152"/>
      <c r="AD569" s="152"/>
      <c r="AE569" s="152"/>
      <c r="AF569" s="152"/>
      <c r="AG569" s="152" t="s">
        <v>726</v>
      </c>
      <c r="AH569" s="152"/>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c r="BD569" s="152"/>
      <c r="BE569" s="152"/>
      <c r="BF569" s="152"/>
      <c r="BG569" s="152"/>
      <c r="BH569" s="152"/>
    </row>
    <row r="570" spans="1:60" outlineLevel="1" x14ac:dyDescent="0.2">
      <c r="A570" s="180">
        <v>195</v>
      </c>
      <c r="B570" s="181" t="s">
        <v>1012</v>
      </c>
      <c r="C570" s="191" t="s">
        <v>1013</v>
      </c>
      <c r="D570" s="182" t="s">
        <v>439</v>
      </c>
      <c r="E570" s="183">
        <v>1</v>
      </c>
      <c r="F570" s="184"/>
      <c r="G570" s="185">
        <f t="shared" si="35"/>
        <v>0</v>
      </c>
      <c r="H570" s="184"/>
      <c r="I570" s="185">
        <f t="shared" si="36"/>
        <v>0</v>
      </c>
      <c r="J570" s="184"/>
      <c r="K570" s="185">
        <f t="shared" si="37"/>
        <v>0</v>
      </c>
      <c r="L570" s="185">
        <v>21</v>
      </c>
      <c r="M570" s="185">
        <f t="shared" si="38"/>
        <v>0</v>
      </c>
      <c r="N570" s="185">
        <v>0</v>
      </c>
      <c r="O570" s="185">
        <f t="shared" si="39"/>
        <v>0</v>
      </c>
      <c r="P570" s="185">
        <v>0</v>
      </c>
      <c r="Q570" s="185">
        <f t="shared" si="40"/>
        <v>0</v>
      </c>
      <c r="R570" s="185"/>
      <c r="S570" s="185" t="s">
        <v>280</v>
      </c>
      <c r="T570" s="186" t="s">
        <v>281</v>
      </c>
      <c r="U570" s="161">
        <v>0</v>
      </c>
      <c r="V570" s="161">
        <f t="shared" si="41"/>
        <v>0</v>
      </c>
      <c r="W570" s="161"/>
      <c r="X570" s="152"/>
      <c r="Y570" s="152"/>
      <c r="Z570" s="152"/>
      <c r="AA570" s="152"/>
      <c r="AB570" s="152"/>
      <c r="AC570" s="152"/>
      <c r="AD570" s="152"/>
      <c r="AE570" s="152"/>
      <c r="AF570" s="152"/>
      <c r="AG570" s="152" t="s">
        <v>726</v>
      </c>
      <c r="AH570" s="152"/>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c r="BD570" s="152"/>
      <c r="BE570" s="152"/>
      <c r="BF570" s="152"/>
      <c r="BG570" s="152"/>
      <c r="BH570" s="152"/>
    </row>
    <row r="571" spans="1:60" outlineLevel="1" x14ac:dyDescent="0.2">
      <c r="A571" s="180">
        <v>196</v>
      </c>
      <c r="B571" s="181" t="s">
        <v>1014</v>
      </c>
      <c r="C571" s="191" t="s">
        <v>1015</v>
      </c>
      <c r="D571" s="182" t="s">
        <v>439</v>
      </c>
      <c r="E571" s="183">
        <v>2</v>
      </c>
      <c r="F571" s="184"/>
      <c r="G571" s="185">
        <f t="shared" si="35"/>
        <v>0</v>
      </c>
      <c r="H571" s="184"/>
      <c r="I571" s="185">
        <f t="shared" si="36"/>
        <v>0</v>
      </c>
      <c r="J571" s="184"/>
      <c r="K571" s="185">
        <f t="shared" si="37"/>
        <v>0</v>
      </c>
      <c r="L571" s="185">
        <v>21</v>
      </c>
      <c r="M571" s="185">
        <f t="shared" si="38"/>
        <v>0</v>
      </c>
      <c r="N571" s="185">
        <v>0</v>
      </c>
      <c r="O571" s="185">
        <f t="shared" si="39"/>
        <v>0</v>
      </c>
      <c r="P571" s="185">
        <v>0</v>
      </c>
      <c r="Q571" s="185">
        <f t="shared" si="40"/>
        <v>0</v>
      </c>
      <c r="R571" s="185"/>
      <c r="S571" s="185" t="s">
        <v>280</v>
      </c>
      <c r="T571" s="186" t="s">
        <v>281</v>
      </c>
      <c r="U571" s="161">
        <v>0</v>
      </c>
      <c r="V571" s="161">
        <f t="shared" si="41"/>
        <v>0</v>
      </c>
      <c r="W571" s="161"/>
      <c r="X571" s="152"/>
      <c r="Y571" s="152"/>
      <c r="Z571" s="152"/>
      <c r="AA571" s="152"/>
      <c r="AB571" s="152"/>
      <c r="AC571" s="152"/>
      <c r="AD571" s="152"/>
      <c r="AE571" s="152"/>
      <c r="AF571" s="152"/>
      <c r="AG571" s="152" t="s">
        <v>726</v>
      </c>
      <c r="AH571" s="152"/>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c r="BD571" s="152"/>
      <c r="BE571" s="152"/>
      <c r="BF571" s="152"/>
      <c r="BG571" s="152"/>
      <c r="BH571" s="152"/>
    </row>
    <row r="572" spans="1:60" outlineLevel="1" x14ac:dyDescent="0.2">
      <c r="A572" s="180">
        <v>197</v>
      </c>
      <c r="B572" s="181" t="s">
        <v>1016</v>
      </c>
      <c r="C572" s="191" t="s">
        <v>1017</v>
      </c>
      <c r="D572" s="182" t="s">
        <v>439</v>
      </c>
      <c r="E572" s="183">
        <v>2</v>
      </c>
      <c r="F572" s="184"/>
      <c r="G572" s="185">
        <f t="shared" si="35"/>
        <v>0</v>
      </c>
      <c r="H572" s="184"/>
      <c r="I572" s="185">
        <f t="shared" si="36"/>
        <v>0</v>
      </c>
      <c r="J572" s="184"/>
      <c r="K572" s="185">
        <f t="shared" si="37"/>
        <v>0</v>
      </c>
      <c r="L572" s="185">
        <v>21</v>
      </c>
      <c r="M572" s="185">
        <f t="shared" si="38"/>
        <v>0</v>
      </c>
      <c r="N572" s="185">
        <v>0</v>
      </c>
      <c r="O572" s="185">
        <f t="shared" si="39"/>
        <v>0</v>
      </c>
      <c r="P572" s="185">
        <v>0</v>
      </c>
      <c r="Q572" s="185">
        <f t="shared" si="40"/>
        <v>0</v>
      </c>
      <c r="R572" s="185"/>
      <c r="S572" s="185" t="s">
        <v>280</v>
      </c>
      <c r="T572" s="186" t="s">
        <v>281</v>
      </c>
      <c r="U572" s="161">
        <v>0</v>
      </c>
      <c r="V572" s="161">
        <f t="shared" si="41"/>
        <v>0</v>
      </c>
      <c r="W572" s="161"/>
      <c r="X572" s="152"/>
      <c r="Y572" s="152"/>
      <c r="Z572" s="152"/>
      <c r="AA572" s="152"/>
      <c r="AB572" s="152"/>
      <c r="AC572" s="152"/>
      <c r="AD572" s="152"/>
      <c r="AE572" s="152"/>
      <c r="AF572" s="152"/>
      <c r="AG572" s="152" t="s">
        <v>726</v>
      </c>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c r="BD572" s="152"/>
      <c r="BE572" s="152"/>
      <c r="BF572" s="152"/>
      <c r="BG572" s="152"/>
      <c r="BH572" s="152"/>
    </row>
    <row r="573" spans="1:60" x14ac:dyDescent="0.2">
      <c r="A573" s="167" t="s">
        <v>275</v>
      </c>
      <c r="B573" s="168" t="s">
        <v>224</v>
      </c>
      <c r="C573" s="188" t="s">
        <v>225</v>
      </c>
      <c r="D573" s="169"/>
      <c r="E573" s="170"/>
      <c r="F573" s="171"/>
      <c r="G573" s="171">
        <f>SUMIF(AG574:AG581,"&lt;&gt;NOR",G574:G581)</f>
        <v>0</v>
      </c>
      <c r="H573" s="171"/>
      <c r="I573" s="171">
        <f>SUM(I574:I581)</f>
        <v>0</v>
      </c>
      <c r="J573" s="171"/>
      <c r="K573" s="171">
        <f>SUM(K574:K581)</f>
        <v>0</v>
      </c>
      <c r="L573" s="171"/>
      <c r="M573" s="171">
        <f>SUM(M574:M581)</f>
        <v>0</v>
      </c>
      <c r="N573" s="171"/>
      <c r="O573" s="171">
        <f>SUM(O574:O581)</f>
        <v>0</v>
      </c>
      <c r="P573" s="171"/>
      <c r="Q573" s="171">
        <f>SUM(Q574:Q581)</f>
        <v>0</v>
      </c>
      <c r="R573" s="171"/>
      <c r="S573" s="171"/>
      <c r="T573" s="172"/>
      <c r="U573" s="166"/>
      <c r="V573" s="166">
        <f>SUM(V574:V581)</f>
        <v>0</v>
      </c>
      <c r="W573" s="166"/>
      <c r="AG573" t="s">
        <v>276</v>
      </c>
    </row>
    <row r="574" spans="1:60" outlineLevel="1" x14ac:dyDescent="0.2">
      <c r="A574" s="173">
        <v>198</v>
      </c>
      <c r="B574" s="174" t="s">
        <v>1018</v>
      </c>
      <c r="C574" s="189" t="s">
        <v>1019</v>
      </c>
      <c r="D574" s="175" t="s">
        <v>326</v>
      </c>
      <c r="E574" s="176">
        <v>17</v>
      </c>
      <c r="F574" s="177"/>
      <c r="G574" s="178">
        <f>ROUND(E574*F574,2)</f>
        <v>0</v>
      </c>
      <c r="H574" s="177"/>
      <c r="I574" s="178">
        <f>ROUND(E574*H574,2)</f>
        <v>0</v>
      </c>
      <c r="J574" s="177"/>
      <c r="K574" s="178">
        <f>ROUND(E574*J574,2)</f>
        <v>0</v>
      </c>
      <c r="L574" s="178">
        <v>21</v>
      </c>
      <c r="M574" s="178">
        <f>G574*(1+L574/100)</f>
        <v>0</v>
      </c>
      <c r="N574" s="178">
        <v>0</v>
      </c>
      <c r="O574" s="178">
        <f>ROUND(E574*N574,2)</f>
        <v>0</v>
      </c>
      <c r="P574" s="178">
        <v>0</v>
      </c>
      <c r="Q574" s="178">
        <f>ROUND(E574*P574,2)</f>
        <v>0</v>
      </c>
      <c r="R574" s="178"/>
      <c r="S574" s="178" t="s">
        <v>280</v>
      </c>
      <c r="T574" s="179" t="s">
        <v>281</v>
      </c>
      <c r="U574" s="161">
        <v>0</v>
      </c>
      <c r="V574" s="161">
        <f>ROUND(E574*U574,2)</f>
        <v>0</v>
      </c>
      <c r="W574" s="161"/>
      <c r="X574" s="152"/>
      <c r="Y574" s="152"/>
      <c r="Z574" s="152"/>
      <c r="AA574" s="152"/>
      <c r="AB574" s="152"/>
      <c r="AC574" s="152"/>
      <c r="AD574" s="152"/>
      <c r="AE574" s="152"/>
      <c r="AF574" s="152"/>
      <c r="AG574" s="152" t="s">
        <v>755</v>
      </c>
      <c r="AH574" s="152"/>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c r="BD574" s="152"/>
      <c r="BE574" s="152"/>
      <c r="BF574" s="152"/>
      <c r="BG574" s="152"/>
      <c r="BH574" s="152"/>
    </row>
    <row r="575" spans="1:60" outlineLevel="1" x14ac:dyDescent="0.2">
      <c r="A575" s="159"/>
      <c r="B575" s="160"/>
      <c r="C575" s="190" t="s">
        <v>1020</v>
      </c>
      <c r="D575" s="162"/>
      <c r="E575" s="163"/>
      <c r="F575" s="161"/>
      <c r="G575" s="161"/>
      <c r="H575" s="161"/>
      <c r="I575" s="161"/>
      <c r="J575" s="161"/>
      <c r="K575" s="161"/>
      <c r="L575" s="161"/>
      <c r="M575" s="161"/>
      <c r="N575" s="161"/>
      <c r="O575" s="161"/>
      <c r="P575" s="161"/>
      <c r="Q575" s="161"/>
      <c r="R575" s="161"/>
      <c r="S575" s="161"/>
      <c r="T575" s="161"/>
      <c r="U575" s="161"/>
      <c r="V575" s="161"/>
      <c r="W575" s="161"/>
      <c r="X575" s="152"/>
      <c r="Y575" s="152"/>
      <c r="Z575" s="152"/>
      <c r="AA575" s="152"/>
      <c r="AB575" s="152"/>
      <c r="AC575" s="152"/>
      <c r="AD575" s="152"/>
      <c r="AE575" s="152"/>
      <c r="AF575" s="152"/>
      <c r="AG575" s="152" t="s">
        <v>284</v>
      </c>
      <c r="AH575" s="152">
        <v>0</v>
      </c>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c r="BD575" s="152"/>
      <c r="BE575" s="152"/>
      <c r="BF575" s="152"/>
      <c r="BG575" s="152"/>
      <c r="BH575" s="152"/>
    </row>
    <row r="576" spans="1:60" outlineLevel="1" x14ac:dyDescent="0.2">
      <c r="A576" s="159"/>
      <c r="B576" s="160"/>
      <c r="C576" s="190" t="s">
        <v>1021</v>
      </c>
      <c r="D576" s="162"/>
      <c r="E576" s="163"/>
      <c r="F576" s="161"/>
      <c r="G576" s="161"/>
      <c r="H576" s="161"/>
      <c r="I576" s="161"/>
      <c r="J576" s="161"/>
      <c r="K576" s="161"/>
      <c r="L576" s="161"/>
      <c r="M576" s="161"/>
      <c r="N576" s="161"/>
      <c r="O576" s="161"/>
      <c r="P576" s="161"/>
      <c r="Q576" s="161"/>
      <c r="R576" s="161"/>
      <c r="S576" s="161"/>
      <c r="T576" s="161"/>
      <c r="U576" s="161"/>
      <c r="V576" s="161"/>
      <c r="W576" s="161"/>
      <c r="X576" s="152"/>
      <c r="Y576" s="152"/>
      <c r="Z576" s="152"/>
      <c r="AA576" s="152"/>
      <c r="AB576" s="152"/>
      <c r="AC576" s="152"/>
      <c r="AD576" s="152"/>
      <c r="AE576" s="152"/>
      <c r="AF576" s="152"/>
      <c r="AG576" s="152" t="s">
        <v>284</v>
      </c>
      <c r="AH576" s="152">
        <v>0</v>
      </c>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c r="BD576" s="152"/>
      <c r="BE576" s="152"/>
      <c r="BF576" s="152"/>
      <c r="BG576" s="152"/>
      <c r="BH576" s="152"/>
    </row>
    <row r="577" spans="1:60" outlineLevel="1" x14ac:dyDescent="0.2">
      <c r="A577" s="159"/>
      <c r="B577" s="160"/>
      <c r="C577" s="190" t="s">
        <v>1022</v>
      </c>
      <c r="D577" s="162"/>
      <c r="E577" s="163">
        <v>17</v>
      </c>
      <c r="F577" s="161"/>
      <c r="G577" s="161"/>
      <c r="H577" s="161"/>
      <c r="I577" s="161"/>
      <c r="J577" s="161"/>
      <c r="K577" s="161"/>
      <c r="L577" s="161"/>
      <c r="M577" s="161"/>
      <c r="N577" s="161"/>
      <c r="O577" s="161"/>
      <c r="P577" s="161"/>
      <c r="Q577" s="161"/>
      <c r="R577" s="161"/>
      <c r="S577" s="161"/>
      <c r="T577" s="161"/>
      <c r="U577" s="161"/>
      <c r="V577" s="161"/>
      <c r="W577" s="161"/>
      <c r="X577" s="152"/>
      <c r="Y577" s="152"/>
      <c r="Z577" s="152"/>
      <c r="AA577" s="152"/>
      <c r="AB577" s="152"/>
      <c r="AC577" s="152"/>
      <c r="AD577" s="152"/>
      <c r="AE577" s="152"/>
      <c r="AF577" s="152"/>
      <c r="AG577" s="152" t="s">
        <v>284</v>
      </c>
      <c r="AH577" s="152">
        <v>0</v>
      </c>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c r="BD577" s="152"/>
      <c r="BE577" s="152"/>
      <c r="BF577" s="152"/>
      <c r="BG577" s="152"/>
      <c r="BH577" s="152"/>
    </row>
    <row r="578" spans="1:60" outlineLevel="1" x14ac:dyDescent="0.2">
      <c r="A578" s="173">
        <v>199</v>
      </c>
      <c r="B578" s="174" t="s">
        <v>1023</v>
      </c>
      <c r="C578" s="189" t="s">
        <v>1024</v>
      </c>
      <c r="D578" s="175" t="s">
        <v>326</v>
      </c>
      <c r="E578" s="176">
        <v>61.300000000000004</v>
      </c>
      <c r="F578" s="177"/>
      <c r="G578" s="178">
        <f>ROUND(E578*F578,2)</f>
        <v>0</v>
      </c>
      <c r="H578" s="177"/>
      <c r="I578" s="178">
        <f>ROUND(E578*H578,2)</f>
        <v>0</v>
      </c>
      <c r="J578" s="177"/>
      <c r="K578" s="178">
        <f>ROUND(E578*J578,2)</f>
        <v>0</v>
      </c>
      <c r="L578" s="178">
        <v>21</v>
      </c>
      <c r="M578" s="178">
        <f>G578*(1+L578/100)</f>
        <v>0</v>
      </c>
      <c r="N578" s="178">
        <v>0</v>
      </c>
      <c r="O578" s="178">
        <f>ROUND(E578*N578,2)</f>
        <v>0</v>
      </c>
      <c r="P578" s="178">
        <v>0</v>
      </c>
      <c r="Q578" s="178">
        <f>ROUND(E578*P578,2)</f>
        <v>0</v>
      </c>
      <c r="R578" s="178"/>
      <c r="S578" s="178" t="s">
        <v>280</v>
      </c>
      <c r="T578" s="179" t="s">
        <v>281</v>
      </c>
      <c r="U578" s="161">
        <v>0</v>
      </c>
      <c r="V578" s="161">
        <f>ROUND(E578*U578,2)</f>
        <v>0</v>
      </c>
      <c r="W578" s="161"/>
      <c r="X578" s="152"/>
      <c r="Y578" s="152"/>
      <c r="Z578" s="152"/>
      <c r="AA578" s="152"/>
      <c r="AB578" s="152"/>
      <c r="AC578" s="152"/>
      <c r="AD578" s="152"/>
      <c r="AE578" s="152"/>
      <c r="AF578" s="152"/>
      <c r="AG578" s="152" t="s">
        <v>755</v>
      </c>
      <c r="AH578" s="152"/>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c r="BD578" s="152"/>
      <c r="BE578" s="152"/>
      <c r="BF578" s="152"/>
      <c r="BG578" s="152"/>
      <c r="BH578" s="152"/>
    </row>
    <row r="579" spans="1:60" outlineLevel="1" x14ac:dyDescent="0.2">
      <c r="A579" s="159"/>
      <c r="B579" s="160"/>
      <c r="C579" s="190" t="s">
        <v>1020</v>
      </c>
      <c r="D579" s="162"/>
      <c r="E579" s="163"/>
      <c r="F579" s="161"/>
      <c r="G579" s="161"/>
      <c r="H579" s="161"/>
      <c r="I579" s="161"/>
      <c r="J579" s="161"/>
      <c r="K579" s="161"/>
      <c r="L579" s="161"/>
      <c r="M579" s="161"/>
      <c r="N579" s="161"/>
      <c r="O579" s="161"/>
      <c r="P579" s="161"/>
      <c r="Q579" s="161"/>
      <c r="R579" s="161"/>
      <c r="S579" s="161"/>
      <c r="T579" s="161"/>
      <c r="U579" s="161"/>
      <c r="V579" s="161"/>
      <c r="W579" s="161"/>
      <c r="X579" s="152"/>
      <c r="Y579" s="152"/>
      <c r="Z579" s="152"/>
      <c r="AA579" s="152"/>
      <c r="AB579" s="152"/>
      <c r="AC579" s="152"/>
      <c r="AD579" s="152"/>
      <c r="AE579" s="152"/>
      <c r="AF579" s="152"/>
      <c r="AG579" s="152" t="s">
        <v>284</v>
      </c>
      <c r="AH579" s="152">
        <v>0</v>
      </c>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c r="BD579" s="152"/>
      <c r="BE579" s="152"/>
      <c r="BF579" s="152"/>
      <c r="BG579" s="152"/>
      <c r="BH579" s="152"/>
    </row>
    <row r="580" spans="1:60" outlineLevel="1" x14ac:dyDescent="0.2">
      <c r="A580" s="159"/>
      <c r="B580" s="160"/>
      <c r="C580" s="190" t="s">
        <v>1021</v>
      </c>
      <c r="D580" s="162"/>
      <c r="E580" s="163"/>
      <c r="F580" s="161"/>
      <c r="G580" s="161"/>
      <c r="H580" s="161"/>
      <c r="I580" s="161"/>
      <c r="J580" s="161"/>
      <c r="K580" s="161"/>
      <c r="L580" s="161"/>
      <c r="M580" s="161"/>
      <c r="N580" s="161"/>
      <c r="O580" s="161"/>
      <c r="P580" s="161"/>
      <c r="Q580" s="161"/>
      <c r="R580" s="161"/>
      <c r="S580" s="161"/>
      <c r="T580" s="161"/>
      <c r="U580" s="161"/>
      <c r="V580" s="161"/>
      <c r="W580" s="161"/>
      <c r="X580" s="152"/>
      <c r="Y580" s="152"/>
      <c r="Z580" s="152"/>
      <c r="AA580" s="152"/>
      <c r="AB580" s="152"/>
      <c r="AC580" s="152"/>
      <c r="AD580" s="152"/>
      <c r="AE580" s="152"/>
      <c r="AF580" s="152"/>
      <c r="AG580" s="152" t="s">
        <v>284</v>
      </c>
      <c r="AH580" s="152">
        <v>0</v>
      </c>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c r="BD580" s="152"/>
      <c r="BE580" s="152"/>
      <c r="BF580" s="152"/>
      <c r="BG580" s="152"/>
      <c r="BH580" s="152"/>
    </row>
    <row r="581" spans="1:60" outlineLevel="1" x14ac:dyDescent="0.2">
      <c r="A581" s="159"/>
      <c r="B581" s="160"/>
      <c r="C581" s="190" t="s">
        <v>1025</v>
      </c>
      <c r="D581" s="162"/>
      <c r="E581" s="163">
        <v>61.300000000000004</v>
      </c>
      <c r="F581" s="161"/>
      <c r="G581" s="161"/>
      <c r="H581" s="161"/>
      <c r="I581" s="161"/>
      <c r="J581" s="161"/>
      <c r="K581" s="161"/>
      <c r="L581" s="161"/>
      <c r="M581" s="161"/>
      <c r="N581" s="161"/>
      <c r="O581" s="161"/>
      <c r="P581" s="161"/>
      <c r="Q581" s="161"/>
      <c r="R581" s="161"/>
      <c r="S581" s="161"/>
      <c r="T581" s="161"/>
      <c r="U581" s="161"/>
      <c r="V581" s="161"/>
      <c r="W581" s="161"/>
      <c r="X581" s="152"/>
      <c r="Y581" s="152"/>
      <c r="Z581" s="152"/>
      <c r="AA581" s="152"/>
      <c r="AB581" s="152"/>
      <c r="AC581" s="152"/>
      <c r="AD581" s="152"/>
      <c r="AE581" s="152"/>
      <c r="AF581" s="152"/>
      <c r="AG581" s="152" t="s">
        <v>284</v>
      </c>
      <c r="AH581" s="152">
        <v>0</v>
      </c>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c r="BD581" s="152"/>
      <c r="BE581" s="152"/>
      <c r="BF581" s="152"/>
      <c r="BG581" s="152"/>
      <c r="BH581" s="152"/>
    </row>
    <row r="582" spans="1:60" x14ac:dyDescent="0.2">
      <c r="A582" s="167" t="s">
        <v>275</v>
      </c>
      <c r="B582" s="168" t="s">
        <v>226</v>
      </c>
      <c r="C582" s="188" t="s">
        <v>227</v>
      </c>
      <c r="D582" s="169"/>
      <c r="E582" s="170"/>
      <c r="F582" s="171"/>
      <c r="G582" s="171">
        <f>SUMIF(AG583:AG584,"&lt;&gt;NOR",G583:G584)</f>
        <v>0</v>
      </c>
      <c r="H582" s="171"/>
      <c r="I582" s="171">
        <f>SUM(I583:I584)</f>
        <v>0</v>
      </c>
      <c r="J582" s="171"/>
      <c r="K582" s="171">
        <f>SUM(K583:K584)</f>
        <v>0</v>
      </c>
      <c r="L582" s="171"/>
      <c r="M582" s="171">
        <f>SUM(M583:M584)</f>
        <v>0</v>
      </c>
      <c r="N582" s="171"/>
      <c r="O582" s="171">
        <f>SUM(O583:O584)</f>
        <v>0</v>
      </c>
      <c r="P582" s="171"/>
      <c r="Q582" s="171">
        <f>SUM(Q583:Q584)</f>
        <v>0</v>
      </c>
      <c r="R582" s="171"/>
      <c r="S582" s="171"/>
      <c r="T582" s="172"/>
      <c r="U582" s="166"/>
      <c r="V582" s="166">
        <f>SUM(V583:V584)</f>
        <v>0</v>
      </c>
      <c r="W582" s="166"/>
      <c r="AG582" t="s">
        <v>276</v>
      </c>
    </row>
    <row r="583" spans="1:60" outlineLevel="1" x14ac:dyDescent="0.2">
      <c r="A583" s="173">
        <v>200</v>
      </c>
      <c r="B583" s="174" t="s">
        <v>1026</v>
      </c>
      <c r="C583" s="189" t="s">
        <v>1027</v>
      </c>
      <c r="D583" s="175" t="s">
        <v>326</v>
      </c>
      <c r="E583" s="176">
        <v>11</v>
      </c>
      <c r="F583" s="177"/>
      <c r="G583" s="178">
        <f>ROUND(E583*F583,2)</f>
        <v>0</v>
      </c>
      <c r="H583" s="177"/>
      <c r="I583" s="178">
        <f>ROUND(E583*H583,2)</f>
        <v>0</v>
      </c>
      <c r="J583" s="177"/>
      <c r="K583" s="178">
        <f>ROUND(E583*J583,2)</f>
        <v>0</v>
      </c>
      <c r="L583" s="178">
        <v>21</v>
      </c>
      <c r="M583" s="178">
        <f>G583*(1+L583/100)</f>
        <v>0</v>
      </c>
      <c r="N583" s="178">
        <v>0</v>
      </c>
      <c r="O583" s="178">
        <f>ROUND(E583*N583,2)</f>
        <v>0</v>
      </c>
      <c r="P583" s="178">
        <v>0</v>
      </c>
      <c r="Q583" s="178">
        <f>ROUND(E583*P583,2)</f>
        <v>0</v>
      </c>
      <c r="R583" s="178"/>
      <c r="S583" s="178" t="s">
        <v>280</v>
      </c>
      <c r="T583" s="179" t="s">
        <v>281</v>
      </c>
      <c r="U583" s="161">
        <v>0</v>
      </c>
      <c r="V583" s="161">
        <f>ROUND(E583*U583,2)</f>
        <v>0</v>
      </c>
      <c r="W583" s="161"/>
      <c r="X583" s="152"/>
      <c r="Y583" s="152"/>
      <c r="Z583" s="152"/>
      <c r="AA583" s="152"/>
      <c r="AB583" s="152"/>
      <c r="AC583" s="152"/>
      <c r="AD583" s="152"/>
      <c r="AE583" s="152"/>
      <c r="AF583" s="152"/>
      <c r="AG583" s="152" t="s">
        <v>755</v>
      </c>
      <c r="AH583" s="152"/>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c r="BD583" s="152"/>
      <c r="BE583" s="152"/>
      <c r="BF583" s="152"/>
      <c r="BG583" s="152"/>
      <c r="BH583" s="152"/>
    </row>
    <row r="584" spans="1:60" outlineLevel="1" x14ac:dyDescent="0.2">
      <c r="A584" s="159"/>
      <c r="B584" s="160"/>
      <c r="C584" s="190" t="s">
        <v>1028</v>
      </c>
      <c r="D584" s="162"/>
      <c r="E584" s="163">
        <v>11</v>
      </c>
      <c r="F584" s="161"/>
      <c r="G584" s="161"/>
      <c r="H584" s="161"/>
      <c r="I584" s="161"/>
      <c r="J584" s="161"/>
      <c r="K584" s="161"/>
      <c r="L584" s="161"/>
      <c r="M584" s="161"/>
      <c r="N584" s="161"/>
      <c r="O584" s="161"/>
      <c r="P584" s="161"/>
      <c r="Q584" s="161"/>
      <c r="R584" s="161"/>
      <c r="S584" s="161"/>
      <c r="T584" s="161"/>
      <c r="U584" s="161"/>
      <c r="V584" s="161"/>
      <c r="W584" s="161"/>
      <c r="X584" s="152"/>
      <c r="Y584" s="152"/>
      <c r="Z584" s="152"/>
      <c r="AA584" s="152"/>
      <c r="AB584" s="152"/>
      <c r="AC584" s="152"/>
      <c r="AD584" s="152"/>
      <c r="AE584" s="152"/>
      <c r="AF584" s="152"/>
      <c r="AG584" s="152" t="s">
        <v>284</v>
      </c>
      <c r="AH584" s="152">
        <v>0</v>
      </c>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c r="BD584" s="152"/>
      <c r="BE584" s="152"/>
      <c r="BF584" s="152"/>
      <c r="BG584" s="152"/>
      <c r="BH584" s="152"/>
    </row>
    <row r="585" spans="1:60" x14ac:dyDescent="0.2">
      <c r="A585" s="167" t="s">
        <v>275</v>
      </c>
      <c r="B585" s="168" t="s">
        <v>228</v>
      </c>
      <c r="C585" s="188" t="s">
        <v>229</v>
      </c>
      <c r="D585" s="169"/>
      <c r="E585" s="170"/>
      <c r="F585" s="171"/>
      <c r="G585" s="171">
        <f>SUMIF(AG586:AG606,"&lt;&gt;NOR",G586:G606)</f>
        <v>0</v>
      </c>
      <c r="H585" s="171"/>
      <c r="I585" s="171">
        <f>SUM(I586:I606)</f>
        <v>0</v>
      </c>
      <c r="J585" s="171"/>
      <c r="K585" s="171">
        <f>SUM(K586:K606)</f>
        <v>0</v>
      </c>
      <c r="L585" s="171"/>
      <c r="M585" s="171">
        <f>SUM(M586:M606)</f>
        <v>0</v>
      </c>
      <c r="N585" s="171"/>
      <c r="O585" s="171">
        <f>SUM(O586:O606)</f>
        <v>0</v>
      </c>
      <c r="P585" s="171"/>
      <c r="Q585" s="171">
        <f>SUM(Q586:Q606)</f>
        <v>0</v>
      </c>
      <c r="R585" s="171"/>
      <c r="S585" s="171"/>
      <c r="T585" s="172"/>
      <c r="U585" s="166"/>
      <c r="V585" s="166">
        <f>SUM(V586:V606)</f>
        <v>0</v>
      </c>
      <c r="W585" s="166"/>
      <c r="AG585" t="s">
        <v>276</v>
      </c>
    </row>
    <row r="586" spans="1:60" outlineLevel="1" x14ac:dyDescent="0.2">
      <c r="A586" s="173">
        <v>201</v>
      </c>
      <c r="B586" s="174" t="s">
        <v>1029</v>
      </c>
      <c r="C586" s="189" t="s">
        <v>1030</v>
      </c>
      <c r="D586" s="175" t="s">
        <v>486</v>
      </c>
      <c r="E586" s="176">
        <v>252.01000000000002</v>
      </c>
      <c r="F586" s="177"/>
      <c r="G586" s="178">
        <f>ROUND(E586*F586,2)</f>
        <v>0</v>
      </c>
      <c r="H586" s="177"/>
      <c r="I586" s="178">
        <f>ROUND(E586*H586,2)</f>
        <v>0</v>
      </c>
      <c r="J586" s="177"/>
      <c r="K586" s="178">
        <f>ROUND(E586*J586,2)</f>
        <v>0</v>
      </c>
      <c r="L586" s="178">
        <v>21</v>
      </c>
      <c r="M586" s="178">
        <f>G586*(1+L586/100)</f>
        <v>0</v>
      </c>
      <c r="N586" s="178">
        <v>0</v>
      </c>
      <c r="O586" s="178">
        <f>ROUND(E586*N586,2)</f>
        <v>0</v>
      </c>
      <c r="P586" s="178">
        <v>0</v>
      </c>
      <c r="Q586" s="178">
        <f>ROUND(E586*P586,2)</f>
        <v>0</v>
      </c>
      <c r="R586" s="178"/>
      <c r="S586" s="178" t="s">
        <v>280</v>
      </c>
      <c r="T586" s="179" t="s">
        <v>281</v>
      </c>
      <c r="U586" s="161">
        <v>0</v>
      </c>
      <c r="V586" s="161">
        <f>ROUND(E586*U586,2)</f>
        <v>0</v>
      </c>
      <c r="W586" s="161"/>
      <c r="X586" s="152"/>
      <c r="Y586" s="152"/>
      <c r="Z586" s="152"/>
      <c r="AA586" s="152"/>
      <c r="AB586" s="152"/>
      <c r="AC586" s="152"/>
      <c r="AD586" s="152"/>
      <c r="AE586" s="152"/>
      <c r="AF586" s="152"/>
      <c r="AG586" s="152" t="s">
        <v>755</v>
      </c>
      <c r="AH586" s="152"/>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c r="BD586" s="152"/>
      <c r="BE586" s="152"/>
      <c r="BF586" s="152"/>
      <c r="BG586" s="152"/>
      <c r="BH586" s="152"/>
    </row>
    <row r="587" spans="1:60" outlineLevel="1" x14ac:dyDescent="0.2">
      <c r="A587" s="159"/>
      <c r="B587" s="160"/>
      <c r="C587" s="190" t="s">
        <v>1031</v>
      </c>
      <c r="D587" s="162"/>
      <c r="E587" s="163">
        <v>12.4</v>
      </c>
      <c r="F587" s="161"/>
      <c r="G587" s="161"/>
      <c r="H587" s="161"/>
      <c r="I587" s="161"/>
      <c r="J587" s="161"/>
      <c r="K587" s="161"/>
      <c r="L587" s="161"/>
      <c r="M587" s="161"/>
      <c r="N587" s="161"/>
      <c r="O587" s="161"/>
      <c r="P587" s="161"/>
      <c r="Q587" s="161"/>
      <c r="R587" s="161"/>
      <c r="S587" s="161"/>
      <c r="T587" s="161"/>
      <c r="U587" s="161"/>
      <c r="V587" s="161"/>
      <c r="W587" s="161"/>
      <c r="X587" s="152"/>
      <c r="Y587" s="152"/>
      <c r="Z587" s="152"/>
      <c r="AA587" s="152"/>
      <c r="AB587" s="152"/>
      <c r="AC587" s="152"/>
      <c r="AD587" s="152"/>
      <c r="AE587" s="152"/>
      <c r="AF587" s="152"/>
      <c r="AG587" s="152" t="s">
        <v>284</v>
      </c>
      <c r="AH587" s="152">
        <v>0</v>
      </c>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c r="BD587" s="152"/>
      <c r="BE587" s="152"/>
      <c r="BF587" s="152"/>
      <c r="BG587" s="152"/>
      <c r="BH587" s="152"/>
    </row>
    <row r="588" spans="1:60" outlineLevel="1" x14ac:dyDescent="0.2">
      <c r="A588" s="159"/>
      <c r="B588" s="160"/>
      <c r="C588" s="190" t="s">
        <v>1032</v>
      </c>
      <c r="D588" s="162"/>
      <c r="E588" s="163">
        <v>7.5500000000000007</v>
      </c>
      <c r="F588" s="161"/>
      <c r="G588" s="161"/>
      <c r="H588" s="161"/>
      <c r="I588" s="161"/>
      <c r="J588" s="161"/>
      <c r="K588" s="161"/>
      <c r="L588" s="161"/>
      <c r="M588" s="161"/>
      <c r="N588" s="161"/>
      <c r="O588" s="161"/>
      <c r="P588" s="161"/>
      <c r="Q588" s="161"/>
      <c r="R588" s="161"/>
      <c r="S588" s="161"/>
      <c r="T588" s="161"/>
      <c r="U588" s="161"/>
      <c r="V588" s="161"/>
      <c r="W588" s="161"/>
      <c r="X588" s="152"/>
      <c r="Y588" s="152"/>
      <c r="Z588" s="152"/>
      <c r="AA588" s="152"/>
      <c r="AB588" s="152"/>
      <c r="AC588" s="152"/>
      <c r="AD588" s="152"/>
      <c r="AE588" s="152"/>
      <c r="AF588" s="152"/>
      <c r="AG588" s="152" t="s">
        <v>284</v>
      </c>
      <c r="AH588" s="152">
        <v>0</v>
      </c>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c r="BE588" s="152"/>
      <c r="BF588" s="152"/>
      <c r="BG588" s="152"/>
      <c r="BH588" s="152"/>
    </row>
    <row r="589" spans="1:60" outlineLevel="1" x14ac:dyDescent="0.2">
      <c r="A589" s="159"/>
      <c r="B589" s="160"/>
      <c r="C589" s="190" t="s">
        <v>1033</v>
      </c>
      <c r="D589" s="162"/>
      <c r="E589" s="163">
        <v>12.4</v>
      </c>
      <c r="F589" s="161"/>
      <c r="G589" s="161"/>
      <c r="H589" s="161"/>
      <c r="I589" s="161"/>
      <c r="J589" s="161"/>
      <c r="K589" s="161"/>
      <c r="L589" s="161"/>
      <c r="M589" s="161"/>
      <c r="N589" s="161"/>
      <c r="O589" s="161"/>
      <c r="P589" s="161"/>
      <c r="Q589" s="161"/>
      <c r="R589" s="161"/>
      <c r="S589" s="161"/>
      <c r="T589" s="161"/>
      <c r="U589" s="161"/>
      <c r="V589" s="161"/>
      <c r="W589" s="161"/>
      <c r="X589" s="152"/>
      <c r="Y589" s="152"/>
      <c r="Z589" s="152"/>
      <c r="AA589" s="152"/>
      <c r="AB589" s="152"/>
      <c r="AC589" s="152"/>
      <c r="AD589" s="152"/>
      <c r="AE589" s="152"/>
      <c r="AF589" s="152"/>
      <c r="AG589" s="152" t="s">
        <v>284</v>
      </c>
      <c r="AH589" s="152">
        <v>0</v>
      </c>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c r="BD589" s="152"/>
      <c r="BE589" s="152"/>
      <c r="BF589" s="152"/>
      <c r="BG589" s="152"/>
      <c r="BH589" s="152"/>
    </row>
    <row r="590" spans="1:60" outlineLevel="1" x14ac:dyDescent="0.2">
      <c r="A590" s="159"/>
      <c r="B590" s="160"/>
      <c r="C590" s="190" t="s">
        <v>1034</v>
      </c>
      <c r="D590" s="162"/>
      <c r="E590" s="163">
        <v>11.700000000000001</v>
      </c>
      <c r="F590" s="161"/>
      <c r="G590" s="161"/>
      <c r="H590" s="161"/>
      <c r="I590" s="161"/>
      <c r="J590" s="161"/>
      <c r="K590" s="161"/>
      <c r="L590" s="161"/>
      <c r="M590" s="161"/>
      <c r="N590" s="161"/>
      <c r="O590" s="161"/>
      <c r="P590" s="161"/>
      <c r="Q590" s="161"/>
      <c r="R590" s="161"/>
      <c r="S590" s="161"/>
      <c r="T590" s="161"/>
      <c r="U590" s="161"/>
      <c r="V590" s="161"/>
      <c r="W590" s="161"/>
      <c r="X590" s="152"/>
      <c r="Y590" s="152"/>
      <c r="Z590" s="152"/>
      <c r="AA590" s="152"/>
      <c r="AB590" s="152"/>
      <c r="AC590" s="152"/>
      <c r="AD590" s="152"/>
      <c r="AE590" s="152"/>
      <c r="AF590" s="152"/>
      <c r="AG590" s="152" t="s">
        <v>284</v>
      </c>
      <c r="AH590" s="152">
        <v>0</v>
      </c>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c r="BD590" s="152"/>
      <c r="BE590" s="152"/>
      <c r="BF590" s="152"/>
      <c r="BG590" s="152"/>
      <c r="BH590" s="152"/>
    </row>
    <row r="591" spans="1:60" outlineLevel="1" x14ac:dyDescent="0.2">
      <c r="A591" s="159"/>
      <c r="B591" s="160"/>
      <c r="C591" s="190" t="s">
        <v>1035</v>
      </c>
      <c r="D591" s="162"/>
      <c r="E591" s="163">
        <v>11.16</v>
      </c>
      <c r="F591" s="161"/>
      <c r="G591" s="161"/>
      <c r="H591" s="161"/>
      <c r="I591" s="161"/>
      <c r="J591" s="161"/>
      <c r="K591" s="161"/>
      <c r="L591" s="161"/>
      <c r="M591" s="161"/>
      <c r="N591" s="161"/>
      <c r="O591" s="161"/>
      <c r="P591" s="161"/>
      <c r="Q591" s="161"/>
      <c r="R591" s="161"/>
      <c r="S591" s="161"/>
      <c r="T591" s="161"/>
      <c r="U591" s="161"/>
      <c r="V591" s="161"/>
      <c r="W591" s="161"/>
      <c r="X591" s="152"/>
      <c r="Y591" s="152"/>
      <c r="Z591" s="152"/>
      <c r="AA591" s="152"/>
      <c r="AB591" s="152"/>
      <c r="AC591" s="152"/>
      <c r="AD591" s="152"/>
      <c r="AE591" s="152"/>
      <c r="AF591" s="152"/>
      <c r="AG591" s="152" t="s">
        <v>284</v>
      </c>
      <c r="AH591" s="152">
        <v>0</v>
      </c>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c r="BE591" s="152"/>
      <c r="BF591" s="152"/>
      <c r="BG591" s="152"/>
      <c r="BH591" s="152"/>
    </row>
    <row r="592" spans="1:60" outlineLevel="1" x14ac:dyDescent="0.2">
      <c r="A592" s="159"/>
      <c r="B592" s="160"/>
      <c r="C592" s="190" t="s">
        <v>1036</v>
      </c>
      <c r="D592" s="162"/>
      <c r="E592" s="163">
        <v>92.100000000000009</v>
      </c>
      <c r="F592" s="161"/>
      <c r="G592" s="161"/>
      <c r="H592" s="161"/>
      <c r="I592" s="161"/>
      <c r="J592" s="161"/>
      <c r="K592" s="161"/>
      <c r="L592" s="161"/>
      <c r="M592" s="161"/>
      <c r="N592" s="161"/>
      <c r="O592" s="161"/>
      <c r="P592" s="161"/>
      <c r="Q592" s="161"/>
      <c r="R592" s="161"/>
      <c r="S592" s="161"/>
      <c r="T592" s="161"/>
      <c r="U592" s="161"/>
      <c r="V592" s="161"/>
      <c r="W592" s="161"/>
      <c r="X592" s="152"/>
      <c r="Y592" s="152"/>
      <c r="Z592" s="152"/>
      <c r="AA592" s="152"/>
      <c r="AB592" s="152"/>
      <c r="AC592" s="152"/>
      <c r="AD592" s="152"/>
      <c r="AE592" s="152"/>
      <c r="AF592" s="152"/>
      <c r="AG592" s="152" t="s">
        <v>284</v>
      </c>
      <c r="AH592" s="152">
        <v>0</v>
      </c>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c r="BD592" s="152"/>
      <c r="BE592" s="152"/>
      <c r="BF592" s="152"/>
      <c r="BG592" s="152"/>
      <c r="BH592" s="152"/>
    </row>
    <row r="593" spans="1:60" outlineLevel="1" x14ac:dyDescent="0.2">
      <c r="A593" s="159"/>
      <c r="B593" s="160"/>
      <c r="C593" s="190" t="s">
        <v>1037</v>
      </c>
      <c r="D593" s="162"/>
      <c r="E593" s="163">
        <v>-1.2</v>
      </c>
      <c r="F593" s="161"/>
      <c r="G593" s="161"/>
      <c r="H593" s="161"/>
      <c r="I593" s="161"/>
      <c r="J593" s="161"/>
      <c r="K593" s="161"/>
      <c r="L593" s="161"/>
      <c r="M593" s="161"/>
      <c r="N593" s="161"/>
      <c r="O593" s="161"/>
      <c r="P593" s="161"/>
      <c r="Q593" s="161"/>
      <c r="R593" s="161"/>
      <c r="S593" s="161"/>
      <c r="T593" s="161"/>
      <c r="U593" s="161"/>
      <c r="V593" s="161"/>
      <c r="W593" s="161"/>
      <c r="X593" s="152"/>
      <c r="Y593" s="152"/>
      <c r="Z593" s="152"/>
      <c r="AA593" s="152"/>
      <c r="AB593" s="152"/>
      <c r="AC593" s="152"/>
      <c r="AD593" s="152"/>
      <c r="AE593" s="152"/>
      <c r="AF593" s="152"/>
      <c r="AG593" s="152" t="s">
        <v>284</v>
      </c>
      <c r="AH593" s="152">
        <v>0</v>
      </c>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c r="BD593" s="152"/>
      <c r="BE593" s="152"/>
      <c r="BF593" s="152"/>
      <c r="BG593" s="152"/>
      <c r="BH593" s="152"/>
    </row>
    <row r="594" spans="1:60" outlineLevel="1" x14ac:dyDescent="0.2">
      <c r="A594" s="159"/>
      <c r="B594" s="160"/>
      <c r="C594" s="190" t="s">
        <v>1038</v>
      </c>
      <c r="D594" s="162"/>
      <c r="E594" s="163">
        <v>70.400000000000006</v>
      </c>
      <c r="F594" s="161"/>
      <c r="G594" s="161"/>
      <c r="H594" s="161"/>
      <c r="I594" s="161"/>
      <c r="J594" s="161"/>
      <c r="K594" s="161"/>
      <c r="L594" s="161"/>
      <c r="M594" s="161"/>
      <c r="N594" s="161"/>
      <c r="O594" s="161"/>
      <c r="P594" s="161"/>
      <c r="Q594" s="161"/>
      <c r="R594" s="161"/>
      <c r="S594" s="161"/>
      <c r="T594" s="161"/>
      <c r="U594" s="161"/>
      <c r="V594" s="161"/>
      <c r="W594" s="161"/>
      <c r="X594" s="152"/>
      <c r="Y594" s="152"/>
      <c r="Z594" s="152"/>
      <c r="AA594" s="152"/>
      <c r="AB594" s="152"/>
      <c r="AC594" s="152"/>
      <c r="AD594" s="152"/>
      <c r="AE594" s="152"/>
      <c r="AF594" s="152"/>
      <c r="AG594" s="152" t="s">
        <v>284</v>
      </c>
      <c r="AH594" s="152">
        <v>0</v>
      </c>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c r="BD594" s="152"/>
      <c r="BE594" s="152"/>
      <c r="BF594" s="152"/>
      <c r="BG594" s="152"/>
      <c r="BH594" s="152"/>
    </row>
    <row r="595" spans="1:60" outlineLevel="1" x14ac:dyDescent="0.2">
      <c r="A595" s="159"/>
      <c r="B595" s="160"/>
      <c r="C595" s="190" t="s">
        <v>1039</v>
      </c>
      <c r="D595" s="162"/>
      <c r="E595" s="163">
        <v>35.5</v>
      </c>
      <c r="F595" s="161"/>
      <c r="G595" s="161"/>
      <c r="H595" s="161"/>
      <c r="I595" s="161"/>
      <c r="J595" s="161"/>
      <c r="K595" s="161"/>
      <c r="L595" s="161"/>
      <c r="M595" s="161"/>
      <c r="N595" s="161"/>
      <c r="O595" s="161"/>
      <c r="P595" s="161"/>
      <c r="Q595" s="161"/>
      <c r="R595" s="161"/>
      <c r="S595" s="161"/>
      <c r="T595" s="161"/>
      <c r="U595" s="161"/>
      <c r="V595" s="161"/>
      <c r="W595" s="161"/>
      <c r="X595" s="152"/>
      <c r="Y595" s="152"/>
      <c r="Z595" s="152"/>
      <c r="AA595" s="152"/>
      <c r="AB595" s="152"/>
      <c r="AC595" s="152"/>
      <c r="AD595" s="152"/>
      <c r="AE595" s="152"/>
      <c r="AF595" s="152"/>
      <c r="AG595" s="152" t="s">
        <v>284</v>
      </c>
      <c r="AH595" s="152">
        <v>0</v>
      </c>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c r="BD595" s="152"/>
      <c r="BE595" s="152"/>
      <c r="BF595" s="152"/>
      <c r="BG595" s="152"/>
      <c r="BH595" s="152"/>
    </row>
    <row r="596" spans="1:60" outlineLevel="1" x14ac:dyDescent="0.2">
      <c r="A596" s="173">
        <v>202</v>
      </c>
      <c r="B596" s="174" t="s">
        <v>1040</v>
      </c>
      <c r="C596" s="189" t="s">
        <v>1041</v>
      </c>
      <c r="D596" s="175" t="s">
        <v>326</v>
      </c>
      <c r="E596" s="176">
        <v>563.37</v>
      </c>
      <c r="F596" s="177"/>
      <c r="G596" s="178">
        <f>ROUND(E596*F596,2)</f>
        <v>0</v>
      </c>
      <c r="H596" s="177"/>
      <c r="I596" s="178">
        <f>ROUND(E596*H596,2)</f>
        <v>0</v>
      </c>
      <c r="J596" s="177"/>
      <c r="K596" s="178">
        <f>ROUND(E596*J596,2)</f>
        <v>0</v>
      </c>
      <c r="L596" s="178">
        <v>21</v>
      </c>
      <c r="M596" s="178">
        <f>G596*(1+L596/100)</f>
        <v>0</v>
      </c>
      <c r="N596" s="178">
        <v>0</v>
      </c>
      <c r="O596" s="178">
        <f>ROUND(E596*N596,2)</f>
        <v>0</v>
      </c>
      <c r="P596" s="178">
        <v>0</v>
      </c>
      <c r="Q596" s="178">
        <f>ROUND(E596*P596,2)</f>
        <v>0</v>
      </c>
      <c r="R596" s="178"/>
      <c r="S596" s="178" t="s">
        <v>280</v>
      </c>
      <c r="T596" s="179" t="s">
        <v>281</v>
      </c>
      <c r="U596" s="161">
        <v>0</v>
      </c>
      <c r="V596" s="161">
        <f>ROUND(E596*U596,2)</f>
        <v>0</v>
      </c>
      <c r="W596" s="161"/>
      <c r="X596" s="152"/>
      <c r="Y596" s="152"/>
      <c r="Z596" s="152"/>
      <c r="AA596" s="152"/>
      <c r="AB596" s="152"/>
      <c r="AC596" s="152"/>
      <c r="AD596" s="152"/>
      <c r="AE596" s="152"/>
      <c r="AF596" s="152"/>
      <c r="AG596" s="152" t="s">
        <v>755</v>
      </c>
      <c r="AH596" s="152"/>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c r="BD596" s="152"/>
      <c r="BE596" s="152"/>
      <c r="BF596" s="152"/>
      <c r="BG596" s="152"/>
      <c r="BH596" s="152"/>
    </row>
    <row r="597" spans="1:60" outlineLevel="1" x14ac:dyDescent="0.2">
      <c r="A597" s="159"/>
      <c r="B597" s="160"/>
      <c r="C597" s="190" t="s">
        <v>1042</v>
      </c>
      <c r="D597" s="162"/>
      <c r="E597" s="163"/>
      <c r="F597" s="161"/>
      <c r="G597" s="161"/>
      <c r="H597" s="161"/>
      <c r="I597" s="161"/>
      <c r="J597" s="161"/>
      <c r="K597" s="161"/>
      <c r="L597" s="161"/>
      <c r="M597" s="161"/>
      <c r="N597" s="161"/>
      <c r="O597" s="161"/>
      <c r="P597" s="161"/>
      <c r="Q597" s="161"/>
      <c r="R597" s="161"/>
      <c r="S597" s="161"/>
      <c r="T597" s="161"/>
      <c r="U597" s="161"/>
      <c r="V597" s="161"/>
      <c r="W597" s="161"/>
      <c r="X597" s="152"/>
      <c r="Y597" s="152"/>
      <c r="Z597" s="152"/>
      <c r="AA597" s="152"/>
      <c r="AB597" s="152"/>
      <c r="AC597" s="152"/>
      <c r="AD597" s="152"/>
      <c r="AE597" s="152"/>
      <c r="AF597" s="152"/>
      <c r="AG597" s="152" t="s">
        <v>284</v>
      </c>
      <c r="AH597" s="152">
        <v>0</v>
      </c>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c r="BD597" s="152"/>
      <c r="BE597" s="152"/>
      <c r="BF597" s="152"/>
      <c r="BG597" s="152"/>
      <c r="BH597" s="152"/>
    </row>
    <row r="598" spans="1:60" outlineLevel="1" x14ac:dyDescent="0.2">
      <c r="A598" s="159"/>
      <c r="B598" s="160"/>
      <c r="C598" s="190" t="s">
        <v>1043</v>
      </c>
      <c r="D598" s="162"/>
      <c r="E598" s="163"/>
      <c r="F598" s="161"/>
      <c r="G598" s="161"/>
      <c r="H598" s="161"/>
      <c r="I598" s="161"/>
      <c r="J598" s="161"/>
      <c r="K598" s="161"/>
      <c r="L598" s="161"/>
      <c r="M598" s="161"/>
      <c r="N598" s="161"/>
      <c r="O598" s="161"/>
      <c r="P598" s="161"/>
      <c r="Q598" s="161"/>
      <c r="R598" s="161"/>
      <c r="S598" s="161"/>
      <c r="T598" s="161"/>
      <c r="U598" s="161"/>
      <c r="V598" s="161"/>
      <c r="W598" s="161"/>
      <c r="X598" s="152"/>
      <c r="Y598" s="152"/>
      <c r="Z598" s="152"/>
      <c r="AA598" s="152"/>
      <c r="AB598" s="152"/>
      <c r="AC598" s="152"/>
      <c r="AD598" s="152"/>
      <c r="AE598" s="152"/>
      <c r="AF598" s="152"/>
      <c r="AG598" s="152" t="s">
        <v>284</v>
      </c>
      <c r="AH598" s="152">
        <v>0</v>
      </c>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c r="BD598" s="152"/>
      <c r="BE598" s="152"/>
      <c r="BF598" s="152"/>
      <c r="BG598" s="152"/>
      <c r="BH598" s="152"/>
    </row>
    <row r="599" spans="1:60" outlineLevel="1" x14ac:dyDescent="0.2">
      <c r="A599" s="159"/>
      <c r="B599" s="160"/>
      <c r="C599" s="190" t="s">
        <v>1044</v>
      </c>
      <c r="D599" s="162"/>
      <c r="E599" s="163"/>
      <c r="F599" s="161"/>
      <c r="G599" s="161"/>
      <c r="H599" s="161"/>
      <c r="I599" s="161"/>
      <c r="J599" s="161"/>
      <c r="K599" s="161"/>
      <c r="L599" s="161"/>
      <c r="M599" s="161"/>
      <c r="N599" s="161"/>
      <c r="O599" s="161"/>
      <c r="P599" s="161"/>
      <c r="Q599" s="161"/>
      <c r="R599" s="161"/>
      <c r="S599" s="161"/>
      <c r="T599" s="161"/>
      <c r="U599" s="161"/>
      <c r="V599" s="161"/>
      <c r="W599" s="161"/>
      <c r="X599" s="152"/>
      <c r="Y599" s="152"/>
      <c r="Z599" s="152"/>
      <c r="AA599" s="152"/>
      <c r="AB599" s="152"/>
      <c r="AC599" s="152"/>
      <c r="AD599" s="152"/>
      <c r="AE599" s="152"/>
      <c r="AF599" s="152"/>
      <c r="AG599" s="152" t="s">
        <v>284</v>
      </c>
      <c r="AH599" s="152">
        <v>0</v>
      </c>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c r="BD599" s="152"/>
      <c r="BE599" s="152"/>
      <c r="BF599" s="152"/>
      <c r="BG599" s="152"/>
      <c r="BH599" s="152"/>
    </row>
    <row r="600" spans="1:60" outlineLevel="1" x14ac:dyDescent="0.2">
      <c r="A600" s="159"/>
      <c r="B600" s="160"/>
      <c r="C600" s="190" t="s">
        <v>1045</v>
      </c>
      <c r="D600" s="162"/>
      <c r="E600" s="163">
        <v>50.7</v>
      </c>
      <c r="F600" s="161"/>
      <c r="G600" s="161"/>
      <c r="H600" s="161"/>
      <c r="I600" s="161"/>
      <c r="J600" s="161"/>
      <c r="K600" s="161"/>
      <c r="L600" s="161"/>
      <c r="M600" s="161"/>
      <c r="N600" s="161"/>
      <c r="O600" s="161"/>
      <c r="P600" s="161"/>
      <c r="Q600" s="161"/>
      <c r="R600" s="161"/>
      <c r="S600" s="161"/>
      <c r="T600" s="161"/>
      <c r="U600" s="161"/>
      <c r="V600" s="161"/>
      <c r="W600" s="161"/>
      <c r="X600" s="152"/>
      <c r="Y600" s="152"/>
      <c r="Z600" s="152"/>
      <c r="AA600" s="152"/>
      <c r="AB600" s="152"/>
      <c r="AC600" s="152"/>
      <c r="AD600" s="152"/>
      <c r="AE600" s="152"/>
      <c r="AF600" s="152"/>
      <c r="AG600" s="152" t="s">
        <v>284</v>
      </c>
      <c r="AH600" s="152">
        <v>0</v>
      </c>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c r="BD600" s="152"/>
      <c r="BE600" s="152"/>
      <c r="BF600" s="152"/>
      <c r="BG600" s="152"/>
      <c r="BH600" s="152"/>
    </row>
    <row r="601" spans="1:60" outlineLevel="1" x14ac:dyDescent="0.2">
      <c r="A601" s="159"/>
      <c r="B601" s="160"/>
      <c r="C601" s="190" t="s">
        <v>1046</v>
      </c>
      <c r="D601" s="162"/>
      <c r="E601" s="163">
        <v>486.07000000000005</v>
      </c>
      <c r="F601" s="161"/>
      <c r="G601" s="161"/>
      <c r="H601" s="161"/>
      <c r="I601" s="161"/>
      <c r="J601" s="161"/>
      <c r="K601" s="161"/>
      <c r="L601" s="161"/>
      <c r="M601" s="161"/>
      <c r="N601" s="161"/>
      <c r="O601" s="161"/>
      <c r="P601" s="161"/>
      <c r="Q601" s="161"/>
      <c r="R601" s="161"/>
      <c r="S601" s="161"/>
      <c r="T601" s="161"/>
      <c r="U601" s="161"/>
      <c r="V601" s="161"/>
      <c r="W601" s="161"/>
      <c r="X601" s="152"/>
      <c r="Y601" s="152"/>
      <c r="Z601" s="152"/>
      <c r="AA601" s="152"/>
      <c r="AB601" s="152"/>
      <c r="AC601" s="152"/>
      <c r="AD601" s="152"/>
      <c r="AE601" s="152"/>
      <c r="AF601" s="152"/>
      <c r="AG601" s="152" t="s">
        <v>284</v>
      </c>
      <c r="AH601" s="152">
        <v>0</v>
      </c>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c r="BD601" s="152"/>
      <c r="BE601" s="152"/>
      <c r="BF601" s="152"/>
      <c r="BG601" s="152"/>
      <c r="BH601" s="152"/>
    </row>
    <row r="602" spans="1:60" outlineLevel="1" x14ac:dyDescent="0.2">
      <c r="A602" s="159"/>
      <c r="B602" s="160"/>
      <c r="C602" s="190" t="s">
        <v>860</v>
      </c>
      <c r="D602" s="162"/>
      <c r="E602" s="163">
        <v>26.6</v>
      </c>
      <c r="F602" s="161"/>
      <c r="G602" s="161"/>
      <c r="H602" s="161"/>
      <c r="I602" s="161"/>
      <c r="J602" s="161"/>
      <c r="K602" s="161"/>
      <c r="L602" s="161"/>
      <c r="M602" s="161"/>
      <c r="N602" s="161"/>
      <c r="O602" s="161"/>
      <c r="P602" s="161"/>
      <c r="Q602" s="161"/>
      <c r="R602" s="161"/>
      <c r="S602" s="161"/>
      <c r="T602" s="161"/>
      <c r="U602" s="161"/>
      <c r="V602" s="161"/>
      <c r="W602" s="161"/>
      <c r="X602" s="152"/>
      <c r="Y602" s="152"/>
      <c r="Z602" s="152"/>
      <c r="AA602" s="152"/>
      <c r="AB602" s="152"/>
      <c r="AC602" s="152"/>
      <c r="AD602" s="152"/>
      <c r="AE602" s="152"/>
      <c r="AF602" s="152"/>
      <c r="AG602" s="152" t="s">
        <v>284</v>
      </c>
      <c r="AH602" s="152">
        <v>0</v>
      </c>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c r="BD602" s="152"/>
      <c r="BE602" s="152"/>
      <c r="BF602" s="152"/>
      <c r="BG602" s="152"/>
      <c r="BH602" s="152"/>
    </row>
    <row r="603" spans="1:60" outlineLevel="1" x14ac:dyDescent="0.2">
      <c r="A603" s="173">
        <v>203</v>
      </c>
      <c r="B603" s="174" t="s">
        <v>1047</v>
      </c>
      <c r="C603" s="189" t="s">
        <v>1048</v>
      </c>
      <c r="D603" s="175" t="s">
        <v>326</v>
      </c>
      <c r="E603" s="176">
        <v>563.37</v>
      </c>
      <c r="F603" s="177"/>
      <c r="G603" s="178">
        <f>ROUND(E603*F603,2)</f>
        <v>0</v>
      </c>
      <c r="H603" s="177"/>
      <c r="I603" s="178">
        <f>ROUND(E603*H603,2)</f>
        <v>0</v>
      </c>
      <c r="J603" s="177"/>
      <c r="K603" s="178">
        <f>ROUND(E603*J603,2)</f>
        <v>0</v>
      </c>
      <c r="L603" s="178">
        <v>21</v>
      </c>
      <c r="M603" s="178">
        <f>G603*(1+L603/100)</f>
        <v>0</v>
      </c>
      <c r="N603" s="178">
        <v>0</v>
      </c>
      <c r="O603" s="178">
        <f>ROUND(E603*N603,2)</f>
        <v>0</v>
      </c>
      <c r="P603" s="178">
        <v>0</v>
      </c>
      <c r="Q603" s="178">
        <f>ROUND(E603*P603,2)</f>
        <v>0</v>
      </c>
      <c r="R603" s="178"/>
      <c r="S603" s="178" t="s">
        <v>280</v>
      </c>
      <c r="T603" s="179" t="s">
        <v>281</v>
      </c>
      <c r="U603" s="161">
        <v>0</v>
      </c>
      <c r="V603" s="161">
        <f>ROUND(E603*U603,2)</f>
        <v>0</v>
      </c>
      <c r="W603" s="161"/>
      <c r="X603" s="152"/>
      <c r="Y603" s="152"/>
      <c r="Z603" s="152"/>
      <c r="AA603" s="152"/>
      <c r="AB603" s="152"/>
      <c r="AC603" s="152"/>
      <c r="AD603" s="152"/>
      <c r="AE603" s="152"/>
      <c r="AF603" s="152"/>
      <c r="AG603" s="152" t="s">
        <v>755</v>
      </c>
      <c r="AH603" s="152"/>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c r="BD603" s="152"/>
      <c r="BE603" s="152"/>
      <c r="BF603" s="152"/>
      <c r="BG603" s="152"/>
      <c r="BH603" s="152"/>
    </row>
    <row r="604" spans="1:60" outlineLevel="1" x14ac:dyDescent="0.2">
      <c r="A604" s="159"/>
      <c r="B604" s="160"/>
      <c r="C604" s="190" t="s">
        <v>1049</v>
      </c>
      <c r="D604" s="162"/>
      <c r="E604" s="163">
        <v>563.37</v>
      </c>
      <c r="F604" s="161"/>
      <c r="G604" s="161"/>
      <c r="H604" s="161"/>
      <c r="I604" s="161"/>
      <c r="J604" s="161"/>
      <c r="K604" s="161"/>
      <c r="L604" s="161"/>
      <c r="M604" s="161"/>
      <c r="N604" s="161"/>
      <c r="O604" s="161"/>
      <c r="P604" s="161"/>
      <c r="Q604" s="161"/>
      <c r="R604" s="161"/>
      <c r="S604" s="161"/>
      <c r="T604" s="161"/>
      <c r="U604" s="161"/>
      <c r="V604" s="161"/>
      <c r="W604" s="161"/>
      <c r="X604" s="152"/>
      <c r="Y604" s="152"/>
      <c r="Z604" s="152"/>
      <c r="AA604" s="152"/>
      <c r="AB604" s="152"/>
      <c r="AC604" s="152"/>
      <c r="AD604" s="152"/>
      <c r="AE604" s="152"/>
      <c r="AF604" s="152"/>
      <c r="AG604" s="152" t="s">
        <v>284</v>
      </c>
      <c r="AH604" s="152">
        <v>0</v>
      </c>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c r="BD604" s="152"/>
      <c r="BE604" s="152"/>
      <c r="BF604" s="152"/>
      <c r="BG604" s="152"/>
      <c r="BH604" s="152"/>
    </row>
    <row r="605" spans="1:60" outlineLevel="1" x14ac:dyDescent="0.2">
      <c r="A605" s="173">
        <v>204</v>
      </c>
      <c r="B605" s="174" t="s">
        <v>1050</v>
      </c>
      <c r="C605" s="189" t="s">
        <v>1051</v>
      </c>
      <c r="D605" s="175" t="s">
        <v>326</v>
      </c>
      <c r="E605" s="176">
        <v>11</v>
      </c>
      <c r="F605" s="177"/>
      <c r="G605" s="178">
        <f>ROUND(E605*F605,2)</f>
        <v>0</v>
      </c>
      <c r="H605" s="177"/>
      <c r="I605" s="178">
        <f>ROUND(E605*H605,2)</f>
        <v>0</v>
      </c>
      <c r="J605" s="177"/>
      <c r="K605" s="178">
        <f>ROUND(E605*J605,2)</f>
        <v>0</v>
      </c>
      <c r="L605" s="178">
        <v>21</v>
      </c>
      <c r="M605" s="178">
        <f>G605*(1+L605/100)</f>
        <v>0</v>
      </c>
      <c r="N605" s="178">
        <v>0</v>
      </c>
      <c r="O605" s="178">
        <f>ROUND(E605*N605,2)</f>
        <v>0</v>
      </c>
      <c r="P605" s="178">
        <v>0</v>
      </c>
      <c r="Q605" s="178">
        <f>ROUND(E605*P605,2)</f>
        <v>0</v>
      </c>
      <c r="R605" s="178"/>
      <c r="S605" s="178" t="s">
        <v>280</v>
      </c>
      <c r="T605" s="179" t="s">
        <v>281</v>
      </c>
      <c r="U605" s="161">
        <v>0</v>
      </c>
      <c r="V605" s="161">
        <f>ROUND(E605*U605,2)</f>
        <v>0</v>
      </c>
      <c r="W605" s="161"/>
      <c r="X605" s="152"/>
      <c r="Y605" s="152"/>
      <c r="Z605" s="152"/>
      <c r="AA605" s="152"/>
      <c r="AB605" s="152"/>
      <c r="AC605" s="152"/>
      <c r="AD605" s="152"/>
      <c r="AE605" s="152"/>
      <c r="AF605" s="152"/>
      <c r="AG605" s="152" t="s">
        <v>755</v>
      </c>
      <c r="AH605" s="152"/>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c r="BD605" s="152"/>
      <c r="BE605" s="152"/>
      <c r="BF605" s="152"/>
      <c r="BG605" s="152"/>
      <c r="BH605" s="152"/>
    </row>
    <row r="606" spans="1:60" outlineLevel="1" x14ac:dyDescent="0.2">
      <c r="A606" s="159"/>
      <c r="B606" s="160"/>
      <c r="C606" s="190" t="s">
        <v>1028</v>
      </c>
      <c r="D606" s="162"/>
      <c r="E606" s="163">
        <v>11</v>
      </c>
      <c r="F606" s="161"/>
      <c r="G606" s="161"/>
      <c r="H606" s="161"/>
      <c r="I606" s="161"/>
      <c r="J606" s="161"/>
      <c r="K606" s="161"/>
      <c r="L606" s="161"/>
      <c r="M606" s="161"/>
      <c r="N606" s="161"/>
      <c r="O606" s="161"/>
      <c r="P606" s="161"/>
      <c r="Q606" s="161"/>
      <c r="R606" s="161"/>
      <c r="S606" s="161"/>
      <c r="T606" s="161"/>
      <c r="U606" s="161"/>
      <c r="V606" s="161"/>
      <c r="W606" s="161"/>
      <c r="X606" s="152"/>
      <c r="Y606" s="152"/>
      <c r="Z606" s="152"/>
      <c r="AA606" s="152"/>
      <c r="AB606" s="152"/>
      <c r="AC606" s="152"/>
      <c r="AD606" s="152"/>
      <c r="AE606" s="152"/>
      <c r="AF606" s="152"/>
      <c r="AG606" s="152" t="s">
        <v>284</v>
      </c>
      <c r="AH606" s="152">
        <v>0</v>
      </c>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c r="BD606" s="152"/>
      <c r="BE606" s="152"/>
      <c r="BF606" s="152"/>
      <c r="BG606" s="152"/>
      <c r="BH606" s="152"/>
    </row>
    <row r="607" spans="1:60" x14ac:dyDescent="0.2">
      <c r="A607" s="167" t="s">
        <v>275</v>
      </c>
      <c r="B607" s="168" t="s">
        <v>230</v>
      </c>
      <c r="C607" s="188" t="s">
        <v>231</v>
      </c>
      <c r="D607" s="169"/>
      <c r="E607" s="170"/>
      <c r="F607" s="171"/>
      <c r="G607" s="171">
        <f>SUMIF(AG608:AG626,"&lt;&gt;NOR",G608:G626)</f>
        <v>0</v>
      </c>
      <c r="H607" s="171"/>
      <c r="I607" s="171">
        <f>SUM(I608:I626)</f>
        <v>0</v>
      </c>
      <c r="J607" s="171"/>
      <c r="K607" s="171">
        <f>SUM(K608:K626)</f>
        <v>0</v>
      </c>
      <c r="L607" s="171"/>
      <c r="M607" s="171">
        <f>SUM(M608:M626)</f>
        <v>0</v>
      </c>
      <c r="N607" s="171"/>
      <c r="O607" s="171">
        <f>SUM(O608:O626)</f>
        <v>0</v>
      </c>
      <c r="P607" s="171"/>
      <c r="Q607" s="171">
        <f>SUM(Q608:Q626)</f>
        <v>0</v>
      </c>
      <c r="R607" s="171"/>
      <c r="S607" s="171"/>
      <c r="T607" s="172"/>
      <c r="U607" s="166"/>
      <c r="V607" s="166">
        <f>SUM(V608:V626)</f>
        <v>0</v>
      </c>
      <c r="W607" s="166"/>
      <c r="AG607" t="s">
        <v>276</v>
      </c>
    </row>
    <row r="608" spans="1:60" outlineLevel="1" x14ac:dyDescent="0.2">
      <c r="A608" s="173">
        <v>205</v>
      </c>
      <c r="B608" s="174" t="s">
        <v>1052</v>
      </c>
      <c r="C608" s="189" t="s">
        <v>1053</v>
      </c>
      <c r="D608" s="175" t="s">
        <v>326</v>
      </c>
      <c r="E608" s="176">
        <v>226.54850000000002</v>
      </c>
      <c r="F608" s="177"/>
      <c r="G608" s="178">
        <f>ROUND(E608*F608,2)</f>
        <v>0</v>
      </c>
      <c r="H608" s="177"/>
      <c r="I608" s="178">
        <f>ROUND(E608*H608,2)</f>
        <v>0</v>
      </c>
      <c r="J608" s="177"/>
      <c r="K608" s="178">
        <f>ROUND(E608*J608,2)</f>
        <v>0</v>
      </c>
      <c r="L608" s="178">
        <v>21</v>
      </c>
      <c r="M608" s="178">
        <f>G608*(1+L608/100)</f>
        <v>0</v>
      </c>
      <c r="N608" s="178">
        <v>0</v>
      </c>
      <c r="O608" s="178">
        <f>ROUND(E608*N608,2)</f>
        <v>0</v>
      </c>
      <c r="P608" s="178">
        <v>0</v>
      </c>
      <c r="Q608" s="178">
        <f>ROUND(E608*P608,2)</f>
        <v>0</v>
      </c>
      <c r="R608" s="178"/>
      <c r="S608" s="178" t="s">
        <v>280</v>
      </c>
      <c r="T608" s="179" t="s">
        <v>281</v>
      </c>
      <c r="U608" s="161">
        <v>0</v>
      </c>
      <c r="V608" s="161">
        <f>ROUND(E608*U608,2)</f>
        <v>0</v>
      </c>
      <c r="W608" s="161"/>
      <c r="X608" s="152"/>
      <c r="Y608" s="152"/>
      <c r="Z608" s="152"/>
      <c r="AA608" s="152"/>
      <c r="AB608" s="152"/>
      <c r="AC608" s="152"/>
      <c r="AD608" s="152"/>
      <c r="AE608" s="152"/>
      <c r="AF608" s="152"/>
      <c r="AG608" s="152" t="s">
        <v>755</v>
      </c>
      <c r="AH608" s="152"/>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c r="BD608" s="152"/>
      <c r="BE608" s="152"/>
      <c r="BF608" s="152"/>
      <c r="BG608" s="152"/>
      <c r="BH608" s="152"/>
    </row>
    <row r="609" spans="1:60" outlineLevel="1" x14ac:dyDescent="0.2">
      <c r="A609" s="159"/>
      <c r="B609" s="160"/>
      <c r="C609" s="190" t="s">
        <v>1054</v>
      </c>
      <c r="D609" s="162"/>
      <c r="E609" s="163"/>
      <c r="F609" s="161"/>
      <c r="G609" s="161"/>
      <c r="H609" s="161"/>
      <c r="I609" s="161"/>
      <c r="J609" s="161"/>
      <c r="K609" s="161"/>
      <c r="L609" s="161"/>
      <c r="M609" s="161"/>
      <c r="N609" s="161"/>
      <c r="O609" s="161"/>
      <c r="P609" s="161"/>
      <c r="Q609" s="161"/>
      <c r="R609" s="161"/>
      <c r="S609" s="161"/>
      <c r="T609" s="161"/>
      <c r="U609" s="161"/>
      <c r="V609" s="161"/>
      <c r="W609" s="161"/>
      <c r="X609" s="152"/>
      <c r="Y609" s="152"/>
      <c r="Z609" s="152"/>
      <c r="AA609" s="152"/>
      <c r="AB609" s="152"/>
      <c r="AC609" s="152"/>
      <c r="AD609" s="152"/>
      <c r="AE609" s="152"/>
      <c r="AF609" s="152"/>
      <c r="AG609" s="152" t="s">
        <v>284</v>
      </c>
      <c r="AH609" s="152">
        <v>0</v>
      </c>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c r="BD609" s="152"/>
      <c r="BE609" s="152"/>
      <c r="BF609" s="152"/>
      <c r="BG609" s="152"/>
      <c r="BH609" s="152"/>
    </row>
    <row r="610" spans="1:60" outlineLevel="1" x14ac:dyDescent="0.2">
      <c r="A610" s="159"/>
      <c r="B610" s="160"/>
      <c r="C610" s="190" t="s">
        <v>1055</v>
      </c>
      <c r="D610" s="162"/>
      <c r="E610" s="163"/>
      <c r="F610" s="161"/>
      <c r="G610" s="161"/>
      <c r="H610" s="161"/>
      <c r="I610" s="161"/>
      <c r="J610" s="161"/>
      <c r="K610" s="161"/>
      <c r="L610" s="161"/>
      <c r="M610" s="161"/>
      <c r="N610" s="161"/>
      <c r="O610" s="161"/>
      <c r="P610" s="161"/>
      <c r="Q610" s="161"/>
      <c r="R610" s="161"/>
      <c r="S610" s="161"/>
      <c r="T610" s="161"/>
      <c r="U610" s="161"/>
      <c r="V610" s="161"/>
      <c r="W610" s="161"/>
      <c r="X610" s="152"/>
      <c r="Y610" s="152"/>
      <c r="Z610" s="152"/>
      <c r="AA610" s="152"/>
      <c r="AB610" s="152"/>
      <c r="AC610" s="152"/>
      <c r="AD610" s="152"/>
      <c r="AE610" s="152"/>
      <c r="AF610" s="152"/>
      <c r="AG610" s="152" t="s">
        <v>284</v>
      </c>
      <c r="AH610" s="152">
        <v>0</v>
      </c>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c r="BD610" s="152"/>
      <c r="BE610" s="152"/>
      <c r="BF610" s="152"/>
      <c r="BG610" s="152"/>
      <c r="BH610" s="152"/>
    </row>
    <row r="611" spans="1:60" outlineLevel="1" x14ac:dyDescent="0.2">
      <c r="A611" s="159"/>
      <c r="B611" s="160"/>
      <c r="C611" s="190" t="s">
        <v>1056</v>
      </c>
      <c r="D611" s="162"/>
      <c r="E611" s="163"/>
      <c r="F611" s="161"/>
      <c r="G611" s="161"/>
      <c r="H611" s="161"/>
      <c r="I611" s="161"/>
      <c r="J611" s="161"/>
      <c r="K611" s="161"/>
      <c r="L611" s="161"/>
      <c r="M611" s="161"/>
      <c r="N611" s="161"/>
      <c r="O611" s="161"/>
      <c r="P611" s="161"/>
      <c r="Q611" s="161"/>
      <c r="R611" s="161"/>
      <c r="S611" s="161"/>
      <c r="T611" s="161"/>
      <c r="U611" s="161"/>
      <c r="V611" s="161"/>
      <c r="W611" s="161"/>
      <c r="X611" s="152"/>
      <c r="Y611" s="152"/>
      <c r="Z611" s="152"/>
      <c r="AA611" s="152"/>
      <c r="AB611" s="152"/>
      <c r="AC611" s="152"/>
      <c r="AD611" s="152"/>
      <c r="AE611" s="152"/>
      <c r="AF611" s="152"/>
      <c r="AG611" s="152" t="s">
        <v>284</v>
      </c>
      <c r="AH611" s="152">
        <v>0</v>
      </c>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c r="BD611" s="152"/>
      <c r="BE611" s="152"/>
      <c r="BF611" s="152"/>
      <c r="BG611" s="152"/>
      <c r="BH611" s="152"/>
    </row>
    <row r="612" spans="1:60" outlineLevel="1" x14ac:dyDescent="0.2">
      <c r="A612" s="159"/>
      <c r="B612" s="160"/>
      <c r="C612" s="190" t="s">
        <v>1057</v>
      </c>
      <c r="D612" s="162"/>
      <c r="E612" s="163"/>
      <c r="F612" s="161"/>
      <c r="G612" s="161"/>
      <c r="H612" s="161"/>
      <c r="I612" s="161"/>
      <c r="J612" s="161"/>
      <c r="K612" s="161"/>
      <c r="L612" s="161"/>
      <c r="M612" s="161"/>
      <c r="N612" s="161"/>
      <c r="O612" s="161"/>
      <c r="P612" s="161"/>
      <c r="Q612" s="161"/>
      <c r="R612" s="161"/>
      <c r="S612" s="161"/>
      <c r="T612" s="161"/>
      <c r="U612" s="161"/>
      <c r="V612" s="161"/>
      <c r="W612" s="161"/>
      <c r="X612" s="152"/>
      <c r="Y612" s="152"/>
      <c r="Z612" s="152"/>
      <c r="AA612" s="152"/>
      <c r="AB612" s="152"/>
      <c r="AC612" s="152"/>
      <c r="AD612" s="152"/>
      <c r="AE612" s="152"/>
      <c r="AF612" s="152"/>
      <c r="AG612" s="152" t="s">
        <v>284</v>
      </c>
      <c r="AH612" s="152">
        <v>0</v>
      </c>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c r="BD612" s="152"/>
      <c r="BE612" s="152"/>
      <c r="BF612" s="152"/>
      <c r="BG612" s="152"/>
      <c r="BH612" s="152"/>
    </row>
    <row r="613" spans="1:60" outlineLevel="1" x14ac:dyDescent="0.2">
      <c r="A613" s="159"/>
      <c r="B613" s="160"/>
      <c r="C613" s="190" t="s">
        <v>1058</v>
      </c>
      <c r="D613" s="162"/>
      <c r="E613" s="163">
        <v>1.76</v>
      </c>
      <c r="F613" s="161"/>
      <c r="G613" s="161"/>
      <c r="H613" s="161"/>
      <c r="I613" s="161"/>
      <c r="J613" s="161"/>
      <c r="K613" s="161"/>
      <c r="L613" s="161"/>
      <c r="M613" s="161"/>
      <c r="N613" s="161"/>
      <c r="O613" s="161"/>
      <c r="P613" s="161"/>
      <c r="Q613" s="161"/>
      <c r="R613" s="161"/>
      <c r="S613" s="161"/>
      <c r="T613" s="161"/>
      <c r="U613" s="161"/>
      <c r="V613" s="161"/>
      <c r="W613" s="161"/>
      <c r="X613" s="152"/>
      <c r="Y613" s="152"/>
      <c r="Z613" s="152"/>
      <c r="AA613" s="152"/>
      <c r="AB613" s="152"/>
      <c r="AC613" s="152"/>
      <c r="AD613" s="152"/>
      <c r="AE613" s="152"/>
      <c r="AF613" s="152"/>
      <c r="AG613" s="152" t="s">
        <v>284</v>
      </c>
      <c r="AH613" s="152">
        <v>0</v>
      </c>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c r="BD613" s="152"/>
      <c r="BE613" s="152"/>
      <c r="BF613" s="152"/>
      <c r="BG613" s="152"/>
      <c r="BH613" s="152"/>
    </row>
    <row r="614" spans="1:60" outlineLevel="1" x14ac:dyDescent="0.2">
      <c r="A614" s="159"/>
      <c r="B614" s="160"/>
      <c r="C614" s="190" t="s">
        <v>1059</v>
      </c>
      <c r="D614" s="162"/>
      <c r="E614" s="163">
        <v>27.44</v>
      </c>
      <c r="F614" s="161"/>
      <c r="G614" s="161"/>
      <c r="H614" s="161"/>
      <c r="I614" s="161"/>
      <c r="J614" s="161"/>
      <c r="K614" s="161"/>
      <c r="L614" s="161"/>
      <c r="M614" s="161"/>
      <c r="N614" s="161"/>
      <c r="O614" s="161"/>
      <c r="P614" s="161"/>
      <c r="Q614" s="161"/>
      <c r="R614" s="161"/>
      <c r="S614" s="161"/>
      <c r="T614" s="161"/>
      <c r="U614" s="161"/>
      <c r="V614" s="161"/>
      <c r="W614" s="161"/>
      <c r="X614" s="152"/>
      <c r="Y614" s="152"/>
      <c r="Z614" s="152"/>
      <c r="AA614" s="152"/>
      <c r="AB614" s="152"/>
      <c r="AC614" s="152"/>
      <c r="AD614" s="152"/>
      <c r="AE614" s="152"/>
      <c r="AF614" s="152"/>
      <c r="AG614" s="152" t="s">
        <v>284</v>
      </c>
      <c r="AH614" s="152">
        <v>0</v>
      </c>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c r="BD614" s="152"/>
      <c r="BE614" s="152"/>
      <c r="BF614" s="152"/>
      <c r="BG614" s="152"/>
      <c r="BH614" s="152"/>
    </row>
    <row r="615" spans="1:60" outlineLevel="1" x14ac:dyDescent="0.2">
      <c r="A615" s="159"/>
      <c r="B615" s="160"/>
      <c r="C615" s="190" t="s">
        <v>1060</v>
      </c>
      <c r="D615" s="162"/>
      <c r="E615" s="163">
        <v>8.7800000000000011</v>
      </c>
      <c r="F615" s="161"/>
      <c r="G615" s="161"/>
      <c r="H615" s="161"/>
      <c r="I615" s="161"/>
      <c r="J615" s="161"/>
      <c r="K615" s="161"/>
      <c r="L615" s="161"/>
      <c r="M615" s="161"/>
      <c r="N615" s="161"/>
      <c r="O615" s="161"/>
      <c r="P615" s="161"/>
      <c r="Q615" s="161"/>
      <c r="R615" s="161"/>
      <c r="S615" s="161"/>
      <c r="T615" s="161"/>
      <c r="U615" s="161"/>
      <c r="V615" s="161"/>
      <c r="W615" s="161"/>
      <c r="X615" s="152"/>
      <c r="Y615" s="152"/>
      <c r="Z615" s="152"/>
      <c r="AA615" s="152"/>
      <c r="AB615" s="152"/>
      <c r="AC615" s="152"/>
      <c r="AD615" s="152"/>
      <c r="AE615" s="152"/>
      <c r="AF615" s="152"/>
      <c r="AG615" s="152" t="s">
        <v>284</v>
      </c>
      <c r="AH615" s="152">
        <v>0</v>
      </c>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c r="BD615" s="152"/>
      <c r="BE615" s="152"/>
      <c r="BF615" s="152"/>
      <c r="BG615" s="152"/>
      <c r="BH615" s="152"/>
    </row>
    <row r="616" spans="1:60" outlineLevel="1" x14ac:dyDescent="0.2">
      <c r="A616" s="159"/>
      <c r="B616" s="160"/>
      <c r="C616" s="190" t="s">
        <v>1061</v>
      </c>
      <c r="D616" s="162"/>
      <c r="E616" s="163">
        <v>32.330000000000005</v>
      </c>
      <c r="F616" s="161"/>
      <c r="G616" s="161"/>
      <c r="H616" s="161"/>
      <c r="I616" s="161"/>
      <c r="J616" s="161"/>
      <c r="K616" s="161"/>
      <c r="L616" s="161"/>
      <c r="M616" s="161"/>
      <c r="N616" s="161"/>
      <c r="O616" s="161"/>
      <c r="P616" s="161"/>
      <c r="Q616" s="161"/>
      <c r="R616" s="161"/>
      <c r="S616" s="161"/>
      <c r="T616" s="161"/>
      <c r="U616" s="161"/>
      <c r="V616" s="161"/>
      <c r="W616" s="161"/>
      <c r="X616" s="152"/>
      <c r="Y616" s="152"/>
      <c r="Z616" s="152"/>
      <c r="AA616" s="152"/>
      <c r="AB616" s="152"/>
      <c r="AC616" s="152"/>
      <c r="AD616" s="152"/>
      <c r="AE616" s="152"/>
      <c r="AF616" s="152"/>
      <c r="AG616" s="152" t="s">
        <v>284</v>
      </c>
      <c r="AH616" s="152">
        <v>0</v>
      </c>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c r="BD616" s="152"/>
      <c r="BE616" s="152"/>
      <c r="BF616" s="152"/>
      <c r="BG616" s="152"/>
      <c r="BH616" s="152"/>
    </row>
    <row r="617" spans="1:60" outlineLevel="1" x14ac:dyDescent="0.2">
      <c r="A617" s="159"/>
      <c r="B617" s="160"/>
      <c r="C617" s="190" t="s">
        <v>1062</v>
      </c>
      <c r="D617" s="162"/>
      <c r="E617" s="163">
        <v>19.900000000000002</v>
      </c>
      <c r="F617" s="161"/>
      <c r="G617" s="161"/>
      <c r="H617" s="161"/>
      <c r="I617" s="161"/>
      <c r="J617" s="161"/>
      <c r="K617" s="161"/>
      <c r="L617" s="161"/>
      <c r="M617" s="161"/>
      <c r="N617" s="161"/>
      <c r="O617" s="161"/>
      <c r="P617" s="161"/>
      <c r="Q617" s="161"/>
      <c r="R617" s="161"/>
      <c r="S617" s="161"/>
      <c r="T617" s="161"/>
      <c r="U617" s="161"/>
      <c r="V617" s="161"/>
      <c r="W617" s="161"/>
      <c r="X617" s="152"/>
      <c r="Y617" s="152"/>
      <c r="Z617" s="152"/>
      <c r="AA617" s="152"/>
      <c r="AB617" s="152"/>
      <c r="AC617" s="152"/>
      <c r="AD617" s="152"/>
      <c r="AE617" s="152"/>
      <c r="AF617" s="152"/>
      <c r="AG617" s="152" t="s">
        <v>284</v>
      </c>
      <c r="AH617" s="152">
        <v>0</v>
      </c>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c r="BD617" s="152"/>
      <c r="BE617" s="152"/>
      <c r="BF617" s="152"/>
      <c r="BG617" s="152"/>
      <c r="BH617" s="152"/>
    </row>
    <row r="618" spans="1:60" outlineLevel="1" x14ac:dyDescent="0.2">
      <c r="A618" s="159"/>
      <c r="B618" s="160"/>
      <c r="C618" s="190" t="s">
        <v>1063</v>
      </c>
      <c r="D618" s="162"/>
      <c r="E618" s="163">
        <v>26.98</v>
      </c>
      <c r="F618" s="161"/>
      <c r="G618" s="161"/>
      <c r="H618" s="161"/>
      <c r="I618" s="161"/>
      <c r="J618" s="161"/>
      <c r="K618" s="161"/>
      <c r="L618" s="161"/>
      <c r="M618" s="161"/>
      <c r="N618" s="161"/>
      <c r="O618" s="161"/>
      <c r="P618" s="161"/>
      <c r="Q618" s="161"/>
      <c r="R618" s="161"/>
      <c r="S618" s="161"/>
      <c r="T618" s="161"/>
      <c r="U618" s="161"/>
      <c r="V618" s="161"/>
      <c r="W618" s="161"/>
      <c r="X618" s="152"/>
      <c r="Y618" s="152"/>
      <c r="Z618" s="152"/>
      <c r="AA618" s="152"/>
      <c r="AB618" s="152"/>
      <c r="AC618" s="152"/>
      <c r="AD618" s="152"/>
      <c r="AE618" s="152"/>
      <c r="AF618" s="152"/>
      <c r="AG618" s="152" t="s">
        <v>284</v>
      </c>
      <c r="AH618" s="152">
        <v>0</v>
      </c>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c r="BD618" s="152"/>
      <c r="BE618" s="152"/>
      <c r="BF618" s="152"/>
      <c r="BG618" s="152"/>
      <c r="BH618" s="152"/>
    </row>
    <row r="619" spans="1:60" outlineLevel="1" x14ac:dyDescent="0.2">
      <c r="A619" s="159"/>
      <c r="B619" s="160"/>
      <c r="C619" s="190" t="s">
        <v>1064</v>
      </c>
      <c r="D619" s="162"/>
      <c r="E619" s="163">
        <v>46.57</v>
      </c>
      <c r="F619" s="161"/>
      <c r="G619" s="161"/>
      <c r="H619" s="161"/>
      <c r="I619" s="161"/>
      <c r="J619" s="161"/>
      <c r="K619" s="161"/>
      <c r="L619" s="161"/>
      <c r="M619" s="161"/>
      <c r="N619" s="161"/>
      <c r="O619" s="161"/>
      <c r="P619" s="161"/>
      <c r="Q619" s="161"/>
      <c r="R619" s="161"/>
      <c r="S619" s="161"/>
      <c r="T619" s="161"/>
      <c r="U619" s="161"/>
      <c r="V619" s="161"/>
      <c r="W619" s="161"/>
      <c r="X619" s="152"/>
      <c r="Y619" s="152"/>
      <c r="Z619" s="152"/>
      <c r="AA619" s="152"/>
      <c r="AB619" s="152"/>
      <c r="AC619" s="152"/>
      <c r="AD619" s="152"/>
      <c r="AE619" s="152"/>
      <c r="AF619" s="152"/>
      <c r="AG619" s="152" t="s">
        <v>284</v>
      </c>
      <c r="AH619" s="152">
        <v>0</v>
      </c>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c r="BD619" s="152"/>
      <c r="BE619" s="152"/>
      <c r="BF619" s="152"/>
      <c r="BG619" s="152"/>
      <c r="BH619" s="152"/>
    </row>
    <row r="620" spans="1:60" outlineLevel="1" x14ac:dyDescent="0.2">
      <c r="A620" s="159"/>
      <c r="B620" s="160"/>
      <c r="C620" s="190" t="s">
        <v>1065</v>
      </c>
      <c r="D620" s="162"/>
      <c r="E620" s="163">
        <v>11.920000000000002</v>
      </c>
      <c r="F620" s="161"/>
      <c r="G620" s="161"/>
      <c r="H620" s="161"/>
      <c r="I620" s="161"/>
      <c r="J620" s="161"/>
      <c r="K620" s="161"/>
      <c r="L620" s="161"/>
      <c r="M620" s="161"/>
      <c r="N620" s="161"/>
      <c r="O620" s="161"/>
      <c r="P620" s="161"/>
      <c r="Q620" s="161"/>
      <c r="R620" s="161"/>
      <c r="S620" s="161"/>
      <c r="T620" s="161"/>
      <c r="U620" s="161"/>
      <c r="V620" s="161"/>
      <c r="W620" s="161"/>
      <c r="X620" s="152"/>
      <c r="Y620" s="152"/>
      <c r="Z620" s="152"/>
      <c r="AA620" s="152"/>
      <c r="AB620" s="152"/>
      <c r="AC620" s="152"/>
      <c r="AD620" s="152"/>
      <c r="AE620" s="152"/>
      <c r="AF620" s="152"/>
      <c r="AG620" s="152" t="s">
        <v>284</v>
      </c>
      <c r="AH620" s="152">
        <v>0</v>
      </c>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c r="BD620" s="152"/>
      <c r="BE620" s="152"/>
      <c r="BF620" s="152"/>
      <c r="BG620" s="152"/>
      <c r="BH620" s="152"/>
    </row>
    <row r="621" spans="1:60" outlineLevel="1" x14ac:dyDescent="0.2">
      <c r="A621" s="159"/>
      <c r="B621" s="160"/>
      <c r="C621" s="192" t="s">
        <v>481</v>
      </c>
      <c r="D621" s="164"/>
      <c r="E621" s="165">
        <v>175.69000000000003</v>
      </c>
      <c r="F621" s="161"/>
      <c r="G621" s="161"/>
      <c r="H621" s="161"/>
      <c r="I621" s="161"/>
      <c r="J621" s="161"/>
      <c r="K621" s="161"/>
      <c r="L621" s="161"/>
      <c r="M621" s="161"/>
      <c r="N621" s="161"/>
      <c r="O621" s="161"/>
      <c r="P621" s="161"/>
      <c r="Q621" s="161"/>
      <c r="R621" s="161"/>
      <c r="S621" s="161"/>
      <c r="T621" s="161"/>
      <c r="U621" s="161"/>
      <c r="V621" s="161"/>
      <c r="W621" s="161"/>
      <c r="X621" s="152"/>
      <c r="Y621" s="152"/>
      <c r="Z621" s="152"/>
      <c r="AA621" s="152"/>
      <c r="AB621" s="152"/>
      <c r="AC621" s="152"/>
      <c r="AD621" s="152"/>
      <c r="AE621" s="152"/>
      <c r="AF621" s="152"/>
      <c r="AG621" s="152" t="s">
        <v>284</v>
      </c>
      <c r="AH621" s="152">
        <v>1</v>
      </c>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c r="BD621" s="152"/>
      <c r="BE621" s="152"/>
      <c r="BF621" s="152"/>
      <c r="BG621" s="152"/>
      <c r="BH621" s="152"/>
    </row>
    <row r="622" spans="1:60" outlineLevel="1" x14ac:dyDescent="0.2">
      <c r="A622" s="159"/>
      <c r="B622" s="160"/>
      <c r="C622" s="190" t="s">
        <v>1066</v>
      </c>
      <c r="D622" s="162"/>
      <c r="E622" s="163"/>
      <c r="F622" s="161"/>
      <c r="G622" s="161"/>
      <c r="H622" s="161"/>
      <c r="I622" s="161"/>
      <c r="J622" s="161"/>
      <c r="K622" s="161"/>
      <c r="L622" s="161"/>
      <c r="M622" s="161"/>
      <c r="N622" s="161"/>
      <c r="O622" s="161"/>
      <c r="P622" s="161"/>
      <c r="Q622" s="161"/>
      <c r="R622" s="161"/>
      <c r="S622" s="161"/>
      <c r="T622" s="161"/>
      <c r="U622" s="161"/>
      <c r="V622" s="161"/>
      <c r="W622" s="161"/>
      <c r="X622" s="152"/>
      <c r="Y622" s="152"/>
      <c r="Z622" s="152"/>
      <c r="AA622" s="152"/>
      <c r="AB622" s="152"/>
      <c r="AC622" s="152"/>
      <c r="AD622" s="152"/>
      <c r="AE622" s="152"/>
      <c r="AF622" s="152"/>
      <c r="AG622" s="152" t="s">
        <v>284</v>
      </c>
      <c r="AH622" s="152">
        <v>0</v>
      </c>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c r="BD622" s="152"/>
      <c r="BE622" s="152"/>
      <c r="BF622" s="152"/>
      <c r="BG622" s="152"/>
      <c r="BH622" s="152"/>
    </row>
    <row r="623" spans="1:60" outlineLevel="1" x14ac:dyDescent="0.2">
      <c r="A623" s="159"/>
      <c r="B623" s="160"/>
      <c r="C623" s="190" t="s">
        <v>527</v>
      </c>
      <c r="D623" s="162"/>
      <c r="E623" s="163">
        <v>3.68</v>
      </c>
      <c r="F623" s="161"/>
      <c r="G623" s="161"/>
      <c r="H623" s="161"/>
      <c r="I623" s="161"/>
      <c r="J623" s="161"/>
      <c r="K623" s="161"/>
      <c r="L623" s="161"/>
      <c r="M623" s="161"/>
      <c r="N623" s="161"/>
      <c r="O623" s="161"/>
      <c r="P623" s="161"/>
      <c r="Q623" s="161"/>
      <c r="R623" s="161"/>
      <c r="S623" s="161"/>
      <c r="T623" s="161"/>
      <c r="U623" s="161"/>
      <c r="V623" s="161"/>
      <c r="W623" s="161"/>
      <c r="X623" s="152"/>
      <c r="Y623" s="152"/>
      <c r="Z623" s="152"/>
      <c r="AA623" s="152"/>
      <c r="AB623" s="152"/>
      <c r="AC623" s="152"/>
      <c r="AD623" s="152"/>
      <c r="AE623" s="152"/>
      <c r="AF623" s="152"/>
      <c r="AG623" s="152" t="s">
        <v>284</v>
      </c>
      <c r="AH623" s="152">
        <v>0</v>
      </c>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c r="BD623" s="152"/>
      <c r="BE623" s="152"/>
      <c r="BF623" s="152"/>
      <c r="BG623" s="152"/>
      <c r="BH623" s="152"/>
    </row>
    <row r="624" spans="1:60" outlineLevel="1" x14ac:dyDescent="0.2">
      <c r="A624" s="159"/>
      <c r="B624" s="160"/>
      <c r="C624" s="190" t="s">
        <v>1067</v>
      </c>
      <c r="D624" s="162"/>
      <c r="E624" s="163">
        <v>0.8600000000000001</v>
      </c>
      <c r="F624" s="161"/>
      <c r="G624" s="161"/>
      <c r="H624" s="161"/>
      <c r="I624" s="161"/>
      <c r="J624" s="161"/>
      <c r="K624" s="161"/>
      <c r="L624" s="161"/>
      <c r="M624" s="161"/>
      <c r="N624" s="161"/>
      <c r="O624" s="161"/>
      <c r="P624" s="161"/>
      <c r="Q624" s="161"/>
      <c r="R624" s="161"/>
      <c r="S624" s="161"/>
      <c r="T624" s="161"/>
      <c r="U624" s="161"/>
      <c r="V624" s="161"/>
      <c r="W624" s="161"/>
      <c r="X624" s="152"/>
      <c r="Y624" s="152"/>
      <c r="Z624" s="152"/>
      <c r="AA624" s="152"/>
      <c r="AB624" s="152"/>
      <c r="AC624" s="152"/>
      <c r="AD624" s="152"/>
      <c r="AE624" s="152"/>
      <c r="AF624" s="152"/>
      <c r="AG624" s="152" t="s">
        <v>284</v>
      </c>
      <c r="AH624" s="152">
        <v>0</v>
      </c>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c r="BD624" s="152"/>
      <c r="BE624" s="152"/>
      <c r="BF624" s="152"/>
      <c r="BG624" s="152"/>
      <c r="BH624" s="152"/>
    </row>
    <row r="625" spans="1:60" outlineLevel="1" x14ac:dyDescent="0.2">
      <c r="A625" s="159"/>
      <c r="B625" s="160"/>
      <c r="C625" s="190" t="s">
        <v>1068</v>
      </c>
      <c r="D625" s="162"/>
      <c r="E625" s="163">
        <v>41.400000000000006</v>
      </c>
      <c r="F625" s="161"/>
      <c r="G625" s="161"/>
      <c r="H625" s="161"/>
      <c r="I625" s="161"/>
      <c r="J625" s="161"/>
      <c r="K625" s="161"/>
      <c r="L625" s="161"/>
      <c r="M625" s="161"/>
      <c r="N625" s="161"/>
      <c r="O625" s="161"/>
      <c r="P625" s="161"/>
      <c r="Q625" s="161"/>
      <c r="R625" s="161"/>
      <c r="S625" s="161"/>
      <c r="T625" s="161"/>
      <c r="U625" s="161"/>
      <c r="V625" s="161"/>
      <c r="W625" s="161"/>
      <c r="X625" s="152"/>
      <c r="Y625" s="152"/>
      <c r="Z625" s="152"/>
      <c r="AA625" s="152"/>
      <c r="AB625" s="152"/>
      <c r="AC625" s="152"/>
      <c r="AD625" s="152"/>
      <c r="AE625" s="152"/>
      <c r="AF625" s="152"/>
      <c r="AG625" s="152" t="s">
        <v>284</v>
      </c>
      <c r="AH625" s="152">
        <v>0</v>
      </c>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c r="BD625" s="152"/>
      <c r="BE625" s="152"/>
      <c r="BF625" s="152"/>
      <c r="BG625" s="152"/>
      <c r="BH625" s="152"/>
    </row>
    <row r="626" spans="1:60" outlineLevel="1" x14ac:dyDescent="0.2">
      <c r="A626" s="159"/>
      <c r="B626" s="160"/>
      <c r="C626" s="190" t="s">
        <v>1069</v>
      </c>
      <c r="D626" s="162"/>
      <c r="E626" s="163">
        <v>4.9200000000000008</v>
      </c>
      <c r="F626" s="161"/>
      <c r="G626" s="161"/>
      <c r="H626" s="161"/>
      <c r="I626" s="161"/>
      <c r="J626" s="161"/>
      <c r="K626" s="161"/>
      <c r="L626" s="161"/>
      <c r="M626" s="161"/>
      <c r="N626" s="161"/>
      <c r="O626" s="161"/>
      <c r="P626" s="161"/>
      <c r="Q626" s="161"/>
      <c r="R626" s="161"/>
      <c r="S626" s="161"/>
      <c r="T626" s="161"/>
      <c r="U626" s="161"/>
      <c r="V626" s="161"/>
      <c r="W626" s="161"/>
      <c r="X626" s="152"/>
      <c r="Y626" s="152"/>
      <c r="Z626" s="152"/>
      <c r="AA626" s="152"/>
      <c r="AB626" s="152"/>
      <c r="AC626" s="152"/>
      <c r="AD626" s="152"/>
      <c r="AE626" s="152"/>
      <c r="AF626" s="152"/>
      <c r="AG626" s="152" t="s">
        <v>284</v>
      </c>
      <c r="AH626" s="152">
        <v>0</v>
      </c>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row>
    <row r="627" spans="1:60" x14ac:dyDescent="0.2">
      <c r="A627" s="167" t="s">
        <v>275</v>
      </c>
      <c r="B627" s="168" t="s">
        <v>232</v>
      </c>
      <c r="C627" s="188" t="s">
        <v>233</v>
      </c>
      <c r="D627" s="169"/>
      <c r="E627" s="170"/>
      <c r="F627" s="171"/>
      <c r="G627" s="171">
        <f>SUMIF(AG628:AG633,"&lt;&gt;NOR",G628:G633)</f>
        <v>0</v>
      </c>
      <c r="H627" s="171"/>
      <c r="I627" s="171">
        <f>SUM(I628:I633)</f>
        <v>0</v>
      </c>
      <c r="J627" s="171"/>
      <c r="K627" s="171">
        <f>SUM(K628:K633)</f>
        <v>0</v>
      </c>
      <c r="L627" s="171"/>
      <c r="M627" s="171">
        <f>SUM(M628:M633)</f>
        <v>0</v>
      </c>
      <c r="N627" s="171"/>
      <c r="O627" s="171">
        <f>SUM(O628:O633)</f>
        <v>0</v>
      </c>
      <c r="P627" s="171"/>
      <c r="Q627" s="171">
        <f>SUM(Q628:Q633)</f>
        <v>0</v>
      </c>
      <c r="R627" s="171"/>
      <c r="S627" s="171"/>
      <c r="T627" s="172"/>
      <c r="U627" s="166"/>
      <c r="V627" s="166">
        <f>SUM(V628:V633)</f>
        <v>0</v>
      </c>
      <c r="W627" s="166"/>
      <c r="AG627" t="s">
        <v>276</v>
      </c>
    </row>
    <row r="628" spans="1:60" outlineLevel="1" x14ac:dyDescent="0.2">
      <c r="A628" s="180">
        <v>206</v>
      </c>
      <c r="B628" s="181" t="s">
        <v>1070</v>
      </c>
      <c r="C628" s="191" t="s">
        <v>1071</v>
      </c>
      <c r="D628" s="182" t="s">
        <v>326</v>
      </c>
      <c r="E628" s="183">
        <v>431.57000000000005</v>
      </c>
      <c r="F628" s="184"/>
      <c r="G628" s="185">
        <f>ROUND(E628*F628,2)</f>
        <v>0</v>
      </c>
      <c r="H628" s="184"/>
      <c r="I628" s="185">
        <f>ROUND(E628*H628,2)</f>
        <v>0</v>
      </c>
      <c r="J628" s="184"/>
      <c r="K628" s="185">
        <f>ROUND(E628*J628,2)</f>
        <v>0</v>
      </c>
      <c r="L628" s="185">
        <v>21</v>
      </c>
      <c r="M628" s="185">
        <f>G628*(1+L628/100)</f>
        <v>0</v>
      </c>
      <c r="N628" s="185">
        <v>0</v>
      </c>
      <c r="O628" s="185">
        <f>ROUND(E628*N628,2)</f>
        <v>0</v>
      </c>
      <c r="P628" s="185">
        <v>0</v>
      </c>
      <c r="Q628" s="185">
        <f>ROUND(E628*P628,2)</f>
        <v>0</v>
      </c>
      <c r="R628" s="185"/>
      <c r="S628" s="185" t="s">
        <v>280</v>
      </c>
      <c r="T628" s="186" t="s">
        <v>281</v>
      </c>
      <c r="U628" s="161">
        <v>0</v>
      </c>
      <c r="V628" s="161">
        <f>ROUND(E628*U628,2)</f>
        <v>0</v>
      </c>
      <c r="W628" s="161"/>
      <c r="X628" s="152"/>
      <c r="Y628" s="152"/>
      <c r="Z628" s="152"/>
      <c r="AA628" s="152"/>
      <c r="AB628" s="152"/>
      <c r="AC628" s="152"/>
      <c r="AD628" s="152"/>
      <c r="AE628" s="152"/>
      <c r="AF628" s="152"/>
      <c r="AG628" s="152" t="s">
        <v>755</v>
      </c>
      <c r="AH628" s="152"/>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c r="BD628" s="152"/>
      <c r="BE628" s="152"/>
      <c r="BF628" s="152"/>
      <c r="BG628" s="152"/>
      <c r="BH628" s="152"/>
    </row>
    <row r="629" spans="1:60" outlineLevel="1" x14ac:dyDescent="0.2">
      <c r="A629" s="173">
        <v>207</v>
      </c>
      <c r="B629" s="174" t="s">
        <v>1072</v>
      </c>
      <c r="C629" s="189" t="s">
        <v>1073</v>
      </c>
      <c r="D629" s="175" t="s">
        <v>326</v>
      </c>
      <c r="E629" s="176">
        <v>431.56800000000004</v>
      </c>
      <c r="F629" s="177"/>
      <c r="G629" s="178">
        <f>ROUND(E629*F629,2)</f>
        <v>0</v>
      </c>
      <c r="H629" s="177"/>
      <c r="I629" s="178">
        <f>ROUND(E629*H629,2)</f>
        <v>0</v>
      </c>
      <c r="J629" s="177"/>
      <c r="K629" s="178">
        <f>ROUND(E629*J629,2)</f>
        <v>0</v>
      </c>
      <c r="L629" s="178">
        <v>21</v>
      </c>
      <c r="M629" s="178">
        <f>G629*(1+L629/100)</f>
        <v>0</v>
      </c>
      <c r="N629" s="178">
        <v>0</v>
      </c>
      <c r="O629" s="178">
        <f>ROUND(E629*N629,2)</f>
        <v>0</v>
      </c>
      <c r="P629" s="178">
        <v>0</v>
      </c>
      <c r="Q629" s="178">
        <f>ROUND(E629*P629,2)</f>
        <v>0</v>
      </c>
      <c r="R629" s="178"/>
      <c r="S629" s="178" t="s">
        <v>280</v>
      </c>
      <c r="T629" s="179" t="s">
        <v>281</v>
      </c>
      <c r="U629" s="161">
        <v>0</v>
      </c>
      <c r="V629" s="161">
        <f>ROUND(E629*U629,2)</f>
        <v>0</v>
      </c>
      <c r="W629" s="161"/>
      <c r="X629" s="152"/>
      <c r="Y629" s="152"/>
      <c r="Z629" s="152"/>
      <c r="AA629" s="152"/>
      <c r="AB629" s="152"/>
      <c r="AC629" s="152"/>
      <c r="AD629" s="152"/>
      <c r="AE629" s="152"/>
      <c r="AF629" s="152"/>
      <c r="AG629" s="152" t="s">
        <v>755</v>
      </c>
      <c r="AH629" s="152"/>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c r="BD629" s="152"/>
      <c r="BE629" s="152"/>
      <c r="BF629" s="152"/>
      <c r="BG629" s="152"/>
      <c r="BH629" s="152"/>
    </row>
    <row r="630" spans="1:60" outlineLevel="1" x14ac:dyDescent="0.2">
      <c r="A630" s="159"/>
      <c r="B630" s="160"/>
      <c r="C630" s="190" t="s">
        <v>1074</v>
      </c>
      <c r="D630" s="162"/>
      <c r="E630" s="163">
        <v>116.35000000000001</v>
      </c>
      <c r="F630" s="161"/>
      <c r="G630" s="161"/>
      <c r="H630" s="161"/>
      <c r="I630" s="161"/>
      <c r="J630" s="161"/>
      <c r="K630" s="161"/>
      <c r="L630" s="161"/>
      <c r="M630" s="161"/>
      <c r="N630" s="161"/>
      <c r="O630" s="161"/>
      <c r="P630" s="161"/>
      <c r="Q630" s="161"/>
      <c r="R630" s="161"/>
      <c r="S630" s="161"/>
      <c r="T630" s="161"/>
      <c r="U630" s="161"/>
      <c r="V630" s="161"/>
      <c r="W630" s="161"/>
      <c r="X630" s="152"/>
      <c r="Y630" s="152"/>
      <c r="Z630" s="152"/>
      <c r="AA630" s="152"/>
      <c r="AB630" s="152"/>
      <c r="AC630" s="152"/>
      <c r="AD630" s="152"/>
      <c r="AE630" s="152"/>
      <c r="AF630" s="152"/>
      <c r="AG630" s="152" t="s">
        <v>284</v>
      </c>
      <c r="AH630" s="152">
        <v>0</v>
      </c>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c r="BD630" s="152"/>
      <c r="BE630" s="152"/>
      <c r="BF630" s="152"/>
      <c r="BG630" s="152"/>
      <c r="BH630" s="152"/>
    </row>
    <row r="631" spans="1:60" outlineLevel="1" x14ac:dyDescent="0.2">
      <c r="A631" s="159"/>
      <c r="B631" s="160"/>
      <c r="C631" s="190" t="s">
        <v>1075</v>
      </c>
      <c r="D631" s="162"/>
      <c r="E631" s="163">
        <v>229.43</v>
      </c>
      <c r="F631" s="161"/>
      <c r="G631" s="161"/>
      <c r="H631" s="161"/>
      <c r="I631" s="161"/>
      <c r="J631" s="161"/>
      <c r="K631" s="161"/>
      <c r="L631" s="161"/>
      <c r="M631" s="161"/>
      <c r="N631" s="161"/>
      <c r="O631" s="161"/>
      <c r="P631" s="161"/>
      <c r="Q631" s="161"/>
      <c r="R631" s="161"/>
      <c r="S631" s="161"/>
      <c r="T631" s="161"/>
      <c r="U631" s="161"/>
      <c r="V631" s="161"/>
      <c r="W631" s="161"/>
      <c r="X631" s="152"/>
      <c r="Y631" s="152"/>
      <c r="Z631" s="152"/>
      <c r="AA631" s="152"/>
      <c r="AB631" s="152"/>
      <c r="AC631" s="152"/>
      <c r="AD631" s="152"/>
      <c r="AE631" s="152"/>
      <c r="AF631" s="152"/>
      <c r="AG631" s="152" t="s">
        <v>284</v>
      </c>
      <c r="AH631" s="152">
        <v>0</v>
      </c>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c r="BD631" s="152"/>
      <c r="BE631" s="152"/>
      <c r="BF631" s="152"/>
      <c r="BG631" s="152"/>
      <c r="BH631" s="152"/>
    </row>
    <row r="632" spans="1:60" outlineLevel="1" x14ac:dyDescent="0.2">
      <c r="A632" s="159"/>
      <c r="B632" s="160"/>
      <c r="C632" s="190" t="s">
        <v>1076</v>
      </c>
      <c r="D632" s="162"/>
      <c r="E632" s="163">
        <v>68.25</v>
      </c>
      <c r="F632" s="161"/>
      <c r="G632" s="161"/>
      <c r="H632" s="161"/>
      <c r="I632" s="161"/>
      <c r="J632" s="161"/>
      <c r="K632" s="161"/>
      <c r="L632" s="161"/>
      <c r="M632" s="161"/>
      <c r="N632" s="161"/>
      <c r="O632" s="161"/>
      <c r="P632" s="161"/>
      <c r="Q632" s="161"/>
      <c r="R632" s="161"/>
      <c r="S632" s="161"/>
      <c r="T632" s="161"/>
      <c r="U632" s="161"/>
      <c r="V632" s="161"/>
      <c r="W632" s="161"/>
      <c r="X632" s="152"/>
      <c r="Y632" s="152"/>
      <c r="Z632" s="152"/>
      <c r="AA632" s="152"/>
      <c r="AB632" s="152"/>
      <c r="AC632" s="152"/>
      <c r="AD632" s="152"/>
      <c r="AE632" s="152"/>
      <c r="AF632" s="152"/>
      <c r="AG632" s="152" t="s">
        <v>284</v>
      </c>
      <c r="AH632" s="152">
        <v>0</v>
      </c>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c r="BD632" s="152"/>
      <c r="BE632" s="152"/>
      <c r="BF632" s="152"/>
      <c r="BG632" s="152"/>
      <c r="BH632" s="152"/>
    </row>
    <row r="633" spans="1:60" outlineLevel="1" x14ac:dyDescent="0.2">
      <c r="A633" s="159"/>
      <c r="B633" s="160"/>
      <c r="C633" s="190" t="s">
        <v>1077</v>
      </c>
      <c r="D633" s="162"/>
      <c r="E633" s="163">
        <v>17.540000000000003</v>
      </c>
      <c r="F633" s="161"/>
      <c r="G633" s="161"/>
      <c r="H633" s="161"/>
      <c r="I633" s="161"/>
      <c r="J633" s="161"/>
      <c r="K633" s="161"/>
      <c r="L633" s="161"/>
      <c r="M633" s="161"/>
      <c r="N633" s="161"/>
      <c r="O633" s="161"/>
      <c r="P633" s="161"/>
      <c r="Q633" s="161"/>
      <c r="R633" s="161"/>
      <c r="S633" s="161"/>
      <c r="T633" s="161"/>
      <c r="U633" s="161"/>
      <c r="V633" s="161"/>
      <c r="W633" s="161"/>
      <c r="X633" s="152"/>
      <c r="Y633" s="152"/>
      <c r="Z633" s="152"/>
      <c r="AA633" s="152"/>
      <c r="AB633" s="152"/>
      <c r="AC633" s="152"/>
      <c r="AD633" s="152"/>
      <c r="AE633" s="152"/>
      <c r="AF633" s="152"/>
      <c r="AG633" s="152" t="s">
        <v>284</v>
      </c>
      <c r="AH633" s="152">
        <v>0</v>
      </c>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c r="BD633" s="152"/>
      <c r="BE633" s="152"/>
      <c r="BF633" s="152"/>
      <c r="BG633" s="152"/>
      <c r="BH633" s="152"/>
    </row>
    <row r="634" spans="1:60" x14ac:dyDescent="0.2">
      <c r="A634" s="167" t="s">
        <v>275</v>
      </c>
      <c r="B634" s="168" t="s">
        <v>234</v>
      </c>
      <c r="C634" s="188" t="s">
        <v>235</v>
      </c>
      <c r="D634" s="169"/>
      <c r="E634" s="170"/>
      <c r="F634" s="171"/>
      <c r="G634" s="171">
        <f>SUMIF(AG635:AG656,"&lt;&gt;NOR",G635:G656)</f>
        <v>0</v>
      </c>
      <c r="H634" s="171"/>
      <c r="I634" s="171">
        <f>SUM(I635:I656)</f>
        <v>0</v>
      </c>
      <c r="J634" s="171"/>
      <c r="K634" s="171">
        <f>SUM(K635:K656)</f>
        <v>0</v>
      </c>
      <c r="L634" s="171"/>
      <c r="M634" s="171">
        <f>SUM(M635:M656)</f>
        <v>0</v>
      </c>
      <c r="N634" s="171"/>
      <c r="O634" s="171">
        <f>SUM(O635:O656)</f>
        <v>0</v>
      </c>
      <c r="P634" s="171"/>
      <c r="Q634" s="171">
        <f>SUM(Q635:Q656)</f>
        <v>0</v>
      </c>
      <c r="R634" s="171"/>
      <c r="S634" s="171"/>
      <c r="T634" s="172"/>
      <c r="U634" s="166"/>
      <c r="V634" s="166">
        <f>SUM(V635:V656)</f>
        <v>0</v>
      </c>
      <c r="W634" s="166"/>
      <c r="AG634" t="s">
        <v>276</v>
      </c>
    </row>
    <row r="635" spans="1:60" outlineLevel="1" x14ac:dyDescent="0.2">
      <c r="A635" s="173">
        <v>208</v>
      </c>
      <c r="B635" s="174" t="s">
        <v>1078</v>
      </c>
      <c r="C635" s="189" t="s">
        <v>1079</v>
      </c>
      <c r="D635" s="175" t="s">
        <v>326</v>
      </c>
      <c r="E635" s="176">
        <v>948.68500000000006</v>
      </c>
      <c r="F635" s="177"/>
      <c r="G635" s="178">
        <f>ROUND(E635*F635,2)</f>
        <v>0</v>
      </c>
      <c r="H635" s="177"/>
      <c r="I635" s="178">
        <f>ROUND(E635*H635,2)</f>
        <v>0</v>
      </c>
      <c r="J635" s="177"/>
      <c r="K635" s="178">
        <f>ROUND(E635*J635,2)</f>
        <v>0</v>
      </c>
      <c r="L635" s="178">
        <v>21</v>
      </c>
      <c r="M635" s="178">
        <f>G635*(1+L635/100)</f>
        <v>0</v>
      </c>
      <c r="N635" s="178">
        <v>0</v>
      </c>
      <c r="O635" s="178">
        <f>ROUND(E635*N635,2)</f>
        <v>0</v>
      </c>
      <c r="P635" s="178">
        <v>0</v>
      </c>
      <c r="Q635" s="178">
        <f>ROUND(E635*P635,2)</f>
        <v>0</v>
      </c>
      <c r="R635" s="178"/>
      <c r="S635" s="178" t="s">
        <v>280</v>
      </c>
      <c r="T635" s="179" t="s">
        <v>281</v>
      </c>
      <c r="U635" s="161">
        <v>0</v>
      </c>
      <c r="V635" s="161">
        <f>ROUND(E635*U635,2)</f>
        <v>0</v>
      </c>
      <c r="W635" s="161"/>
      <c r="X635" s="152"/>
      <c r="Y635" s="152"/>
      <c r="Z635" s="152"/>
      <c r="AA635" s="152"/>
      <c r="AB635" s="152"/>
      <c r="AC635" s="152"/>
      <c r="AD635" s="152"/>
      <c r="AE635" s="152"/>
      <c r="AF635" s="152"/>
      <c r="AG635" s="152" t="s">
        <v>726</v>
      </c>
      <c r="AH635" s="152"/>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c r="BD635" s="152"/>
      <c r="BE635" s="152"/>
      <c r="BF635" s="152"/>
      <c r="BG635" s="152"/>
      <c r="BH635" s="152"/>
    </row>
    <row r="636" spans="1:60" outlineLevel="1" x14ac:dyDescent="0.2">
      <c r="A636" s="159"/>
      <c r="B636" s="160"/>
      <c r="C636" s="190" t="s">
        <v>1080</v>
      </c>
      <c r="D636" s="162"/>
      <c r="E636" s="163">
        <v>49.14</v>
      </c>
      <c r="F636" s="161"/>
      <c r="G636" s="161"/>
      <c r="H636" s="161"/>
      <c r="I636" s="161"/>
      <c r="J636" s="161"/>
      <c r="K636" s="161"/>
      <c r="L636" s="161"/>
      <c r="M636" s="161"/>
      <c r="N636" s="161"/>
      <c r="O636" s="161"/>
      <c r="P636" s="161"/>
      <c r="Q636" s="161"/>
      <c r="R636" s="161"/>
      <c r="S636" s="161"/>
      <c r="T636" s="161"/>
      <c r="U636" s="161"/>
      <c r="V636" s="161"/>
      <c r="W636" s="161"/>
      <c r="X636" s="152"/>
      <c r="Y636" s="152"/>
      <c r="Z636" s="152"/>
      <c r="AA636" s="152"/>
      <c r="AB636" s="152"/>
      <c r="AC636" s="152"/>
      <c r="AD636" s="152"/>
      <c r="AE636" s="152"/>
      <c r="AF636" s="152"/>
      <c r="AG636" s="152" t="s">
        <v>284</v>
      </c>
      <c r="AH636" s="152">
        <v>0</v>
      </c>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c r="BD636" s="152"/>
      <c r="BE636" s="152"/>
      <c r="BF636" s="152"/>
      <c r="BG636" s="152"/>
      <c r="BH636" s="152"/>
    </row>
    <row r="637" spans="1:60" outlineLevel="1" x14ac:dyDescent="0.2">
      <c r="A637" s="159"/>
      <c r="B637" s="160"/>
      <c r="C637" s="190" t="s">
        <v>1081</v>
      </c>
      <c r="D637" s="162"/>
      <c r="E637" s="163">
        <v>28.990000000000002</v>
      </c>
      <c r="F637" s="161"/>
      <c r="G637" s="161"/>
      <c r="H637" s="161"/>
      <c r="I637" s="161"/>
      <c r="J637" s="161"/>
      <c r="K637" s="161"/>
      <c r="L637" s="161"/>
      <c r="M637" s="161"/>
      <c r="N637" s="161"/>
      <c r="O637" s="161"/>
      <c r="P637" s="161"/>
      <c r="Q637" s="161"/>
      <c r="R637" s="161"/>
      <c r="S637" s="161"/>
      <c r="T637" s="161"/>
      <c r="U637" s="161"/>
      <c r="V637" s="161"/>
      <c r="W637" s="161"/>
      <c r="X637" s="152"/>
      <c r="Y637" s="152"/>
      <c r="Z637" s="152"/>
      <c r="AA637" s="152"/>
      <c r="AB637" s="152"/>
      <c r="AC637" s="152"/>
      <c r="AD637" s="152"/>
      <c r="AE637" s="152"/>
      <c r="AF637" s="152"/>
      <c r="AG637" s="152" t="s">
        <v>284</v>
      </c>
      <c r="AH637" s="152">
        <v>0</v>
      </c>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c r="BD637" s="152"/>
      <c r="BE637" s="152"/>
      <c r="BF637" s="152"/>
      <c r="BG637" s="152"/>
      <c r="BH637" s="152"/>
    </row>
    <row r="638" spans="1:60" outlineLevel="1" x14ac:dyDescent="0.2">
      <c r="A638" s="159"/>
      <c r="B638" s="160"/>
      <c r="C638" s="190" t="s">
        <v>1082</v>
      </c>
      <c r="D638" s="162"/>
      <c r="E638" s="163">
        <v>38.510000000000005</v>
      </c>
      <c r="F638" s="161"/>
      <c r="G638" s="161"/>
      <c r="H638" s="161"/>
      <c r="I638" s="161"/>
      <c r="J638" s="161"/>
      <c r="K638" s="161"/>
      <c r="L638" s="161"/>
      <c r="M638" s="161"/>
      <c r="N638" s="161"/>
      <c r="O638" s="161"/>
      <c r="P638" s="161"/>
      <c r="Q638" s="161"/>
      <c r="R638" s="161"/>
      <c r="S638" s="161"/>
      <c r="T638" s="161"/>
      <c r="U638" s="161"/>
      <c r="V638" s="161"/>
      <c r="W638" s="161"/>
      <c r="X638" s="152"/>
      <c r="Y638" s="152"/>
      <c r="Z638" s="152"/>
      <c r="AA638" s="152"/>
      <c r="AB638" s="152"/>
      <c r="AC638" s="152"/>
      <c r="AD638" s="152"/>
      <c r="AE638" s="152"/>
      <c r="AF638" s="152"/>
      <c r="AG638" s="152" t="s">
        <v>284</v>
      </c>
      <c r="AH638" s="152">
        <v>0</v>
      </c>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c r="BD638" s="152"/>
      <c r="BE638" s="152"/>
      <c r="BF638" s="152"/>
      <c r="BG638" s="152"/>
      <c r="BH638" s="152"/>
    </row>
    <row r="639" spans="1:60" outlineLevel="1" x14ac:dyDescent="0.2">
      <c r="A639" s="159"/>
      <c r="B639" s="160"/>
      <c r="C639" s="190" t="s">
        <v>1083</v>
      </c>
      <c r="D639" s="162"/>
      <c r="E639" s="163">
        <v>27.340000000000003</v>
      </c>
      <c r="F639" s="161"/>
      <c r="G639" s="161"/>
      <c r="H639" s="161"/>
      <c r="I639" s="161"/>
      <c r="J639" s="161"/>
      <c r="K639" s="161"/>
      <c r="L639" s="161"/>
      <c r="M639" s="161"/>
      <c r="N639" s="161"/>
      <c r="O639" s="161"/>
      <c r="P639" s="161"/>
      <c r="Q639" s="161"/>
      <c r="R639" s="161"/>
      <c r="S639" s="161"/>
      <c r="T639" s="161"/>
      <c r="U639" s="161"/>
      <c r="V639" s="161"/>
      <c r="W639" s="161"/>
      <c r="X639" s="152"/>
      <c r="Y639" s="152"/>
      <c r="Z639" s="152"/>
      <c r="AA639" s="152"/>
      <c r="AB639" s="152"/>
      <c r="AC639" s="152"/>
      <c r="AD639" s="152"/>
      <c r="AE639" s="152"/>
      <c r="AF639" s="152"/>
      <c r="AG639" s="152" t="s">
        <v>284</v>
      </c>
      <c r="AH639" s="152">
        <v>0</v>
      </c>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c r="BD639" s="152"/>
      <c r="BE639" s="152"/>
      <c r="BF639" s="152"/>
      <c r="BG639" s="152"/>
      <c r="BH639" s="152"/>
    </row>
    <row r="640" spans="1:60" outlineLevel="1" x14ac:dyDescent="0.2">
      <c r="A640" s="159"/>
      <c r="B640" s="160"/>
      <c r="C640" s="190" t="s">
        <v>1084</v>
      </c>
      <c r="D640" s="162"/>
      <c r="E640" s="163">
        <v>6.2700000000000005</v>
      </c>
      <c r="F640" s="161"/>
      <c r="G640" s="161"/>
      <c r="H640" s="161"/>
      <c r="I640" s="161"/>
      <c r="J640" s="161"/>
      <c r="K640" s="161"/>
      <c r="L640" s="161"/>
      <c r="M640" s="161"/>
      <c r="N640" s="161"/>
      <c r="O640" s="161"/>
      <c r="P640" s="161"/>
      <c r="Q640" s="161"/>
      <c r="R640" s="161"/>
      <c r="S640" s="161"/>
      <c r="T640" s="161"/>
      <c r="U640" s="161"/>
      <c r="V640" s="161"/>
      <c r="W640" s="161"/>
      <c r="X640" s="152"/>
      <c r="Y640" s="152"/>
      <c r="Z640" s="152"/>
      <c r="AA640" s="152"/>
      <c r="AB640" s="152"/>
      <c r="AC640" s="152"/>
      <c r="AD640" s="152"/>
      <c r="AE640" s="152"/>
      <c r="AF640" s="152"/>
      <c r="AG640" s="152" t="s">
        <v>284</v>
      </c>
      <c r="AH640" s="152">
        <v>0</v>
      </c>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c r="BD640" s="152"/>
      <c r="BE640" s="152"/>
      <c r="BF640" s="152"/>
      <c r="BG640" s="152"/>
      <c r="BH640" s="152"/>
    </row>
    <row r="641" spans="1:60" outlineLevel="1" x14ac:dyDescent="0.2">
      <c r="A641" s="159"/>
      <c r="B641" s="160"/>
      <c r="C641" s="190" t="s">
        <v>1085</v>
      </c>
      <c r="D641" s="162"/>
      <c r="E641" s="163">
        <v>28.990000000000002</v>
      </c>
      <c r="F641" s="161"/>
      <c r="G641" s="161"/>
      <c r="H641" s="161"/>
      <c r="I641" s="161"/>
      <c r="J641" s="161"/>
      <c r="K641" s="161"/>
      <c r="L641" s="161"/>
      <c r="M641" s="161"/>
      <c r="N641" s="161"/>
      <c r="O641" s="161"/>
      <c r="P641" s="161"/>
      <c r="Q641" s="161"/>
      <c r="R641" s="161"/>
      <c r="S641" s="161"/>
      <c r="T641" s="161"/>
      <c r="U641" s="161"/>
      <c r="V641" s="161"/>
      <c r="W641" s="161"/>
      <c r="X641" s="152"/>
      <c r="Y641" s="152"/>
      <c r="Z641" s="152"/>
      <c r="AA641" s="152"/>
      <c r="AB641" s="152"/>
      <c r="AC641" s="152"/>
      <c r="AD641" s="152"/>
      <c r="AE641" s="152"/>
      <c r="AF641" s="152"/>
      <c r="AG641" s="152" t="s">
        <v>284</v>
      </c>
      <c r="AH641" s="152">
        <v>0</v>
      </c>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c r="BD641" s="152"/>
      <c r="BE641" s="152"/>
      <c r="BF641" s="152"/>
      <c r="BG641" s="152"/>
      <c r="BH641" s="152"/>
    </row>
    <row r="642" spans="1:60" outlineLevel="1" x14ac:dyDescent="0.2">
      <c r="A642" s="159"/>
      <c r="B642" s="160"/>
      <c r="C642" s="190" t="s">
        <v>518</v>
      </c>
      <c r="D642" s="162"/>
      <c r="E642" s="163">
        <v>6.0500000000000007</v>
      </c>
      <c r="F642" s="161"/>
      <c r="G642" s="161"/>
      <c r="H642" s="161"/>
      <c r="I642" s="161"/>
      <c r="J642" s="161"/>
      <c r="K642" s="161"/>
      <c r="L642" s="161"/>
      <c r="M642" s="161"/>
      <c r="N642" s="161"/>
      <c r="O642" s="161"/>
      <c r="P642" s="161"/>
      <c r="Q642" s="161"/>
      <c r="R642" s="161"/>
      <c r="S642" s="161"/>
      <c r="T642" s="161"/>
      <c r="U642" s="161"/>
      <c r="V642" s="161"/>
      <c r="W642" s="161"/>
      <c r="X642" s="152"/>
      <c r="Y642" s="152"/>
      <c r="Z642" s="152"/>
      <c r="AA642" s="152"/>
      <c r="AB642" s="152"/>
      <c r="AC642" s="152"/>
      <c r="AD642" s="152"/>
      <c r="AE642" s="152"/>
      <c r="AF642" s="152"/>
      <c r="AG642" s="152" t="s">
        <v>284</v>
      </c>
      <c r="AH642" s="152">
        <v>0</v>
      </c>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c r="BD642" s="152"/>
      <c r="BE642" s="152"/>
      <c r="BF642" s="152"/>
      <c r="BG642" s="152"/>
      <c r="BH642" s="152"/>
    </row>
    <row r="643" spans="1:60" outlineLevel="1" x14ac:dyDescent="0.2">
      <c r="A643" s="159"/>
      <c r="B643" s="160"/>
      <c r="C643" s="190" t="s">
        <v>1086</v>
      </c>
      <c r="D643" s="162"/>
      <c r="E643" s="163">
        <v>1.8800000000000001</v>
      </c>
      <c r="F643" s="161"/>
      <c r="G643" s="161"/>
      <c r="H643" s="161"/>
      <c r="I643" s="161"/>
      <c r="J643" s="161"/>
      <c r="K643" s="161"/>
      <c r="L643" s="161"/>
      <c r="M643" s="161"/>
      <c r="N643" s="161"/>
      <c r="O643" s="161"/>
      <c r="P643" s="161"/>
      <c r="Q643" s="161"/>
      <c r="R643" s="161"/>
      <c r="S643" s="161"/>
      <c r="T643" s="161"/>
      <c r="U643" s="161"/>
      <c r="V643" s="161"/>
      <c r="W643" s="161"/>
      <c r="X643" s="152"/>
      <c r="Y643" s="152"/>
      <c r="Z643" s="152"/>
      <c r="AA643" s="152"/>
      <c r="AB643" s="152"/>
      <c r="AC643" s="152"/>
      <c r="AD643" s="152"/>
      <c r="AE643" s="152"/>
      <c r="AF643" s="152"/>
      <c r="AG643" s="152" t="s">
        <v>284</v>
      </c>
      <c r="AH643" s="152">
        <v>0</v>
      </c>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c r="BD643" s="152"/>
      <c r="BE643" s="152"/>
      <c r="BF643" s="152"/>
      <c r="BG643" s="152"/>
      <c r="BH643" s="152"/>
    </row>
    <row r="644" spans="1:60" outlineLevel="1" x14ac:dyDescent="0.2">
      <c r="A644" s="159"/>
      <c r="B644" s="160"/>
      <c r="C644" s="190" t="s">
        <v>520</v>
      </c>
      <c r="D644" s="162"/>
      <c r="E644" s="163">
        <v>5.1700000000000008</v>
      </c>
      <c r="F644" s="161"/>
      <c r="G644" s="161"/>
      <c r="H644" s="161"/>
      <c r="I644" s="161"/>
      <c r="J644" s="161"/>
      <c r="K644" s="161"/>
      <c r="L644" s="161"/>
      <c r="M644" s="161"/>
      <c r="N644" s="161"/>
      <c r="O644" s="161"/>
      <c r="P644" s="161"/>
      <c r="Q644" s="161"/>
      <c r="R644" s="161"/>
      <c r="S644" s="161"/>
      <c r="T644" s="161"/>
      <c r="U644" s="161"/>
      <c r="V644" s="161"/>
      <c r="W644" s="161"/>
      <c r="X644" s="152"/>
      <c r="Y644" s="152"/>
      <c r="Z644" s="152"/>
      <c r="AA644" s="152"/>
      <c r="AB644" s="152"/>
      <c r="AC644" s="152"/>
      <c r="AD644" s="152"/>
      <c r="AE644" s="152"/>
      <c r="AF644" s="152"/>
      <c r="AG644" s="152" t="s">
        <v>284</v>
      </c>
      <c r="AH644" s="152">
        <v>0</v>
      </c>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c r="BD644" s="152"/>
      <c r="BE644" s="152"/>
      <c r="BF644" s="152"/>
      <c r="BG644" s="152"/>
      <c r="BH644" s="152"/>
    </row>
    <row r="645" spans="1:60" outlineLevel="1" x14ac:dyDescent="0.2">
      <c r="A645" s="159"/>
      <c r="B645" s="160"/>
      <c r="C645" s="190" t="s">
        <v>1087</v>
      </c>
      <c r="D645" s="162"/>
      <c r="E645" s="163">
        <v>34.180000000000007</v>
      </c>
      <c r="F645" s="161"/>
      <c r="G645" s="161"/>
      <c r="H645" s="161"/>
      <c r="I645" s="161"/>
      <c r="J645" s="161"/>
      <c r="K645" s="161"/>
      <c r="L645" s="161"/>
      <c r="M645" s="161"/>
      <c r="N645" s="161"/>
      <c r="O645" s="161"/>
      <c r="P645" s="161"/>
      <c r="Q645" s="161"/>
      <c r="R645" s="161"/>
      <c r="S645" s="161"/>
      <c r="T645" s="161"/>
      <c r="U645" s="161"/>
      <c r="V645" s="161"/>
      <c r="W645" s="161"/>
      <c r="X645" s="152"/>
      <c r="Y645" s="152"/>
      <c r="Z645" s="152"/>
      <c r="AA645" s="152"/>
      <c r="AB645" s="152"/>
      <c r="AC645" s="152"/>
      <c r="AD645" s="152"/>
      <c r="AE645" s="152"/>
      <c r="AF645" s="152"/>
      <c r="AG645" s="152" t="s">
        <v>284</v>
      </c>
      <c r="AH645" s="152">
        <v>0</v>
      </c>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c r="BD645" s="152"/>
      <c r="BE645" s="152"/>
      <c r="BF645" s="152"/>
      <c r="BG645" s="152"/>
      <c r="BH645" s="152"/>
    </row>
    <row r="646" spans="1:60" outlineLevel="1" x14ac:dyDescent="0.2">
      <c r="A646" s="159"/>
      <c r="B646" s="160"/>
      <c r="C646" s="190" t="s">
        <v>1088</v>
      </c>
      <c r="D646" s="162"/>
      <c r="E646" s="163">
        <v>245.68</v>
      </c>
      <c r="F646" s="161"/>
      <c r="G646" s="161"/>
      <c r="H646" s="161"/>
      <c r="I646" s="161"/>
      <c r="J646" s="161"/>
      <c r="K646" s="161"/>
      <c r="L646" s="161"/>
      <c r="M646" s="161"/>
      <c r="N646" s="161"/>
      <c r="O646" s="161"/>
      <c r="P646" s="161"/>
      <c r="Q646" s="161"/>
      <c r="R646" s="161"/>
      <c r="S646" s="161"/>
      <c r="T646" s="161"/>
      <c r="U646" s="161"/>
      <c r="V646" s="161"/>
      <c r="W646" s="161"/>
      <c r="X646" s="152"/>
      <c r="Y646" s="152"/>
      <c r="Z646" s="152"/>
      <c r="AA646" s="152"/>
      <c r="AB646" s="152"/>
      <c r="AC646" s="152"/>
      <c r="AD646" s="152"/>
      <c r="AE646" s="152"/>
      <c r="AF646" s="152"/>
      <c r="AG646" s="152" t="s">
        <v>284</v>
      </c>
      <c r="AH646" s="152">
        <v>0</v>
      </c>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c r="BD646" s="152"/>
      <c r="BE646" s="152"/>
      <c r="BF646" s="152"/>
      <c r="BG646" s="152"/>
      <c r="BH646" s="152"/>
    </row>
    <row r="647" spans="1:60" outlineLevel="1" x14ac:dyDescent="0.2">
      <c r="A647" s="159"/>
      <c r="B647" s="160"/>
      <c r="C647" s="190" t="s">
        <v>1089</v>
      </c>
      <c r="D647" s="162"/>
      <c r="E647" s="163">
        <v>287.26000000000005</v>
      </c>
      <c r="F647" s="161"/>
      <c r="G647" s="161"/>
      <c r="H647" s="161"/>
      <c r="I647" s="161"/>
      <c r="J647" s="161"/>
      <c r="K647" s="161"/>
      <c r="L647" s="161"/>
      <c r="M647" s="161"/>
      <c r="N647" s="161"/>
      <c r="O647" s="161"/>
      <c r="P647" s="161"/>
      <c r="Q647" s="161"/>
      <c r="R647" s="161"/>
      <c r="S647" s="161"/>
      <c r="T647" s="161"/>
      <c r="U647" s="161"/>
      <c r="V647" s="161"/>
      <c r="W647" s="161"/>
      <c r="X647" s="152"/>
      <c r="Y647" s="152"/>
      <c r="Z647" s="152"/>
      <c r="AA647" s="152"/>
      <c r="AB647" s="152"/>
      <c r="AC647" s="152"/>
      <c r="AD647" s="152"/>
      <c r="AE647" s="152"/>
      <c r="AF647" s="152"/>
      <c r="AG647" s="152" t="s">
        <v>284</v>
      </c>
      <c r="AH647" s="152">
        <v>0</v>
      </c>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c r="BD647" s="152"/>
      <c r="BE647" s="152"/>
      <c r="BF647" s="152"/>
      <c r="BG647" s="152"/>
      <c r="BH647" s="152"/>
    </row>
    <row r="648" spans="1:60" outlineLevel="1" x14ac:dyDescent="0.2">
      <c r="A648" s="159"/>
      <c r="B648" s="160"/>
      <c r="C648" s="190" t="s">
        <v>521</v>
      </c>
      <c r="D648" s="162"/>
      <c r="E648" s="163">
        <v>3.54</v>
      </c>
      <c r="F648" s="161"/>
      <c r="G648" s="161"/>
      <c r="H648" s="161"/>
      <c r="I648" s="161"/>
      <c r="J648" s="161"/>
      <c r="K648" s="161"/>
      <c r="L648" s="161"/>
      <c r="M648" s="161"/>
      <c r="N648" s="161"/>
      <c r="O648" s="161"/>
      <c r="P648" s="161"/>
      <c r="Q648" s="161"/>
      <c r="R648" s="161"/>
      <c r="S648" s="161"/>
      <c r="T648" s="161"/>
      <c r="U648" s="161"/>
      <c r="V648" s="161"/>
      <c r="W648" s="161"/>
      <c r="X648" s="152"/>
      <c r="Y648" s="152"/>
      <c r="Z648" s="152"/>
      <c r="AA648" s="152"/>
      <c r="AB648" s="152"/>
      <c r="AC648" s="152"/>
      <c r="AD648" s="152"/>
      <c r="AE648" s="152"/>
      <c r="AF648" s="152"/>
      <c r="AG648" s="152" t="s">
        <v>284</v>
      </c>
      <c r="AH648" s="152">
        <v>0</v>
      </c>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c r="BD648" s="152"/>
      <c r="BE648" s="152"/>
      <c r="BF648" s="152"/>
      <c r="BG648" s="152"/>
      <c r="BH648" s="152"/>
    </row>
    <row r="649" spans="1:60" outlineLevel="1" x14ac:dyDescent="0.2">
      <c r="A649" s="159"/>
      <c r="B649" s="160"/>
      <c r="C649" s="190" t="s">
        <v>1090</v>
      </c>
      <c r="D649" s="162"/>
      <c r="E649" s="163">
        <v>25.73</v>
      </c>
      <c r="F649" s="161"/>
      <c r="G649" s="161"/>
      <c r="H649" s="161"/>
      <c r="I649" s="161"/>
      <c r="J649" s="161"/>
      <c r="K649" s="161"/>
      <c r="L649" s="161"/>
      <c r="M649" s="161"/>
      <c r="N649" s="161"/>
      <c r="O649" s="161"/>
      <c r="P649" s="161"/>
      <c r="Q649" s="161"/>
      <c r="R649" s="161"/>
      <c r="S649" s="161"/>
      <c r="T649" s="161"/>
      <c r="U649" s="161"/>
      <c r="V649" s="161"/>
      <c r="W649" s="161"/>
      <c r="X649" s="152"/>
      <c r="Y649" s="152"/>
      <c r="Z649" s="152"/>
      <c r="AA649" s="152"/>
      <c r="AB649" s="152"/>
      <c r="AC649" s="152"/>
      <c r="AD649" s="152"/>
      <c r="AE649" s="152"/>
      <c r="AF649" s="152"/>
      <c r="AG649" s="152" t="s">
        <v>284</v>
      </c>
      <c r="AH649" s="152">
        <v>0</v>
      </c>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c r="BD649" s="152"/>
      <c r="BE649" s="152"/>
      <c r="BF649" s="152"/>
      <c r="BG649" s="152"/>
      <c r="BH649" s="152"/>
    </row>
    <row r="650" spans="1:60" outlineLevel="1" x14ac:dyDescent="0.2">
      <c r="A650" s="159"/>
      <c r="B650" s="160"/>
      <c r="C650" s="190" t="s">
        <v>1091</v>
      </c>
      <c r="D650" s="162"/>
      <c r="E650" s="163">
        <v>111.30000000000001</v>
      </c>
      <c r="F650" s="161"/>
      <c r="G650" s="161"/>
      <c r="H650" s="161"/>
      <c r="I650" s="161"/>
      <c r="J650" s="161"/>
      <c r="K650" s="161"/>
      <c r="L650" s="161"/>
      <c r="M650" s="161"/>
      <c r="N650" s="161"/>
      <c r="O650" s="161"/>
      <c r="P650" s="161"/>
      <c r="Q650" s="161"/>
      <c r="R650" s="161"/>
      <c r="S650" s="161"/>
      <c r="T650" s="161"/>
      <c r="U650" s="161"/>
      <c r="V650" s="161"/>
      <c r="W650" s="161"/>
      <c r="X650" s="152"/>
      <c r="Y650" s="152"/>
      <c r="Z650" s="152"/>
      <c r="AA650" s="152"/>
      <c r="AB650" s="152"/>
      <c r="AC650" s="152"/>
      <c r="AD650" s="152"/>
      <c r="AE650" s="152"/>
      <c r="AF650" s="152"/>
      <c r="AG650" s="152" t="s">
        <v>284</v>
      </c>
      <c r="AH650" s="152">
        <v>0</v>
      </c>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c r="BD650" s="152"/>
      <c r="BE650" s="152"/>
      <c r="BF650" s="152"/>
      <c r="BG650" s="152"/>
      <c r="BH650" s="152"/>
    </row>
    <row r="651" spans="1:60" outlineLevel="1" x14ac:dyDescent="0.2">
      <c r="A651" s="159"/>
      <c r="B651" s="160"/>
      <c r="C651" s="190" t="s">
        <v>1092</v>
      </c>
      <c r="D651" s="162"/>
      <c r="E651" s="163">
        <v>3.4000000000000004</v>
      </c>
      <c r="F651" s="161"/>
      <c r="G651" s="161"/>
      <c r="H651" s="161"/>
      <c r="I651" s="161"/>
      <c r="J651" s="161"/>
      <c r="K651" s="161"/>
      <c r="L651" s="161"/>
      <c r="M651" s="161"/>
      <c r="N651" s="161"/>
      <c r="O651" s="161"/>
      <c r="P651" s="161"/>
      <c r="Q651" s="161"/>
      <c r="R651" s="161"/>
      <c r="S651" s="161"/>
      <c r="T651" s="161"/>
      <c r="U651" s="161"/>
      <c r="V651" s="161"/>
      <c r="W651" s="161"/>
      <c r="X651" s="152"/>
      <c r="Y651" s="152"/>
      <c r="Z651" s="152"/>
      <c r="AA651" s="152"/>
      <c r="AB651" s="152"/>
      <c r="AC651" s="152"/>
      <c r="AD651" s="152"/>
      <c r="AE651" s="152"/>
      <c r="AF651" s="152"/>
      <c r="AG651" s="152" t="s">
        <v>284</v>
      </c>
      <c r="AH651" s="152">
        <v>0</v>
      </c>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c r="BD651" s="152"/>
      <c r="BE651" s="152"/>
      <c r="BF651" s="152"/>
      <c r="BG651" s="152"/>
      <c r="BH651" s="152"/>
    </row>
    <row r="652" spans="1:60" outlineLevel="1" x14ac:dyDescent="0.2">
      <c r="A652" s="159"/>
      <c r="B652" s="160"/>
      <c r="C652" s="190" t="s">
        <v>1093</v>
      </c>
      <c r="D652" s="162"/>
      <c r="E652" s="163">
        <v>37.590000000000003</v>
      </c>
      <c r="F652" s="161"/>
      <c r="G652" s="161"/>
      <c r="H652" s="161"/>
      <c r="I652" s="161"/>
      <c r="J652" s="161"/>
      <c r="K652" s="161"/>
      <c r="L652" s="161"/>
      <c r="M652" s="161"/>
      <c r="N652" s="161"/>
      <c r="O652" s="161"/>
      <c r="P652" s="161"/>
      <c r="Q652" s="161"/>
      <c r="R652" s="161"/>
      <c r="S652" s="161"/>
      <c r="T652" s="161"/>
      <c r="U652" s="161"/>
      <c r="V652" s="161"/>
      <c r="W652" s="161"/>
      <c r="X652" s="152"/>
      <c r="Y652" s="152"/>
      <c r="Z652" s="152"/>
      <c r="AA652" s="152"/>
      <c r="AB652" s="152"/>
      <c r="AC652" s="152"/>
      <c r="AD652" s="152"/>
      <c r="AE652" s="152"/>
      <c r="AF652" s="152"/>
      <c r="AG652" s="152" t="s">
        <v>284</v>
      </c>
      <c r="AH652" s="152">
        <v>0</v>
      </c>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c r="BD652" s="152"/>
      <c r="BE652" s="152"/>
      <c r="BF652" s="152"/>
      <c r="BG652" s="152"/>
      <c r="BH652" s="152"/>
    </row>
    <row r="653" spans="1:60" outlineLevel="1" x14ac:dyDescent="0.2">
      <c r="A653" s="159"/>
      <c r="B653" s="160"/>
      <c r="C653" s="190" t="s">
        <v>635</v>
      </c>
      <c r="D653" s="162"/>
      <c r="E653" s="163">
        <v>51.040000000000006</v>
      </c>
      <c r="F653" s="161"/>
      <c r="G653" s="161"/>
      <c r="H653" s="161"/>
      <c r="I653" s="161"/>
      <c r="J653" s="161"/>
      <c r="K653" s="161"/>
      <c r="L653" s="161"/>
      <c r="M653" s="161"/>
      <c r="N653" s="161"/>
      <c r="O653" s="161"/>
      <c r="P653" s="161"/>
      <c r="Q653" s="161"/>
      <c r="R653" s="161"/>
      <c r="S653" s="161"/>
      <c r="T653" s="161"/>
      <c r="U653" s="161"/>
      <c r="V653" s="161"/>
      <c r="W653" s="161"/>
      <c r="X653" s="152"/>
      <c r="Y653" s="152"/>
      <c r="Z653" s="152"/>
      <c r="AA653" s="152"/>
      <c r="AB653" s="152"/>
      <c r="AC653" s="152"/>
      <c r="AD653" s="152"/>
      <c r="AE653" s="152"/>
      <c r="AF653" s="152"/>
      <c r="AG653" s="152" t="s">
        <v>284</v>
      </c>
      <c r="AH653" s="152">
        <v>0</v>
      </c>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c r="BD653" s="152"/>
      <c r="BE653" s="152"/>
      <c r="BF653" s="152"/>
      <c r="BG653" s="152"/>
      <c r="BH653" s="152"/>
    </row>
    <row r="654" spans="1:60" outlineLevel="1" x14ac:dyDescent="0.2">
      <c r="A654" s="159"/>
      <c r="B654" s="160"/>
      <c r="C654" s="192" t="s">
        <v>481</v>
      </c>
      <c r="D654" s="164"/>
      <c r="E654" s="165">
        <v>992.06000000000006</v>
      </c>
      <c r="F654" s="161"/>
      <c r="G654" s="161"/>
      <c r="H654" s="161"/>
      <c r="I654" s="161"/>
      <c r="J654" s="161"/>
      <c r="K654" s="161"/>
      <c r="L654" s="161"/>
      <c r="M654" s="161"/>
      <c r="N654" s="161"/>
      <c r="O654" s="161"/>
      <c r="P654" s="161"/>
      <c r="Q654" s="161"/>
      <c r="R654" s="161"/>
      <c r="S654" s="161"/>
      <c r="T654" s="161"/>
      <c r="U654" s="161"/>
      <c r="V654" s="161"/>
      <c r="W654" s="161"/>
      <c r="X654" s="152"/>
      <c r="Y654" s="152"/>
      <c r="Z654" s="152"/>
      <c r="AA654" s="152"/>
      <c r="AB654" s="152"/>
      <c r="AC654" s="152"/>
      <c r="AD654" s="152"/>
      <c r="AE654" s="152"/>
      <c r="AF654" s="152"/>
      <c r="AG654" s="152" t="s">
        <v>284</v>
      </c>
      <c r="AH654" s="152">
        <v>1</v>
      </c>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c r="BD654" s="152"/>
      <c r="BE654" s="152"/>
      <c r="BF654" s="152"/>
      <c r="BG654" s="152"/>
      <c r="BH654" s="152"/>
    </row>
    <row r="655" spans="1:60" outlineLevel="1" x14ac:dyDescent="0.2">
      <c r="A655" s="159"/>
      <c r="B655" s="160"/>
      <c r="C655" s="190" t="s">
        <v>1094</v>
      </c>
      <c r="D655" s="162"/>
      <c r="E655" s="163">
        <v>6.8800000000000008</v>
      </c>
      <c r="F655" s="161"/>
      <c r="G655" s="161"/>
      <c r="H655" s="161"/>
      <c r="I655" s="161"/>
      <c r="J655" s="161"/>
      <c r="K655" s="161"/>
      <c r="L655" s="161"/>
      <c r="M655" s="161"/>
      <c r="N655" s="161"/>
      <c r="O655" s="161"/>
      <c r="P655" s="161"/>
      <c r="Q655" s="161"/>
      <c r="R655" s="161"/>
      <c r="S655" s="161"/>
      <c r="T655" s="161"/>
      <c r="U655" s="161"/>
      <c r="V655" s="161"/>
      <c r="W655" s="161"/>
      <c r="X655" s="152"/>
      <c r="Y655" s="152"/>
      <c r="Z655" s="152"/>
      <c r="AA655" s="152"/>
      <c r="AB655" s="152"/>
      <c r="AC655" s="152"/>
      <c r="AD655" s="152"/>
      <c r="AE655" s="152"/>
      <c r="AF655" s="152"/>
      <c r="AG655" s="152" t="s">
        <v>284</v>
      </c>
      <c r="AH655" s="152">
        <v>0</v>
      </c>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c r="BD655" s="152"/>
      <c r="BE655" s="152"/>
      <c r="BF655" s="152"/>
      <c r="BG655" s="152"/>
      <c r="BH655" s="152"/>
    </row>
    <row r="656" spans="1:60" outlineLevel="1" x14ac:dyDescent="0.2">
      <c r="A656" s="159"/>
      <c r="B656" s="160"/>
      <c r="C656" s="190" t="s">
        <v>1095</v>
      </c>
      <c r="D656" s="162"/>
      <c r="E656" s="163">
        <v>-50.25</v>
      </c>
      <c r="F656" s="161"/>
      <c r="G656" s="161"/>
      <c r="H656" s="161"/>
      <c r="I656" s="161"/>
      <c r="J656" s="161"/>
      <c r="K656" s="161"/>
      <c r="L656" s="161"/>
      <c r="M656" s="161"/>
      <c r="N656" s="161"/>
      <c r="O656" s="161"/>
      <c r="P656" s="161"/>
      <c r="Q656" s="161"/>
      <c r="R656" s="161"/>
      <c r="S656" s="161"/>
      <c r="T656" s="161"/>
      <c r="U656" s="161"/>
      <c r="V656" s="161"/>
      <c r="W656" s="161"/>
      <c r="X656" s="152"/>
      <c r="Y656" s="152"/>
      <c r="Z656" s="152"/>
      <c r="AA656" s="152"/>
      <c r="AB656" s="152"/>
      <c r="AC656" s="152"/>
      <c r="AD656" s="152"/>
      <c r="AE656" s="152"/>
      <c r="AF656" s="152"/>
      <c r="AG656" s="152" t="s">
        <v>284</v>
      </c>
      <c r="AH656" s="152">
        <v>0</v>
      </c>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c r="BD656" s="152"/>
      <c r="BE656" s="152"/>
      <c r="BF656" s="152"/>
      <c r="BG656" s="152"/>
      <c r="BH656" s="152"/>
    </row>
    <row r="657" spans="1:60" x14ac:dyDescent="0.2">
      <c r="A657" s="167" t="s">
        <v>275</v>
      </c>
      <c r="B657" s="168" t="s">
        <v>236</v>
      </c>
      <c r="C657" s="188" t="s">
        <v>237</v>
      </c>
      <c r="D657" s="169"/>
      <c r="E657" s="170"/>
      <c r="F657" s="171"/>
      <c r="G657" s="171">
        <f>SUMIF(AG658:AG706,"&lt;&gt;NOR",G658:G706)</f>
        <v>0</v>
      </c>
      <c r="H657" s="171"/>
      <c r="I657" s="171">
        <f>SUM(I658:I706)</f>
        <v>0</v>
      </c>
      <c r="J657" s="171"/>
      <c r="K657" s="171">
        <f>SUM(K658:K706)</f>
        <v>0</v>
      </c>
      <c r="L657" s="171"/>
      <c r="M657" s="171">
        <f>SUM(M658:M706)</f>
        <v>0</v>
      </c>
      <c r="N657" s="171"/>
      <c r="O657" s="171">
        <f>SUM(O658:O706)</f>
        <v>0</v>
      </c>
      <c r="P657" s="171"/>
      <c r="Q657" s="171">
        <f>SUM(Q658:Q706)</f>
        <v>0</v>
      </c>
      <c r="R657" s="171"/>
      <c r="S657" s="171"/>
      <c r="T657" s="172"/>
      <c r="U657" s="166"/>
      <c r="V657" s="166">
        <f>SUM(V658:V706)</f>
        <v>0</v>
      </c>
      <c r="W657" s="166"/>
      <c r="AG657" t="s">
        <v>276</v>
      </c>
    </row>
    <row r="658" spans="1:60" outlineLevel="1" x14ac:dyDescent="0.2">
      <c r="A658" s="173">
        <v>209</v>
      </c>
      <c r="B658" s="174" t="s">
        <v>1096</v>
      </c>
      <c r="C658" s="189" t="s">
        <v>1097</v>
      </c>
      <c r="D658" s="175" t="s">
        <v>326</v>
      </c>
      <c r="E658" s="176">
        <v>337.04700000000003</v>
      </c>
      <c r="F658" s="177"/>
      <c r="G658" s="178">
        <f>ROUND(E658*F658,2)</f>
        <v>0</v>
      </c>
      <c r="H658" s="177"/>
      <c r="I658" s="178">
        <f>ROUND(E658*H658,2)</f>
        <v>0</v>
      </c>
      <c r="J658" s="177"/>
      <c r="K658" s="178">
        <f>ROUND(E658*J658,2)</f>
        <v>0</v>
      </c>
      <c r="L658" s="178">
        <v>21</v>
      </c>
      <c r="M658" s="178">
        <f>G658*(1+L658/100)</f>
        <v>0</v>
      </c>
      <c r="N658" s="178">
        <v>0</v>
      </c>
      <c r="O658" s="178">
        <f>ROUND(E658*N658,2)</f>
        <v>0</v>
      </c>
      <c r="P658" s="178">
        <v>0</v>
      </c>
      <c r="Q658" s="178">
        <f>ROUND(E658*P658,2)</f>
        <v>0</v>
      </c>
      <c r="R658" s="178"/>
      <c r="S658" s="178" t="s">
        <v>280</v>
      </c>
      <c r="T658" s="179" t="s">
        <v>281</v>
      </c>
      <c r="U658" s="161">
        <v>0</v>
      </c>
      <c r="V658" s="161">
        <f>ROUND(E658*U658,2)</f>
        <v>0</v>
      </c>
      <c r="W658" s="161"/>
      <c r="X658" s="152"/>
      <c r="Y658" s="152"/>
      <c r="Z658" s="152"/>
      <c r="AA658" s="152"/>
      <c r="AB658" s="152"/>
      <c r="AC658" s="152"/>
      <c r="AD658" s="152"/>
      <c r="AE658" s="152"/>
      <c r="AF658" s="152"/>
      <c r="AG658" s="152" t="s">
        <v>755</v>
      </c>
      <c r="AH658" s="152"/>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c r="BD658" s="152"/>
      <c r="BE658" s="152"/>
      <c r="BF658" s="152"/>
      <c r="BG658" s="152"/>
      <c r="BH658" s="152"/>
    </row>
    <row r="659" spans="1:60" outlineLevel="1" x14ac:dyDescent="0.2">
      <c r="A659" s="159"/>
      <c r="B659" s="160"/>
      <c r="C659" s="190" t="s">
        <v>1098</v>
      </c>
      <c r="D659" s="162"/>
      <c r="E659" s="163"/>
      <c r="F659" s="161"/>
      <c r="G659" s="161"/>
      <c r="H659" s="161"/>
      <c r="I659" s="161"/>
      <c r="J659" s="161"/>
      <c r="K659" s="161"/>
      <c r="L659" s="161"/>
      <c r="M659" s="161"/>
      <c r="N659" s="161"/>
      <c r="O659" s="161"/>
      <c r="P659" s="161"/>
      <c r="Q659" s="161"/>
      <c r="R659" s="161"/>
      <c r="S659" s="161"/>
      <c r="T659" s="161"/>
      <c r="U659" s="161"/>
      <c r="V659" s="161"/>
      <c r="W659" s="161"/>
      <c r="X659" s="152"/>
      <c r="Y659" s="152"/>
      <c r="Z659" s="152"/>
      <c r="AA659" s="152"/>
      <c r="AB659" s="152"/>
      <c r="AC659" s="152"/>
      <c r="AD659" s="152"/>
      <c r="AE659" s="152"/>
      <c r="AF659" s="152"/>
      <c r="AG659" s="152" t="s">
        <v>284</v>
      </c>
      <c r="AH659" s="152">
        <v>0</v>
      </c>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c r="BD659" s="152"/>
      <c r="BE659" s="152"/>
      <c r="BF659" s="152"/>
      <c r="BG659" s="152"/>
      <c r="BH659" s="152"/>
    </row>
    <row r="660" spans="1:60" outlineLevel="1" x14ac:dyDescent="0.2">
      <c r="A660" s="159"/>
      <c r="B660" s="160"/>
      <c r="C660" s="190" t="s">
        <v>1099</v>
      </c>
      <c r="D660" s="162"/>
      <c r="E660" s="163">
        <v>90.31</v>
      </c>
      <c r="F660" s="161"/>
      <c r="G660" s="161"/>
      <c r="H660" s="161"/>
      <c r="I660" s="161"/>
      <c r="J660" s="161"/>
      <c r="K660" s="161"/>
      <c r="L660" s="161"/>
      <c r="M660" s="161"/>
      <c r="N660" s="161"/>
      <c r="O660" s="161"/>
      <c r="P660" s="161"/>
      <c r="Q660" s="161"/>
      <c r="R660" s="161"/>
      <c r="S660" s="161"/>
      <c r="T660" s="161"/>
      <c r="U660" s="161"/>
      <c r="V660" s="161"/>
      <c r="W660" s="161"/>
      <c r="X660" s="152"/>
      <c r="Y660" s="152"/>
      <c r="Z660" s="152"/>
      <c r="AA660" s="152"/>
      <c r="AB660" s="152"/>
      <c r="AC660" s="152"/>
      <c r="AD660" s="152"/>
      <c r="AE660" s="152"/>
      <c r="AF660" s="152"/>
      <c r="AG660" s="152" t="s">
        <v>284</v>
      </c>
      <c r="AH660" s="152">
        <v>0</v>
      </c>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c r="BD660" s="152"/>
      <c r="BE660" s="152"/>
      <c r="BF660" s="152"/>
      <c r="BG660" s="152"/>
      <c r="BH660" s="152"/>
    </row>
    <row r="661" spans="1:60" outlineLevel="1" x14ac:dyDescent="0.2">
      <c r="A661" s="159"/>
      <c r="B661" s="160"/>
      <c r="C661" s="190" t="s">
        <v>1100</v>
      </c>
      <c r="D661" s="162"/>
      <c r="E661" s="163">
        <v>77.06</v>
      </c>
      <c r="F661" s="161"/>
      <c r="G661" s="161"/>
      <c r="H661" s="161"/>
      <c r="I661" s="161"/>
      <c r="J661" s="161"/>
      <c r="K661" s="161"/>
      <c r="L661" s="161"/>
      <c r="M661" s="161"/>
      <c r="N661" s="161"/>
      <c r="O661" s="161"/>
      <c r="P661" s="161"/>
      <c r="Q661" s="161"/>
      <c r="R661" s="161"/>
      <c r="S661" s="161"/>
      <c r="T661" s="161"/>
      <c r="U661" s="161"/>
      <c r="V661" s="161"/>
      <c r="W661" s="161"/>
      <c r="X661" s="152"/>
      <c r="Y661" s="152"/>
      <c r="Z661" s="152"/>
      <c r="AA661" s="152"/>
      <c r="AB661" s="152"/>
      <c r="AC661" s="152"/>
      <c r="AD661" s="152"/>
      <c r="AE661" s="152"/>
      <c r="AF661" s="152"/>
      <c r="AG661" s="152" t="s">
        <v>284</v>
      </c>
      <c r="AH661" s="152">
        <v>0</v>
      </c>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c r="BD661" s="152"/>
      <c r="BE661" s="152"/>
      <c r="BF661" s="152"/>
      <c r="BG661" s="152"/>
      <c r="BH661" s="152"/>
    </row>
    <row r="662" spans="1:60" outlineLevel="1" x14ac:dyDescent="0.2">
      <c r="A662" s="159"/>
      <c r="B662" s="160"/>
      <c r="C662" s="190" t="s">
        <v>1101</v>
      </c>
      <c r="D662" s="162"/>
      <c r="E662" s="163">
        <v>170.36</v>
      </c>
      <c r="F662" s="161"/>
      <c r="G662" s="161"/>
      <c r="H662" s="161"/>
      <c r="I662" s="161"/>
      <c r="J662" s="161"/>
      <c r="K662" s="161"/>
      <c r="L662" s="161"/>
      <c r="M662" s="161"/>
      <c r="N662" s="161"/>
      <c r="O662" s="161"/>
      <c r="P662" s="161"/>
      <c r="Q662" s="161"/>
      <c r="R662" s="161"/>
      <c r="S662" s="161"/>
      <c r="T662" s="161"/>
      <c r="U662" s="161"/>
      <c r="V662" s="161"/>
      <c r="W662" s="161"/>
      <c r="X662" s="152"/>
      <c r="Y662" s="152"/>
      <c r="Z662" s="152"/>
      <c r="AA662" s="152"/>
      <c r="AB662" s="152"/>
      <c r="AC662" s="152"/>
      <c r="AD662" s="152"/>
      <c r="AE662" s="152"/>
      <c r="AF662" s="152"/>
      <c r="AG662" s="152" t="s">
        <v>284</v>
      </c>
      <c r="AH662" s="152">
        <v>0</v>
      </c>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c r="BD662" s="152"/>
      <c r="BE662" s="152"/>
      <c r="BF662" s="152"/>
      <c r="BG662" s="152"/>
      <c r="BH662" s="152"/>
    </row>
    <row r="663" spans="1:60" outlineLevel="1" x14ac:dyDescent="0.2">
      <c r="A663" s="159"/>
      <c r="B663" s="160"/>
      <c r="C663" s="190" t="s">
        <v>1102</v>
      </c>
      <c r="D663" s="162"/>
      <c r="E663" s="163">
        <v>-54.809999999999995</v>
      </c>
      <c r="F663" s="161"/>
      <c r="G663" s="161"/>
      <c r="H663" s="161"/>
      <c r="I663" s="161"/>
      <c r="J663" s="161"/>
      <c r="K663" s="161"/>
      <c r="L663" s="161"/>
      <c r="M663" s="161"/>
      <c r="N663" s="161"/>
      <c r="O663" s="161"/>
      <c r="P663" s="161"/>
      <c r="Q663" s="161"/>
      <c r="R663" s="161"/>
      <c r="S663" s="161"/>
      <c r="T663" s="161"/>
      <c r="U663" s="161"/>
      <c r="V663" s="161"/>
      <c r="W663" s="161"/>
      <c r="X663" s="152"/>
      <c r="Y663" s="152"/>
      <c r="Z663" s="152"/>
      <c r="AA663" s="152"/>
      <c r="AB663" s="152"/>
      <c r="AC663" s="152"/>
      <c r="AD663" s="152"/>
      <c r="AE663" s="152"/>
      <c r="AF663" s="152"/>
      <c r="AG663" s="152" t="s">
        <v>284</v>
      </c>
      <c r="AH663" s="152">
        <v>0</v>
      </c>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c r="BD663" s="152"/>
      <c r="BE663" s="152"/>
      <c r="BF663" s="152"/>
      <c r="BG663" s="152"/>
      <c r="BH663" s="152"/>
    </row>
    <row r="664" spans="1:60" outlineLevel="1" x14ac:dyDescent="0.2">
      <c r="A664" s="159"/>
      <c r="B664" s="160"/>
      <c r="C664" s="190" t="s">
        <v>1103</v>
      </c>
      <c r="D664" s="162"/>
      <c r="E664" s="163">
        <v>89.67</v>
      </c>
      <c r="F664" s="161"/>
      <c r="G664" s="161"/>
      <c r="H664" s="161"/>
      <c r="I664" s="161"/>
      <c r="J664" s="161"/>
      <c r="K664" s="161"/>
      <c r="L664" s="161"/>
      <c r="M664" s="161"/>
      <c r="N664" s="161"/>
      <c r="O664" s="161"/>
      <c r="P664" s="161"/>
      <c r="Q664" s="161"/>
      <c r="R664" s="161"/>
      <c r="S664" s="161"/>
      <c r="T664" s="161"/>
      <c r="U664" s="161"/>
      <c r="V664" s="161"/>
      <c r="W664" s="161"/>
      <c r="X664" s="152"/>
      <c r="Y664" s="152"/>
      <c r="Z664" s="152"/>
      <c r="AA664" s="152"/>
      <c r="AB664" s="152"/>
      <c r="AC664" s="152"/>
      <c r="AD664" s="152"/>
      <c r="AE664" s="152"/>
      <c r="AF664" s="152"/>
      <c r="AG664" s="152" t="s">
        <v>284</v>
      </c>
      <c r="AH664" s="152">
        <v>0</v>
      </c>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c r="BD664" s="152"/>
      <c r="BE664" s="152"/>
      <c r="BF664" s="152"/>
      <c r="BG664" s="152"/>
      <c r="BH664" s="152"/>
    </row>
    <row r="665" spans="1:60" outlineLevel="1" x14ac:dyDescent="0.2">
      <c r="A665" s="159"/>
      <c r="B665" s="160"/>
      <c r="C665" s="190" t="s">
        <v>1104</v>
      </c>
      <c r="D665" s="162"/>
      <c r="E665" s="163">
        <v>-9.0499999999999989</v>
      </c>
      <c r="F665" s="161"/>
      <c r="G665" s="161"/>
      <c r="H665" s="161"/>
      <c r="I665" s="161"/>
      <c r="J665" s="161"/>
      <c r="K665" s="161"/>
      <c r="L665" s="161"/>
      <c r="M665" s="161"/>
      <c r="N665" s="161"/>
      <c r="O665" s="161"/>
      <c r="P665" s="161"/>
      <c r="Q665" s="161"/>
      <c r="R665" s="161"/>
      <c r="S665" s="161"/>
      <c r="T665" s="161"/>
      <c r="U665" s="161"/>
      <c r="V665" s="161"/>
      <c r="W665" s="161"/>
      <c r="X665" s="152"/>
      <c r="Y665" s="152"/>
      <c r="Z665" s="152"/>
      <c r="AA665" s="152"/>
      <c r="AB665" s="152"/>
      <c r="AC665" s="152"/>
      <c r="AD665" s="152"/>
      <c r="AE665" s="152"/>
      <c r="AF665" s="152"/>
      <c r="AG665" s="152" t="s">
        <v>284</v>
      </c>
      <c r="AH665" s="152">
        <v>0</v>
      </c>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c r="BE665" s="152"/>
      <c r="BF665" s="152"/>
      <c r="BG665" s="152"/>
      <c r="BH665" s="152"/>
    </row>
    <row r="666" spans="1:60" outlineLevel="1" x14ac:dyDescent="0.2">
      <c r="A666" s="159"/>
      <c r="B666" s="160"/>
      <c r="C666" s="192" t="s">
        <v>481</v>
      </c>
      <c r="D666" s="164"/>
      <c r="E666" s="165">
        <v>363.54</v>
      </c>
      <c r="F666" s="161"/>
      <c r="G666" s="161"/>
      <c r="H666" s="161"/>
      <c r="I666" s="161"/>
      <c r="J666" s="161"/>
      <c r="K666" s="161"/>
      <c r="L666" s="161"/>
      <c r="M666" s="161"/>
      <c r="N666" s="161"/>
      <c r="O666" s="161"/>
      <c r="P666" s="161"/>
      <c r="Q666" s="161"/>
      <c r="R666" s="161"/>
      <c r="S666" s="161"/>
      <c r="T666" s="161"/>
      <c r="U666" s="161"/>
      <c r="V666" s="161"/>
      <c r="W666" s="161"/>
      <c r="X666" s="152"/>
      <c r="Y666" s="152"/>
      <c r="Z666" s="152"/>
      <c r="AA666" s="152"/>
      <c r="AB666" s="152"/>
      <c r="AC666" s="152"/>
      <c r="AD666" s="152"/>
      <c r="AE666" s="152"/>
      <c r="AF666" s="152"/>
      <c r="AG666" s="152" t="s">
        <v>284</v>
      </c>
      <c r="AH666" s="152">
        <v>1</v>
      </c>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c r="BD666" s="152"/>
      <c r="BE666" s="152"/>
      <c r="BF666" s="152"/>
      <c r="BG666" s="152"/>
      <c r="BH666" s="152"/>
    </row>
    <row r="667" spans="1:60" outlineLevel="1" x14ac:dyDescent="0.2">
      <c r="A667" s="159"/>
      <c r="B667" s="160"/>
      <c r="C667" s="190" t="s">
        <v>1105</v>
      </c>
      <c r="D667" s="162"/>
      <c r="E667" s="163"/>
      <c r="F667" s="161"/>
      <c r="G667" s="161"/>
      <c r="H667" s="161"/>
      <c r="I667" s="161"/>
      <c r="J667" s="161"/>
      <c r="K667" s="161"/>
      <c r="L667" s="161"/>
      <c r="M667" s="161"/>
      <c r="N667" s="161"/>
      <c r="O667" s="161"/>
      <c r="P667" s="161"/>
      <c r="Q667" s="161"/>
      <c r="R667" s="161"/>
      <c r="S667" s="161"/>
      <c r="T667" s="161"/>
      <c r="U667" s="161"/>
      <c r="V667" s="161"/>
      <c r="W667" s="161"/>
      <c r="X667" s="152"/>
      <c r="Y667" s="152"/>
      <c r="Z667" s="152"/>
      <c r="AA667" s="152"/>
      <c r="AB667" s="152"/>
      <c r="AC667" s="152"/>
      <c r="AD667" s="152"/>
      <c r="AE667" s="152"/>
      <c r="AF667" s="152"/>
      <c r="AG667" s="152" t="s">
        <v>284</v>
      </c>
      <c r="AH667" s="152">
        <v>0</v>
      </c>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c r="BD667" s="152"/>
      <c r="BE667" s="152"/>
      <c r="BF667" s="152"/>
      <c r="BG667" s="152"/>
      <c r="BH667" s="152"/>
    </row>
    <row r="668" spans="1:60" outlineLevel="1" x14ac:dyDescent="0.2">
      <c r="A668" s="159"/>
      <c r="B668" s="160"/>
      <c r="C668" s="190" t="s">
        <v>1106</v>
      </c>
      <c r="D668" s="162"/>
      <c r="E668" s="163">
        <v>-26.49</v>
      </c>
      <c r="F668" s="161"/>
      <c r="G668" s="161"/>
      <c r="H668" s="161"/>
      <c r="I668" s="161"/>
      <c r="J668" s="161"/>
      <c r="K668" s="161"/>
      <c r="L668" s="161"/>
      <c r="M668" s="161"/>
      <c r="N668" s="161"/>
      <c r="O668" s="161"/>
      <c r="P668" s="161"/>
      <c r="Q668" s="161"/>
      <c r="R668" s="161"/>
      <c r="S668" s="161"/>
      <c r="T668" s="161"/>
      <c r="U668" s="161"/>
      <c r="V668" s="161"/>
      <c r="W668" s="161"/>
      <c r="X668" s="152"/>
      <c r="Y668" s="152"/>
      <c r="Z668" s="152"/>
      <c r="AA668" s="152"/>
      <c r="AB668" s="152"/>
      <c r="AC668" s="152"/>
      <c r="AD668" s="152"/>
      <c r="AE668" s="152"/>
      <c r="AF668" s="152"/>
      <c r="AG668" s="152" t="s">
        <v>284</v>
      </c>
      <c r="AH668" s="152">
        <v>0</v>
      </c>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c r="BD668" s="152"/>
      <c r="BE668" s="152"/>
      <c r="BF668" s="152"/>
      <c r="BG668" s="152"/>
      <c r="BH668" s="152"/>
    </row>
    <row r="669" spans="1:60" outlineLevel="1" x14ac:dyDescent="0.2">
      <c r="A669" s="173">
        <v>210</v>
      </c>
      <c r="B669" s="174" t="s">
        <v>1107</v>
      </c>
      <c r="C669" s="189" t="s">
        <v>1108</v>
      </c>
      <c r="D669" s="175" t="s">
        <v>326</v>
      </c>
      <c r="E669" s="176">
        <v>72.539600000000007</v>
      </c>
      <c r="F669" s="177"/>
      <c r="G669" s="178">
        <f>ROUND(E669*F669,2)</f>
        <v>0</v>
      </c>
      <c r="H669" s="177"/>
      <c r="I669" s="178">
        <f>ROUND(E669*H669,2)</f>
        <v>0</v>
      </c>
      <c r="J669" s="177"/>
      <c r="K669" s="178">
        <f>ROUND(E669*J669,2)</f>
        <v>0</v>
      </c>
      <c r="L669" s="178">
        <v>21</v>
      </c>
      <c r="M669" s="178">
        <f>G669*(1+L669/100)</f>
        <v>0</v>
      </c>
      <c r="N669" s="178">
        <v>0</v>
      </c>
      <c r="O669" s="178">
        <f>ROUND(E669*N669,2)</f>
        <v>0</v>
      </c>
      <c r="P669" s="178">
        <v>0</v>
      </c>
      <c r="Q669" s="178">
        <f>ROUND(E669*P669,2)</f>
        <v>0</v>
      </c>
      <c r="R669" s="178"/>
      <c r="S669" s="178" t="s">
        <v>280</v>
      </c>
      <c r="T669" s="179" t="s">
        <v>281</v>
      </c>
      <c r="U669" s="161">
        <v>0</v>
      </c>
      <c r="V669" s="161">
        <f>ROUND(E669*U669,2)</f>
        <v>0</v>
      </c>
      <c r="W669" s="161"/>
      <c r="X669" s="152"/>
      <c r="Y669" s="152"/>
      <c r="Z669" s="152"/>
      <c r="AA669" s="152"/>
      <c r="AB669" s="152"/>
      <c r="AC669" s="152"/>
      <c r="AD669" s="152"/>
      <c r="AE669" s="152"/>
      <c r="AF669" s="152"/>
      <c r="AG669" s="152" t="s">
        <v>755</v>
      </c>
      <c r="AH669" s="152"/>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c r="BD669" s="152"/>
      <c r="BE669" s="152"/>
      <c r="BF669" s="152"/>
      <c r="BG669" s="152"/>
      <c r="BH669" s="152"/>
    </row>
    <row r="670" spans="1:60" outlineLevel="1" x14ac:dyDescent="0.2">
      <c r="A670" s="159"/>
      <c r="B670" s="160"/>
      <c r="C670" s="190" t="s">
        <v>1109</v>
      </c>
      <c r="D670" s="162"/>
      <c r="E670" s="163"/>
      <c r="F670" s="161"/>
      <c r="G670" s="161"/>
      <c r="H670" s="161"/>
      <c r="I670" s="161"/>
      <c r="J670" s="161"/>
      <c r="K670" s="161"/>
      <c r="L670" s="161"/>
      <c r="M670" s="161"/>
      <c r="N670" s="161"/>
      <c r="O670" s="161"/>
      <c r="P670" s="161"/>
      <c r="Q670" s="161"/>
      <c r="R670" s="161"/>
      <c r="S670" s="161"/>
      <c r="T670" s="161"/>
      <c r="U670" s="161"/>
      <c r="V670" s="161"/>
      <c r="W670" s="161"/>
      <c r="X670" s="152"/>
      <c r="Y670" s="152"/>
      <c r="Z670" s="152"/>
      <c r="AA670" s="152"/>
      <c r="AB670" s="152"/>
      <c r="AC670" s="152"/>
      <c r="AD670" s="152"/>
      <c r="AE670" s="152"/>
      <c r="AF670" s="152"/>
      <c r="AG670" s="152" t="s">
        <v>284</v>
      </c>
      <c r="AH670" s="152">
        <v>0</v>
      </c>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c r="BD670" s="152"/>
      <c r="BE670" s="152"/>
      <c r="BF670" s="152"/>
      <c r="BG670" s="152"/>
      <c r="BH670" s="152"/>
    </row>
    <row r="671" spans="1:60" outlineLevel="1" x14ac:dyDescent="0.2">
      <c r="A671" s="159"/>
      <c r="B671" s="160"/>
      <c r="C671" s="190" t="s">
        <v>1110</v>
      </c>
      <c r="D671" s="162"/>
      <c r="E671" s="163"/>
      <c r="F671" s="161"/>
      <c r="G671" s="161"/>
      <c r="H671" s="161"/>
      <c r="I671" s="161"/>
      <c r="J671" s="161"/>
      <c r="K671" s="161"/>
      <c r="L671" s="161"/>
      <c r="M671" s="161"/>
      <c r="N671" s="161"/>
      <c r="O671" s="161"/>
      <c r="P671" s="161"/>
      <c r="Q671" s="161"/>
      <c r="R671" s="161"/>
      <c r="S671" s="161"/>
      <c r="T671" s="161"/>
      <c r="U671" s="161"/>
      <c r="V671" s="161"/>
      <c r="W671" s="161"/>
      <c r="X671" s="152"/>
      <c r="Y671" s="152"/>
      <c r="Z671" s="152"/>
      <c r="AA671" s="152"/>
      <c r="AB671" s="152"/>
      <c r="AC671" s="152"/>
      <c r="AD671" s="152"/>
      <c r="AE671" s="152"/>
      <c r="AF671" s="152"/>
      <c r="AG671" s="152" t="s">
        <v>284</v>
      </c>
      <c r="AH671" s="152">
        <v>0</v>
      </c>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c r="BD671" s="152"/>
      <c r="BE671" s="152"/>
      <c r="BF671" s="152"/>
      <c r="BG671" s="152"/>
      <c r="BH671" s="152"/>
    </row>
    <row r="672" spans="1:60" outlineLevel="1" x14ac:dyDescent="0.2">
      <c r="A672" s="159"/>
      <c r="B672" s="160"/>
      <c r="C672" s="190" t="s">
        <v>1111</v>
      </c>
      <c r="D672" s="162"/>
      <c r="E672" s="163"/>
      <c r="F672" s="161"/>
      <c r="G672" s="161"/>
      <c r="H672" s="161"/>
      <c r="I672" s="161"/>
      <c r="J672" s="161"/>
      <c r="K672" s="161"/>
      <c r="L672" s="161"/>
      <c r="M672" s="161"/>
      <c r="N672" s="161"/>
      <c r="O672" s="161"/>
      <c r="P672" s="161"/>
      <c r="Q672" s="161"/>
      <c r="R672" s="161"/>
      <c r="S672" s="161"/>
      <c r="T672" s="161"/>
      <c r="U672" s="161"/>
      <c r="V672" s="161"/>
      <c r="W672" s="161"/>
      <c r="X672" s="152"/>
      <c r="Y672" s="152"/>
      <c r="Z672" s="152"/>
      <c r="AA672" s="152"/>
      <c r="AB672" s="152"/>
      <c r="AC672" s="152"/>
      <c r="AD672" s="152"/>
      <c r="AE672" s="152"/>
      <c r="AF672" s="152"/>
      <c r="AG672" s="152" t="s">
        <v>284</v>
      </c>
      <c r="AH672" s="152">
        <v>0</v>
      </c>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c r="BD672" s="152"/>
      <c r="BE672" s="152"/>
      <c r="BF672" s="152"/>
      <c r="BG672" s="152"/>
      <c r="BH672" s="152"/>
    </row>
    <row r="673" spans="1:60" outlineLevel="1" x14ac:dyDescent="0.2">
      <c r="A673" s="159"/>
      <c r="B673" s="160"/>
      <c r="C673" s="190" t="s">
        <v>1112</v>
      </c>
      <c r="D673" s="162"/>
      <c r="E673" s="163">
        <v>30.470000000000002</v>
      </c>
      <c r="F673" s="161"/>
      <c r="G673" s="161"/>
      <c r="H673" s="161"/>
      <c r="I673" s="161"/>
      <c r="J673" s="161"/>
      <c r="K673" s="161"/>
      <c r="L673" s="161"/>
      <c r="M673" s="161"/>
      <c r="N673" s="161"/>
      <c r="O673" s="161"/>
      <c r="P673" s="161"/>
      <c r="Q673" s="161"/>
      <c r="R673" s="161"/>
      <c r="S673" s="161"/>
      <c r="T673" s="161"/>
      <c r="U673" s="161"/>
      <c r="V673" s="161"/>
      <c r="W673" s="161"/>
      <c r="X673" s="152"/>
      <c r="Y673" s="152"/>
      <c r="Z673" s="152"/>
      <c r="AA673" s="152"/>
      <c r="AB673" s="152"/>
      <c r="AC673" s="152"/>
      <c r="AD673" s="152"/>
      <c r="AE673" s="152"/>
      <c r="AF673" s="152"/>
      <c r="AG673" s="152" t="s">
        <v>284</v>
      </c>
      <c r="AH673" s="152">
        <v>0</v>
      </c>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c r="BD673" s="152"/>
      <c r="BE673" s="152"/>
      <c r="BF673" s="152"/>
      <c r="BG673" s="152"/>
      <c r="BH673" s="152"/>
    </row>
    <row r="674" spans="1:60" outlineLevel="1" x14ac:dyDescent="0.2">
      <c r="A674" s="159"/>
      <c r="B674" s="160"/>
      <c r="C674" s="190" t="s">
        <v>1113</v>
      </c>
      <c r="D674" s="162"/>
      <c r="E674" s="163">
        <v>11.520000000000001</v>
      </c>
      <c r="F674" s="161"/>
      <c r="G674" s="161"/>
      <c r="H674" s="161"/>
      <c r="I674" s="161"/>
      <c r="J674" s="161"/>
      <c r="K674" s="161"/>
      <c r="L674" s="161"/>
      <c r="M674" s="161"/>
      <c r="N674" s="161"/>
      <c r="O674" s="161"/>
      <c r="P674" s="161"/>
      <c r="Q674" s="161"/>
      <c r="R674" s="161"/>
      <c r="S674" s="161"/>
      <c r="T674" s="161"/>
      <c r="U674" s="161"/>
      <c r="V674" s="161"/>
      <c r="W674" s="161"/>
      <c r="X674" s="152"/>
      <c r="Y674" s="152"/>
      <c r="Z674" s="152"/>
      <c r="AA674" s="152"/>
      <c r="AB674" s="152"/>
      <c r="AC674" s="152"/>
      <c r="AD674" s="152"/>
      <c r="AE674" s="152"/>
      <c r="AF674" s="152"/>
      <c r="AG674" s="152" t="s">
        <v>284</v>
      </c>
      <c r="AH674" s="152">
        <v>0</v>
      </c>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c r="BD674" s="152"/>
      <c r="BE674" s="152"/>
      <c r="BF674" s="152"/>
      <c r="BG674" s="152"/>
      <c r="BH674" s="152"/>
    </row>
    <row r="675" spans="1:60" outlineLevel="1" x14ac:dyDescent="0.2">
      <c r="A675" s="159"/>
      <c r="B675" s="160"/>
      <c r="C675" s="190" t="s">
        <v>1114</v>
      </c>
      <c r="D675" s="162"/>
      <c r="E675" s="163">
        <v>21.57</v>
      </c>
      <c r="F675" s="161"/>
      <c r="G675" s="161"/>
      <c r="H675" s="161"/>
      <c r="I675" s="161"/>
      <c r="J675" s="161"/>
      <c r="K675" s="161"/>
      <c r="L675" s="161"/>
      <c r="M675" s="161"/>
      <c r="N675" s="161"/>
      <c r="O675" s="161"/>
      <c r="P675" s="161"/>
      <c r="Q675" s="161"/>
      <c r="R675" s="161"/>
      <c r="S675" s="161"/>
      <c r="T675" s="161"/>
      <c r="U675" s="161"/>
      <c r="V675" s="161"/>
      <c r="W675" s="161"/>
      <c r="X675" s="152"/>
      <c r="Y675" s="152"/>
      <c r="Z675" s="152"/>
      <c r="AA675" s="152"/>
      <c r="AB675" s="152"/>
      <c r="AC675" s="152"/>
      <c r="AD675" s="152"/>
      <c r="AE675" s="152"/>
      <c r="AF675" s="152"/>
      <c r="AG675" s="152" t="s">
        <v>284</v>
      </c>
      <c r="AH675" s="152">
        <v>0</v>
      </c>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c r="BD675" s="152"/>
      <c r="BE675" s="152"/>
      <c r="BF675" s="152"/>
      <c r="BG675" s="152"/>
      <c r="BH675" s="152"/>
    </row>
    <row r="676" spans="1:60" outlineLevel="1" x14ac:dyDescent="0.2">
      <c r="A676" s="159"/>
      <c r="B676" s="160"/>
      <c r="C676" s="190" t="s">
        <v>1115</v>
      </c>
      <c r="D676" s="162"/>
      <c r="E676" s="163">
        <v>5.78</v>
      </c>
      <c r="F676" s="161"/>
      <c r="G676" s="161"/>
      <c r="H676" s="161"/>
      <c r="I676" s="161"/>
      <c r="J676" s="161"/>
      <c r="K676" s="161"/>
      <c r="L676" s="161"/>
      <c r="M676" s="161"/>
      <c r="N676" s="161"/>
      <c r="O676" s="161"/>
      <c r="P676" s="161"/>
      <c r="Q676" s="161"/>
      <c r="R676" s="161"/>
      <c r="S676" s="161"/>
      <c r="T676" s="161"/>
      <c r="U676" s="161"/>
      <c r="V676" s="161"/>
      <c r="W676" s="161"/>
      <c r="X676" s="152"/>
      <c r="Y676" s="152"/>
      <c r="Z676" s="152"/>
      <c r="AA676" s="152"/>
      <c r="AB676" s="152"/>
      <c r="AC676" s="152"/>
      <c r="AD676" s="152"/>
      <c r="AE676" s="152"/>
      <c r="AF676" s="152"/>
      <c r="AG676" s="152" t="s">
        <v>284</v>
      </c>
      <c r="AH676" s="152">
        <v>0</v>
      </c>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c r="BD676" s="152"/>
      <c r="BE676" s="152"/>
      <c r="BF676" s="152"/>
      <c r="BG676" s="152"/>
      <c r="BH676" s="152"/>
    </row>
    <row r="677" spans="1:60" outlineLevel="1" x14ac:dyDescent="0.2">
      <c r="A677" s="159"/>
      <c r="B677" s="160"/>
      <c r="C677" s="192" t="s">
        <v>481</v>
      </c>
      <c r="D677" s="164"/>
      <c r="E677" s="165">
        <v>69.350000000000009</v>
      </c>
      <c r="F677" s="161"/>
      <c r="G677" s="161"/>
      <c r="H677" s="161"/>
      <c r="I677" s="161"/>
      <c r="J677" s="161"/>
      <c r="K677" s="161"/>
      <c r="L677" s="161"/>
      <c r="M677" s="161"/>
      <c r="N677" s="161"/>
      <c r="O677" s="161"/>
      <c r="P677" s="161"/>
      <c r="Q677" s="161"/>
      <c r="R677" s="161"/>
      <c r="S677" s="161"/>
      <c r="T677" s="161"/>
      <c r="U677" s="161"/>
      <c r="V677" s="161"/>
      <c r="W677" s="161"/>
      <c r="X677" s="152"/>
      <c r="Y677" s="152"/>
      <c r="Z677" s="152"/>
      <c r="AA677" s="152"/>
      <c r="AB677" s="152"/>
      <c r="AC677" s="152"/>
      <c r="AD677" s="152"/>
      <c r="AE677" s="152"/>
      <c r="AF677" s="152"/>
      <c r="AG677" s="152" t="s">
        <v>284</v>
      </c>
      <c r="AH677" s="152">
        <v>1</v>
      </c>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row>
    <row r="678" spans="1:60" outlineLevel="1" x14ac:dyDescent="0.2">
      <c r="A678" s="159"/>
      <c r="B678" s="160"/>
      <c r="C678" s="190" t="s">
        <v>1116</v>
      </c>
      <c r="D678" s="162"/>
      <c r="E678" s="163"/>
      <c r="F678" s="161"/>
      <c r="G678" s="161"/>
      <c r="H678" s="161"/>
      <c r="I678" s="161"/>
      <c r="J678" s="161"/>
      <c r="K678" s="161"/>
      <c r="L678" s="161"/>
      <c r="M678" s="161"/>
      <c r="N678" s="161"/>
      <c r="O678" s="161"/>
      <c r="P678" s="161"/>
      <c r="Q678" s="161"/>
      <c r="R678" s="161"/>
      <c r="S678" s="161"/>
      <c r="T678" s="161"/>
      <c r="U678" s="161"/>
      <c r="V678" s="161"/>
      <c r="W678" s="161"/>
      <c r="X678" s="152"/>
      <c r="Y678" s="152"/>
      <c r="Z678" s="152"/>
      <c r="AA678" s="152"/>
      <c r="AB678" s="152"/>
      <c r="AC678" s="152"/>
      <c r="AD678" s="152"/>
      <c r="AE678" s="152"/>
      <c r="AF678" s="152"/>
      <c r="AG678" s="152" t="s">
        <v>284</v>
      </c>
      <c r="AH678" s="152">
        <v>0</v>
      </c>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row>
    <row r="679" spans="1:60" outlineLevel="1" x14ac:dyDescent="0.2">
      <c r="A679" s="159"/>
      <c r="B679" s="160"/>
      <c r="C679" s="190" t="s">
        <v>1117</v>
      </c>
      <c r="D679" s="162"/>
      <c r="E679" s="163">
        <v>1.37</v>
      </c>
      <c r="F679" s="161"/>
      <c r="G679" s="161"/>
      <c r="H679" s="161"/>
      <c r="I679" s="161"/>
      <c r="J679" s="161"/>
      <c r="K679" s="161"/>
      <c r="L679" s="161"/>
      <c r="M679" s="161"/>
      <c r="N679" s="161"/>
      <c r="O679" s="161"/>
      <c r="P679" s="161"/>
      <c r="Q679" s="161"/>
      <c r="R679" s="161"/>
      <c r="S679" s="161"/>
      <c r="T679" s="161"/>
      <c r="U679" s="161"/>
      <c r="V679" s="161"/>
      <c r="W679" s="161"/>
      <c r="X679" s="152"/>
      <c r="Y679" s="152"/>
      <c r="Z679" s="152"/>
      <c r="AA679" s="152"/>
      <c r="AB679" s="152"/>
      <c r="AC679" s="152"/>
      <c r="AD679" s="152"/>
      <c r="AE679" s="152"/>
      <c r="AF679" s="152"/>
      <c r="AG679" s="152" t="s">
        <v>284</v>
      </c>
      <c r="AH679" s="152">
        <v>0</v>
      </c>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c r="BD679" s="152"/>
      <c r="BE679" s="152"/>
      <c r="BF679" s="152"/>
      <c r="BG679" s="152"/>
      <c r="BH679" s="152"/>
    </row>
    <row r="680" spans="1:60" outlineLevel="1" x14ac:dyDescent="0.2">
      <c r="A680" s="159"/>
      <c r="B680" s="160"/>
      <c r="C680" s="190" t="s">
        <v>1118</v>
      </c>
      <c r="D680" s="162"/>
      <c r="E680" s="163">
        <v>1.82</v>
      </c>
      <c r="F680" s="161"/>
      <c r="G680" s="161"/>
      <c r="H680" s="161"/>
      <c r="I680" s="161"/>
      <c r="J680" s="161"/>
      <c r="K680" s="161"/>
      <c r="L680" s="161"/>
      <c r="M680" s="161"/>
      <c r="N680" s="161"/>
      <c r="O680" s="161"/>
      <c r="P680" s="161"/>
      <c r="Q680" s="161"/>
      <c r="R680" s="161"/>
      <c r="S680" s="161"/>
      <c r="T680" s="161"/>
      <c r="U680" s="161"/>
      <c r="V680" s="161"/>
      <c r="W680" s="161"/>
      <c r="X680" s="152"/>
      <c r="Y680" s="152"/>
      <c r="Z680" s="152"/>
      <c r="AA680" s="152"/>
      <c r="AB680" s="152"/>
      <c r="AC680" s="152"/>
      <c r="AD680" s="152"/>
      <c r="AE680" s="152"/>
      <c r="AF680" s="152"/>
      <c r="AG680" s="152" t="s">
        <v>284</v>
      </c>
      <c r="AH680" s="152">
        <v>0</v>
      </c>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c r="BD680" s="152"/>
      <c r="BE680" s="152"/>
      <c r="BF680" s="152"/>
      <c r="BG680" s="152"/>
      <c r="BH680" s="152"/>
    </row>
    <row r="681" spans="1:60" outlineLevel="1" x14ac:dyDescent="0.2">
      <c r="A681" s="173">
        <v>211</v>
      </c>
      <c r="B681" s="174" t="s">
        <v>1119</v>
      </c>
      <c r="C681" s="189" t="s">
        <v>1120</v>
      </c>
      <c r="D681" s="175" t="s">
        <v>326</v>
      </c>
      <c r="E681" s="176">
        <v>403.68300000000005</v>
      </c>
      <c r="F681" s="177"/>
      <c r="G681" s="178">
        <f>ROUND(E681*F681,2)</f>
        <v>0</v>
      </c>
      <c r="H681" s="177"/>
      <c r="I681" s="178">
        <f>ROUND(E681*H681,2)</f>
        <v>0</v>
      </c>
      <c r="J681" s="177"/>
      <c r="K681" s="178">
        <f>ROUND(E681*J681,2)</f>
        <v>0</v>
      </c>
      <c r="L681" s="178">
        <v>21</v>
      </c>
      <c r="M681" s="178">
        <f>G681*(1+L681/100)</f>
        <v>0</v>
      </c>
      <c r="N681" s="178">
        <v>0</v>
      </c>
      <c r="O681" s="178">
        <f>ROUND(E681*N681,2)</f>
        <v>0</v>
      </c>
      <c r="P681" s="178">
        <v>0</v>
      </c>
      <c r="Q681" s="178">
        <f>ROUND(E681*P681,2)</f>
        <v>0</v>
      </c>
      <c r="R681" s="178"/>
      <c r="S681" s="178" t="s">
        <v>280</v>
      </c>
      <c r="T681" s="179" t="s">
        <v>281</v>
      </c>
      <c r="U681" s="161">
        <v>0</v>
      </c>
      <c r="V681" s="161">
        <f>ROUND(E681*U681,2)</f>
        <v>0</v>
      </c>
      <c r="W681" s="161"/>
      <c r="X681" s="152"/>
      <c r="Y681" s="152"/>
      <c r="Z681" s="152"/>
      <c r="AA681" s="152"/>
      <c r="AB681" s="152"/>
      <c r="AC681" s="152"/>
      <c r="AD681" s="152"/>
      <c r="AE681" s="152"/>
      <c r="AF681" s="152"/>
      <c r="AG681" s="152" t="s">
        <v>726</v>
      </c>
      <c r="AH681" s="152"/>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c r="BD681" s="152"/>
      <c r="BE681" s="152"/>
      <c r="BF681" s="152"/>
      <c r="BG681" s="152"/>
      <c r="BH681" s="152"/>
    </row>
    <row r="682" spans="1:60" outlineLevel="1" x14ac:dyDescent="0.2">
      <c r="A682" s="159"/>
      <c r="B682" s="160"/>
      <c r="C682" s="190" t="s">
        <v>1121</v>
      </c>
      <c r="D682" s="162"/>
      <c r="E682" s="163"/>
      <c r="F682" s="161"/>
      <c r="G682" s="161"/>
      <c r="H682" s="161"/>
      <c r="I682" s="161"/>
      <c r="J682" s="161"/>
      <c r="K682" s="161"/>
      <c r="L682" s="161"/>
      <c r="M682" s="161"/>
      <c r="N682" s="161"/>
      <c r="O682" s="161"/>
      <c r="P682" s="161"/>
      <c r="Q682" s="161"/>
      <c r="R682" s="161"/>
      <c r="S682" s="161"/>
      <c r="T682" s="161"/>
      <c r="U682" s="161"/>
      <c r="V682" s="161"/>
      <c r="W682" s="161"/>
      <c r="X682" s="152"/>
      <c r="Y682" s="152"/>
      <c r="Z682" s="152"/>
      <c r="AA682" s="152"/>
      <c r="AB682" s="152"/>
      <c r="AC682" s="152"/>
      <c r="AD682" s="152"/>
      <c r="AE682" s="152"/>
      <c r="AF682" s="152"/>
      <c r="AG682" s="152" t="s">
        <v>284</v>
      </c>
      <c r="AH682" s="152">
        <v>0</v>
      </c>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c r="BD682" s="152"/>
      <c r="BE682" s="152"/>
      <c r="BF682" s="152"/>
      <c r="BG682" s="152"/>
      <c r="BH682" s="152"/>
    </row>
    <row r="683" spans="1:60" outlineLevel="1" x14ac:dyDescent="0.2">
      <c r="A683" s="159"/>
      <c r="B683" s="160"/>
      <c r="C683" s="190" t="s">
        <v>1122</v>
      </c>
      <c r="D683" s="162"/>
      <c r="E683" s="163"/>
      <c r="F683" s="161"/>
      <c r="G683" s="161"/>
      <c r="H683" s="161"/>
      <c r="I683" s="161"/>
      <c r="J683" s="161"/>
      <c r="K683" s="161"/>
      <c r="L683" s="161"/>
      <c r="M683" s="161"/>
      <c r="N683" s="161"/>
      <c r="O683" s="161"/>
      <c r="P683" s="161"/>
      <c r="Q683" s="161"/>
      <c r="R683" s="161"/>
      <c r="S683" s="161"/>
      <c r="T683" s="161"/>
      <c r="U683" s="161"/>
      <c r="V683" s="161"/>
      <c r="W683" s="161"/>
      <c r="X683" s="152"/>
      <c r="Y683" s="152"/>
      <c r="Z683" s="152"/>
      <c r="AA683" s="152"/>
      <c r="AB683" s="152"/>
      <c r="AC683" s="152"/>
      <c r="AD683" s="152"/>
      <c r="AE683" s="152"/>
      <c r="AF683" s="152"/>
      <c r="AG683" s="152" t="s">
        <v>284</v>
      </c>
      <c r="AH683" s="152">
        <v>0</v>
      </c>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c r="BD683" s="152"/>
      <c r="BE683" s="152"/>
      <c r="BF683" s="152"/>
      <c r="BG683" s="152"/>
      <c r="BH683" s="152"/>
    </row>
    <row r="684" spans="1:60" outlineLevel="1" x14ac:dyDescent="0.2">
      <c r="A684" s="159"/>
      <c r="B684" s="160"/>
      <c r="C684" s="190" t="s">
        <v>1123</v>
      </c>
      <c r="D684" s="162"/>
      <c r="E684" s="163"/>
      <c r="F684" s="161"/>
      <c r="G684" s="161"/>
      <c r="H684" s="161"/>
      <c r="I684" s="161"/>
      <c r="J684" s="161"/>
      <c r="K684" s="161"/>
      <c r="L684" s="161"/>
      <c r="M684" s="161"/>
      <c r="N684" s="161"/>
      <c r="O684" s="161"/>
      <c r="P684" s="161"/>
      <c r="Q684" s="161"/>
      <c r="R684" s="161"/>
      <c r="S684" s="161"/>
      <c r="T684" s="161"/>
      <c r="U684" s="161"/>
      <c r="V684" s="161"/>
      <c r="W684" s="161"/>
      <c r="X684" s="152"/>
      <c r="Y684" s="152"/>
      <c r="Z684" s="152"/>
      <c r="AA684" s="152"/>
      <c r="AB684" s="152"/>
      <c r="AC684" s="152"/>
      <c r="AD684" s="152"/>
      <c r="AE684" s="152"/>
      <c r="AF684" s="152"/>
      <c r="AG684" s="152" t="s">
        <v>284</v>
      </c>
      <c r="AH684" s="152">
        <v>0</v>
      </c>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c r="BD684" s="152"/>
      <c r="BE684" s="152"/>
      <c r="BF684" s="152"/>
      <c r="BG684" s="152"/>
      <c r="BH684" s="152"/>
    </row>
    <row r="685" spans="1:60" outlineLevel="1" x14ac:dyDescent="0.2">
      <c r="A685" s="159"/>
      <c r="B685" s="160"/>
      <c r="C685" s="190" t="s">
        <v>1124</v>
      </c>
      <c r="D685" s="162"/>
      <c r="E685" s="163"/>
      <c r="F685" s="161"/>
      <c r="G685" s="161"/>
      <c r="H685" s="161"/>
      <c r="I685" s="161"/>
      <c r="J685" s="161"/>
      <c r="K685" s="161"/>
      <c r="L685" s="161"/>
      <c r="M685" s="161"/>
      <c r="N685" s="161"/>
      <c r="O685" s="161"/>
      <c r="P685" s="161"/>
      <c r="Q685" s="161"/>
      <c r="R685" s="161"/>
      <c r="S685" s="161"/>
      <c r="T685" s="161"/>
      <c r="U685" s="161"/>
      <c r="V685" s="161"/>
      <c r="W685" s="161"/>
      <c r="X685" s="152"/>
      <c r="Y685" s="152"/>
      <c r="Z685" s="152"/>
      <c r="AA685" s="152"/>
      <c r="AB685" s="152"/>
      <c r="AC685" s="152"/>
      <c r="AD685" s="152"/>
      <c r="AE685" s="152"/>
      <c r="AF685" s="152"/>
      <c r="AG685" s="152" t="s">
        <v>284</v>
      </c>
      <c r="AH685" s="152">
        <v>0</v>
      </c>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c r="BD685" s="152"/>
      <c r="BE685" s="152"/>
      <c r="BF685" s="152"/>
      <c r="BG685" s="152"/>
      <c r="BH685" s="152"/>
    </row>
    <row r="686" spans="1:60" outlineLevel="1" x14ac:dyDescent="0.2">
      <c r="A686" s="159"/>
      <c r="B686" s="160"/>
      <c r="C686" s="190" t="s">
        <v>1125</v>
      </c>
      <c r="D686" s="162"/>
      <c r="E686" s="163"/>
      <c r="F686" s="161"/>
      <c r="G686" s="161"/>
      <c r="H686" s="161"/>
      <c r="I686" s="161"/>
      <c r="J686" s="161"/>
      <c r="K686" s="161"/>
      <c r="L686" s="161"/>
      <c r="M686" s="161"/>
      <c r="N686" s="161"/>
      <c r="O686" s="161"/>
      <c r="P686" s="161"/>
      <c r="Q686" s="161"/>
      <c r="R686" s="161"/>
      <c r="S686" s="161"/>
      <c r="T686" s="161"/>
      <c r="U686" s="161"/>
      <c r="V686" s="161"/>
      <c r="W686" s="161"/>
      <c r="X686" s="152"/>
      <c r="Y686" s="152"/>
      <c r="Z686" s="152"/>
      <c r="AA686" s="152"/>
      <c r="AB686" s="152"/>
      <c r="AC686" s="152"/>
      <c r="AD686" s="152"/>
      <c r="AE686" s="152"/>
      <c r="AF686" s="152"/>
      <c r="AG686" s="152" t="s">
        <v>284</v>
      </c>
      <c r="AH686" s="152">
        <v>0</v>
      </c>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c r="BD686" s="152"/>
      <c r="BE686" s="152"/>
      <c r="BF686" s="152"/>
      <c r="BG686" s="152"/>
      <c r="BH686" s="152"/>
    </row>
    <row r="687" spans="1:60" outlineLevel="1" x14ac:dyDescent="0.2">
      <c r="A687" s="159"/>
      <c r="B687" s="160"/>
      <c r="C687" s="190" t="s">
        <v>1126</v>
      </c>
      <c r="D687" s="162"/>
      <c r="E687" s="163"/>
      <c r="F687" s="161"/>
      <c r="G687" s="161"/>
      <c r="H687" s="161"/>
      <c r="I687" s="161"/>
      <c r="J687" s="161"/>
      <c r="K687" s="161"/>
      <c r="L687" s="161"/>
      <c r="M687" s="161"/>
      <c r="N687" s="161"/>
      <c r="O687" s="161"/>
      <c r="P687" s="161"/>
      <c r="Q687" s="161"/>
      <c r="R687" s="161"/>
      <c r="S687" s="161"/>
      <c r="T687" s="161"/>
      <c r="U687" s="161"/>
      <c r="V687" s="161"/>
      <c r="W687" s="161"/>
      <c r="X687" s="152"/>
      <c r="Y687" s="152"/>
      <c r="Z687" s="152"/>
      <c r="AA687" s="152"/>
      <c r="AB687" s="152"/>
      <c r="AC687" s="152"/>
      <c r="AD687" s="152"/>
      <c r="AE687" s="152"/>
      <c r="AF687" s="152"/>
      <c r="AG687" s="152" t="s">
        <v>284</v>
      </c>
      <c r="AH687" s="152">
        <v>0</v>
      </c>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c r="BD687" s="152"/>
      <c r="BE687" s="152"/>
      <c r="BF687" s="152"/>
      <c r="BG687" s="152"/>
      <c r="BH687" s="152"/>
    </row>
    <row r="688" spans="1:60" outlineLevel="1" x14ac:dyDescent="0.2">
      <c r="A688" s="159"/>
      <c r="B688" s="160"/>
      <c r="C688" s="190" t="s">
        <v>1127</v>
      </c>
      <c r="D688" s="162"/>
      <c r="E688" s="163">
        <v>78.64</v>
      </c>
      <c r="F688" s="161"/>
      <c r="G688" s="161"/>
      <c r="H688" s="161"/>
      <c r="I688" s="161"/>
      <c r="J688" s="161"/>
      <c r="K688" s="161"/>
      <c r="L688" s="161"/>
      <c r="M688" s="161"/>
      <c r="N688" s="161"/>
      <c r="O688" s="161"/>
      <c r="P688" s="161"/>
      <c r="Q688" s="161"/>
      <c r="R688" s="161"/>
      <c r="S688" s="161"/>
      <c r="T688" s="161"/>
      <c r="U688" s="161"/>
      <c r="V688" s="161"/>
      <c r="W688" s="161"/>
      <c r="X688" s="152"/>
      <c r="Y688" s="152"/>
      <c r="Z688" s="152"/>
      <c r="AA688" s="152"/>
      <c r="AB688" s="152"/>
      <c r="AC688" s="152"/>
      <c r="AD688" s="152"/>
      <c r="AE688" s="152"/>
      <c r="AF688" s="152"/>
      <c r="AG688" s="152" t="s">
        <v>284</v>
      </c>
      <c r="AH688" s="152">
        <v>0</v>
      </c>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c r="BD688" s="152"/>
      <c r="BE688" s="152"/>
      <c r="BF688" s="152"/>
      <c r="BG688" s="152"/>
      <c r="BH688" s="152"/>
    </row>
    <row r="689" spans="1:60" outlineLevel="1" x14ac:dyDescent="0.2">
      <c r="A689" s="159"/>
      <c r="B689" s="160"/>
      <c r="C689" s="190" t="s">
        <v>1128</v>
      </c>
      <c r="D689" s="162"/>
      <c r="E689" s="163">
        <v>88.15</v>
      </c>
      <c r="F689" s="161"/>
      <c r="G689" s="161"/>
      <c r="H689" s="161"/>
      <c r="I689" s="161"/>
      <c r="J689" s="161"/>
      <c r="K689" s="161"/>
      <c r="L689" s="161"/>
      <c r="M689" s="161"/>
      <c r="N689" s="161"/>
      <c r="O689" s="161"/>
      <c r="P689" s="161"/>
      <c r="Q689" s="161"/>
      <c r="R689" s="161"/>
      <c r="S689" s="161"/>
      <c r="T689" s="161"/>
      <c r="U689" s="161"/>
      <c r="V689" s="161"/>
      <c r="W689" s="161"/>
      <c r="X689" s="152"/>
      <c r="Y689" s="152"/>
      <c r="Z689" s="152"/>
      <c r="AA689" s="152"/>
      <c r="AB689" s="152"/>
      <c r="AC689" s="152"/>
      <c r="AD689" s="152"/>
      <c r="AE689" s="152"/>
      <c r="AF689" s="152"/>
      <c r="AG689" s="152" t="s">
        <v>284</v>
      </c>
      <c r="AH689" s="152">
        <v>0</v>
      </c>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c r="BD689" s="152"/>
      <c r="BE689" s="152"/>
      <c r="BF689" s="152"/>
      <c r="BG689" s="152"/>
      <c r="BH689" s="152"/>
    </row>
    <row r="690" spans="1:60" outlineLevel="1" x14ac:dyDescent="0.2">
      <c r="A690" s="159"/>
      <c r="B690" s="160"/>
      <c r="C690" s="190" t="s">
        <v>1129</v>
      </c>
      <c r="D690" s="162"/>
      <c r="E690" s="163">
        <v>161.99</v>
      </c>
      <c r="F690" s="161"/>
      <c r="G690" s="161"/>
      <c r="H690" s="161"/>
      <c r="I690" s="161"/>
      <c r="J690" s="161"/>
      <c r="K690" s="161"/>
      <c r="L690" s="161"/>
      <c r="M690" s="161"/>
      <c r="N690" s="161"/>
      <c r="O690" s="161"/>
      <c r="P690" s="161"/>
      <c r="Q690" s="161"/>
      <c r="R690" s="161"/>
      <c r="S690" s="161"/>
      <c r="T690" s="161"/>
      <c r="U690" s="161"/>
      <c r="V690" s="161"/>
      <c r="W690" s="161"/>
      <c r="X690" s="152"/>
      <c r="Y690" s="152"/>
      <c r="Z690" s="152"/>
      <c r="AA690" s="152"/>
      <c r="AB690" s="152"/>
      <c r="AC690" s="152"/>
      <c r="AD690" s="152"/>
      <c r="AE690" s="152"/>
      <c r="AF690" s="152"/>
      <c r="AG690" s="152" t="s">
        <v>284</v>
      </c>
      <c r="AH690" s="152">
        <v>0</v>
      </c>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c r="BD690" s="152"/>
      <c r="BE690" s="152"/>
      <c r="BF690" s="152"/>
      <c r="BG690" s="152"/>
      <c r="BH690" s="152"/>
    </row>
    <row r="691" spans="1:60" outlineLevel="1" x14ac:dyDescent="0.2">
      <c r="A691" s="159"/>
      <c r="B691" s="160"/>
      <c r="C691" s="190" t="s">
        <v>1130</v>
      </c>
      <c r="D691" s="162"/>
      <c r="E691" s="163">
        <v>95.610000000000014</v>
      </c>
      <c r="F691" s="161"/>
      <c r="G691" s="161"/>
      <c r="H691" s="161"/>
      <c r="I691" s="161"/>
      <c r="J691" s="161"/>
      <c r="K691" s="161"/>
      <c r="L691" s="161"/>
      <c r="M691" s="161"/>
      <c r="N691" s="161"/>
      <c r="O691" s="161"/>
      <c r="P691" s="161"/>
      <c r="Q691" s="161"/>
      <c r="R691" s="161"/>
      <c r="S691" s="161"/>
      <c r="T691" s="161"/>
      <c r="U691" s="161"/>
      <c r="V691" s="161"/>
      <c r="W691" s="161"/>
      <c r="X691" s="152"/>
      <c r="Y691" s="152"/>
      <c r="Z691" s="152"/>
      <c r="AA691" s="152"/>
      <c r="AB691" s="152"/>
      <c r="AC691" s="152"/>
      <c r="AD691" s="152"/>
      <c r="AE691" s="152"/>
      <c r="AF691" s="152"/>
      <c r="AG691" s="152" t="s">
        <v>284</v>
      </c>
      <c r="AH691" s="152">
        <v>0</v>
      </c>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c r="BD691" s="152"/>
      <c r="BE691" s="152"/>
      <c r="BF691" s="152"/>
      <c r="BG691" s="152"/>
      <c r="BH691" s="152"/>
    </row>
    <row r="692" spans="1:60" outlineLevel="1" x14ac:dyDescent="0.2">
      <c r="A692" s="159"/>
      <c r="B692" s="160"/>
      <c r="C692" s="192" t="s">
        <v>481</v>
      </c>
      <c r="D692" s="164"/>
      <c r="E692" s="165">
        <v>424.38000000000005</v>
      </c>
      <c r="F692" s="161"/>
      <c r="G692" s="161"/>
      <c r="H692" s="161"/>
      <c r="I692" s="161"/>
      <c r="J692" s="161"/>
      <c r="K692" s="161"/>
      <c r="L692" s="161"/>
      <c r="M692" s="161"/>
      <c r="N692" s="161"/>
      <c r="O692" s="161"/>
      <c r="P692" s="161"/>
      <c r="Q692" s="161"/>
      <c r="R692" s="161"/>
      <c r="S692" s="161"/>
      <c r="T692" s="161"/>
      <c r="U692" s="161"/>
      <c r="V692" s="161"/>
      <c r="W692" s="161"/>
      <c r="X692" s="152"/>
      <c r="Y692" s="152"/>
      <c r="Z692" s="152"/>
      <c r="AA692" s="152"/>
      <c r="AB692" s="152"/>
      <c r="AC692" s="152"/>
      <c r="AD692" s="152"/>
      <c r="AE692" s="152"/>
      <c r="AF692" s="152"/>
      <c r="AG692" s="152" t="s">
        <v>284</v>
      </c>
      <c r="AH692" s="152">
        <v>1</v>
      </c>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c r="BD692" s="152"/>
      <c r="BE692" s="152"/>
      <c r="BF692" s="152"/>
      <c r="BG692" s="152"/>
      <c r="BH692" s="152"/>
    </row>
    <row r="693" spans="1:60" outlineLevel="1" x14ac:dyDescent="0.2">
      <c r="A693" s="159"/>
      <c r="B693" s="160"/>
      <c r="C693" s="190" t="s">
        <v>1105</v>
      </c>
      <c r="D693" s="162"/>
      <c r="E693" s="163"/>
      <c r="F693" s="161"/>
      <c r="G693" s="161"/>
      <c r="H693" s="161"/>
      <c r="I693" s="161"/>
      <c r="J693" s="161"/>
      <c r="K693" s="161"/>
      <c r="L693" s="161"/>
      <c r="M693" s="161"/>
      <c r="N693" s="161"/>
      <c r="O693" s="161"/>
      <c r="P693" s="161"/>
      <c r="Q693" s="161"/>
      <c r="R693" s="161"/>
      <c r="S693" s="161"/>
      <c r="T693" s="161"/>
      <c r="U693" s="161"/>
      <c r="V693" s="161"/>
      <c r="W693" s="161"/>
      <c r="X693" s="152"/>
      <c r="Y693" s="152"/>
      <c r="Z693" s="152"/>
      <c r="AA693" s="152"/>
      <c r="AB693" s="152"/>
      <c r="AC693" s="152"/>
      <c r="AD693" s="152"/>
      <c r="AE693" s="152"/>
      <c r="AF693" s="152"/>
      <c r="AG693" s="152" t="s">
        <v>284</v>
      </c>
      <c r="AH693" s="152">
        <v>0</v>
      </c>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c r="BD693" s="152"/>
      <c r="BE693" s="152"/>
      <c r="BF693" s="152"/>
      <c r="BG693" s="152"/>
      <c r="BH693" s="152"/>
    </row>
    <row r="694" spans="1:60" outlineLevel="1" x14ac:dyDescent="0.2">
      <c r="A694" s="159"/>
      <c r="B694" s="160"/>
      <c r="C694" s="190" t="s">
        <v>1131</v>
      </c>
      <c r="D694" s="162"/>
      <c r="E694" s="163">
        <v>-20.7</v>
      </c>
      <c r="F694" s="161"/>
      <c r="G694" s="161"/>
      <c r="H694" s="161"/>
      <c r="I694" s="161"/>
      <c r="J694" s="161"/>
      <c r="K694" s="161"/>
      <c r="L694" s="161"/>
      <c r="M694" s="161"/>
      <c r="N694" s="161"/>
      <c r="O694" s="161"/>
      <c r="P694" s="161"/>
      <c r="Q694" s="161"/>
      <c r="R694" s="161"/>
      <c r="S694" s="161"/>
      <c r="T694" s="161"/>
      <c r="U694" s="161"/>
      <c r="V694" s="161"/>
      <c r="W694" s="161"/>
      <c r="X694" s="152"/>
      <c r="Y694" s="152"/>
      <c r="Z694" s="152"/>
      <c r="AA694" s="152"/>
      <c r="AB694" s="152"/>
      <c r="AC694" s="152"/>
      <c r="AD694" s="152"/>
      <c r="AE694" s="152"/>
      <c r="AF694" s="152"/>
      <c r="AG694" s="152" t="s">
        <v>284</v>
      </c>
      <c r="AH694" s="152">
        <v>0</v>
      </c>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c r="BD694" s="152"/>
      <c r="BE694" s="152"/>
      <c r="BF694" s="152"/>
      <c r="BG694" s="152"/>
      <c r="BH694" s="152"/>
    </row>
    <row r="695" spans="1:60" outlineLevel="1" x14ac:dyDescent="0.2">
      <c r="A695" s="173">
        <v>212</v>
      </c>
      <c r="B695" s="174" t="s">
        <v>1132</v>
      </c>
      <c r="C695" s="189" t="s">
        <v>1133</v>
      </c>
      <c r="D695" s="175" t="s">
        <v>326</v>
      </c>
      <c r="E695" s="176">
        <v>157.39500000000001</v>
      </c>
      <c r="F695" s="177"/>
      <c r="G695" s="178">
        <f>ROUND(E695*F695,2)</f>
        <v>0</v>
      </c>
      <c r="H695" s="177"/>
      <c r="I695" s="178">
        <f>ROUND(E695*H695,2)</f>
        <v>0</v>
      </c>
      <c r="J695" s="177"/>
      <c r="K695" s="178">
        <f>ROUND(E695*J695,2)</f>
        <v>0</v>
      </c>
      <c r="L695" s="178">
        <v>21</v>
      </c>
      <c r="M695" s="178">
        <f>G695*(1+L695/100)</f>
        <v>0</v>
      </c>
      <c r="N695" s="178">
        <v>0</v>
      </c>
      <c r="O695" s="178">
        <f>ROUND(E695*N695,2)</f>
        <v>0</v>
      </c>
      <c r="P695" s="178">
        <v>0</v>
      </c>
      <c r="Q695" s="178">
        <f>ROUND(E695*P695,2)</f>
        <v>0</v>
      </c>
      <c r="R695" s="178"/>
      <c r="S695" s="178" t="s">
        <v>280</v>
      </c>
      <c r="T695" s="179" t="s">
        <v>281</v>
      </c>
      <c r="U695" s="161">
        <v>0</v>
      </c>
      <c r="V695" s="161">
        <f>ROUND(E695*U695,2)</f>
        <v>0</v>
      </c>
      <c r="W695" s="161"/>
      <c r="X695" s="152"/>
      <c r="Y695" s="152"/>
      <c r="Z695" s="152"/>
      <c r="AA695" s="152"/>
      <c r="AB695" s="152"/>
      <c r="AC695" s="152"/>
      <c r="AD695" s="152"/>
      <c r="AE695" s="152"/>
      <c r="AF695" s="152"/>
      <c r="AG695" s="152" t="s">
        <v>726</v>
      </c>
      <c r="AH695" s="152"/>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c r="BD695" s="152"/>
      <c r="BE695" s="152"/>
      <c r="BF695" s="152"/>
      <c r="BG695" s="152"/>
      <c r="BH695" s="152"/>
    </row>
    <row r="696" spans="1:60" outlineLevel="1" x14ac:dyDescent="0.2">
      <c r="A696" s="159"/>
      <c r="B696" s="160"/>
      <c r="C696" s="190" t="s">
        <v>1134</v>
      </c>
      <c r="D696" s="162"/>
      <c r="E696" s="163"/>
      <c r="F696" s="161"/>
      <c r="G696" s="161"/>
      <c r="H696" s="161"/>
      <c r="I696" s="161"/>
      <c r="J696" s="161"/>
      <c r="K696" s="161"/>
      <c r="L696" s="161"/>
      <c r="M696" s="161"/>
      <c r="N696" s="161"/>
      <c r="O696" s="161"/>
      <c r="P696" s="161"/>
      <c r="Q696" s="161"/>
      <c r="R696" s="161"/>
      <c r="S696" s="161"/>
      <c r="T696" s="161"/>
      <c r="U696" s="161"/>
      <c r="V696" s="161"/>
      <c r="W696" s="161"/>
      <c r="X696" s="152"/>
      <c r="Y696" s="152"/>
      <c r="Z696" s="152"/>
      <c r="AA696" s="152"/>
      <c r="AB696" s="152"/>
      <c r="AC696" s="152"/>
      <c r="AD696" s="152"/>
      <c r="AE696" s="152"/>
      <c r="AF696" s="152"/>
      <c r="AG696" s="152" t="s">
        <v>284</v>
      </c>
      <c r="AH696" s="152">
        <v>0</v>
      </c>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row>
    <row r="697" spans="1:60" outlineLevel="1" x14ac:dyDescent="0.2">
      <c r="A697" s="159"/>
      <c r="B697" s="160"/>
      <c r="C697" s="190" t="s">
        <v>1135</v>
      </c>
      <c r="D697" s="162"/>
      <c r="E697" s="163"/>
      <c r="F697" s="161"/>
      <c r="G697" s="161"/>
      <c r="H697" s="161"/>
      <c r="I697" s="161"/>
      <c r="J697" s="161"/>
      <c r="K697" s="161"/>
      <c r="L697" s="161"/>
      <c r="M697" s="161"/>
      <c r="N697" s="161"/>
      <c r="O697" s="161"/>
      <c r="P697" s="161"/>
      <c r="Q697" s="161"/>
      <c r="R697" s="161"/>
      <c r="S697" s="161"/>
      <c r="T697" s="161"/>
      <c r="U697" s="161"/>
      <c r="V697" s="161"/>
      <c r="W697" s="161"/>
      <c r="X697" s="152"/>
      <c r="Y697" s="152"/>
      <c r="Z697" s="152"/>
      <c r="AA697" s="152"/>
      <c r="AB697" s="152"/>
      <c r="AC697" s="152"/>
      <c r="AD697" s="152"/>
      <c r="AE697" s="152"/>
      <c r="AF697" s="152"/>
      <c r="AG697" s="152" t="s">
        <v>284</v>
      </c>
      <c r="AH697" s="152">
        <v>0</v>
      </c>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row>
    <row r="698" spans="1:60" outlineLevel="1" x14ac:dyDescent="0.2">
      <c r="A698" s="159"/>
      <c r="B698" s="160"/>
      <c r="C698" s="190" t="s">
        <v>1123</v>
      </c>
      <c r="D698" s="162"/>
      <c r="E698" s="163"/>
      <c r="F698" s="161"/>
      <c r="G698" s="161"/>
      <c r="H698" s="161"/>
      <c r="I698" s="161"/>
      <c r="J698" s="161"/>
      <c r="K698" s="161"/>
      <c r="L698" s="161"/>
      <c r="M698" s="161"/>
      <c r="N698" s="161"/>
      <c r="O698" s="161"/>
      <c r="P698" s="161"/>
      <c r="Q698" s="161"/>
      <c r="R698" s="161"/>
      <c r="S698" s="161"/>
      <c r="T698" s="161"/>
      <c r="U698" s="161"/>
      <c r="V698" s="161"/>
      <c r="W698" s="161"/>
      <c r="X698" s="152"/>
      <c r="Y698" s="152"/>
      <c r="Z698" s="152"/>
      <c r="AA698" s="152"/>
      <c r="AB698" s="152"/>
      <c r="AC698" s="152"/>
      <c r="AD698" s="152"/>
      <c r="AE698" s="152"/>
      <c r="AF698" s="152"/>
      <c r="AG698" s="152" t="s">
        <v>284</v>
      </c>
      <c r="AH698" s="152">
        <v>0</v>
      </c>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row>
    <row r="699" spans="1:60" outlineLevel="1" x14ac:dyDescent="0.2">
      <c r="A699" s="159"/>
      <c r="B699" s="160"/>
      <c r="C699" s="190" t="s">
        <v>1136</v>
      </c>
      <c r="D699" s="162"/>
      <c r="E699" s="163"/>
      <c r="F699" s="161"/>
      <c r="G699" s="161"/>
      <c r="H699" s="161"/>
      <c r="I699" s="161"/>
      <c r="J699" s="161"/>
      <c r="K699" s="161"/>
      <c r="L699" s="161"/>
      <c r="M699" s="161"/>
      <c r="N699" s="161"/>
      <c r="O699" s="161"/>
      <c r="P699" s="161"/>
      <c r="Q699" s="161"/>
      <c r="R699" s="161"/>
      <c r="S699" s="161"/>
      <c r="T699" s="161"/>
      <c r="U699" s="161"/>
      <c r="V699" s="161"/>
      <c r="W699" s="161"/>
      <c r="X699" s="152"/>
      <c r="Y699" s="152"/>
      <c r="Z699" s="152"/>
      <c r="AA699" s="152"/>
      <c r="AB699" s="152"/>
      <c r="AC699" s="152"/>
      <c r="AD699" s="152"/>
      <c r="AE699" s="152"/>
      <c r="AF699" s="152"/>
      <c r="AG699" s="152" t="s">
        <v>284</v>
      </c>
      <c r="AH699" s="152">
        <v>0</v>
      </c>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c r="BD699" s="152"/>
      <c r="BE699" s="152"/>
      <c r="BF699" s="152"/>
      <c r="BG699" s="152"/>
      <c r="BH699" s="152"/>
    </row>
    <row r="700" spans="1:60" outlineLevel="1" x14ac:dyDescent="0.2">
      <c r="A700" s="159"/>
      <c r="B700" s="160"/>
      <c r="C700" s="190" t="s">
        <v>1137</v>
      </c>
      <c r="D700" s="162"/>
      <c r="E700" s="163"/>
      <c r="F700" s="161"/>
      <c r="G700" s="161"/>
      <c r="H700" s="161"/>
      <c r="I700" s="161"/>
      <c r="J700" s="161"/>
      <c r="K700" s="161"/>
      <c r="L700" s="161"/>
      <c r="M700" s="161"/>
      <c r="N700" s="161"/>
      <c r="O700" s="161"/>
      <c r="P700" s="161"/>
      <c r="Q700" s="161"/>
      <c r="R700" s="161"/>
      <c r="S700" s="161"/>
      <c r="T700" s="161"/>
      <c r="U700" s="161"/>
      <c r="V700" s="161"/>
      <c r="W700" s="161"/>
      <c r="X700" s="152"/>
      <c r="Y700" s="152"/>
      <c r="Z700" s="152"/>
      <c r="AA700" s="152"/>
      <c r="AB700" s="152"/>
      <c r="AC700" s="152"/>
      <c r="AD700" s="152"/>
      <c r="AE700" s="152"/>
      <c r="AF700" s="152"/>
      <c r="AG700" s="152" t="s">
        <v>284</v>
      </c>
      <c r="AH700" s="152">
        <v>0</v>
      </c>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c r="BD700" s="152"/>
      <c r="BE700" s="152"/>
      <c r="BF700" s="152"/>
      <c r="BG700" s="152"/>
      <c r="BH700" s="152"/>
    </row>
    <row r="701" spans="1:60" outlineLevel="1" x14ac:dyDescent="0.2">
      <c r="A701" s="159"/>
      <c r="B701" s="160"/>
      <c r="C701" s="190" t="s">
        <v>1138</v>
      </c>
      <c r="D701" s="162"/>
      <c r="E701" s="163">
        <v>101.97000000000001</v>
      </c>
      <c r="F701" s="161"/>
      <c r="G701" s="161"/>
      <c r="H701" s="161"/>
      <c r="I701" s="161"/>
      <c r="J701" s="161"/>
      <c r="K701" s="161"/>
      <c r="L701" s="161"/>
      <c r="M701" s="161"/>
      <c r="N701" s="161"/>
      <c r="O701" s="161"/>
      <c r="P701" s="161"/>
      <c r="Q701" s="161"/>
      <c r="R701" s="161"/>
      <c r="S701" s="161"/>
      <c r="T701" s="161"/>
      <c r="U701" s="161"/>
      <c r="V701" s="161"/>
      <c r="W701" s="161"/>
      <c r="X701" s="152"/>
      <c r="Y701" s="152"/>
      <c r="Z701" s="152"/>
      <c r="AA701" s="152"/>
      <c r="AB701" s="152"/>
      <c r="AC701" s="152"/>
      <c r="AD701" s="152"/>
      <c r="AE701" s="152"/>
      <c r="AF701" s="152"/>
      <c r="AG701" s="152" t="s">
        <v>284</v>
      </c>
      <c r="AH701" s="152">
        <v>0</v>
      </c>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c r="BD701" s="152"/>
      <c r="BE701" s="152"/>
      <c r="BF701" s="152"/>
      <c r="BG701" s="152"/>
      <c r="BH701" s="152"/>
    </row>
    <row r="702" spans="1:60" outlineLevel="1" x14ac:dyDescent="0.2">
      <c r="A702" s="159"/>
      <c r="B702" s="160"/>
      <c r="C702" s="190" t="s">
        <v>1139</v>
      </c>
      <c r="D702" s="162"/>
      <c r="E702" s="163">
        <v>31.94</v>
      </c>
      <c r="F702" s="161"/>
      <c r="G702" s="161"/>
      <c r="H702" s="161"/>
      <c r="I702" s="161"/>
      <c r="J702" s="161"/>
      <c r="K702" s="161"/>
      <c r="L702" s="161"/>
      <c r="M702" s="161"/>
      <c r="N702" s="161"/>
      <c r="O702" s="161"/>
      <c r="P702" s="161"/>
      <c r="Q702" s="161"/>
      <c r="R702" s="161"/>
      <c r="S702" s="161"/>
      <c r="T702" s="161"/>
      <c r="U702" s="161"/>
      <c r="V702" s="161"/>
      <c r="W702" s="161"/>
      <c r="X702" s="152"/>
      <c r="Y702" s="152"/>
      <c r="Z702" s="152"/>
      <c r="AA702" s="152"/>
      <c r="AB702" s="152"/>
      <c r="AC702" s="152"/>
      <c r="AD702" s="152"/>
      <c r="AE702" s="152"/>
      <c r="AF702" s="152"/>
      <c r="AG702" s="152" t="s">
        <v>284</v>
      </c>
      <c r="AH702" s="152">
        <v>0</v>
      </c>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c r="BD702" s="152"/>
      <c r="BE702" s="152"/>
      <c r="BF702" s="152"/>
      <c r="BG702" s="152"/>
      <c r="BH702" s="152"/>
    </row>
    <row r="703" spans="1:60" outlineLevel="1" x14ac:dyDescent="0.2">
      <c r="A703" s="159"/>
      <c r="B703" s="160"/>
      <c r="C703" s="190" t="s">
        <v>1140</v>
      </c>
      <c r="D703" s="162"/>
      <c r="E703" s="163">
        <v>29.28</v>
      </c>
      <c r="F703" s="161"/>
      <c r="G703" s="161"/>
      <c r="H703" s="161"/>
      <c r="I703" s="161"/>
      <c r="J703" s="161"/>
      <c r="K703" s="161"/>
      <c r="L703" s="161"/>
      <c r="M703" s="161"/>
      <c r="N703" s="161"/>
      <c r="O703" s="161"/>
      <c r="P703" s="161"/>
      <c r="Q703" s="161"/>
      <c r="R703" s="161"/>
      <c r="S703" s="161"/>
      <c r="T703" s="161"/>
      <c r="U703" s="161"/>
      <c r="V703" s="161"/>
      <c r="W703" s="161"/>
      <c r="X703" s="152"/>
      <c r="Y703" s="152"/>
      <c r="Z703" s="152"/>
      <c r="AA703" s="152"/>
      <c r="AB703" s="152"/>
      <c r="AC703" s="152"/>
      <c r="AD703" s="152"/>
      <c r="AE703" s="152"/>
      <c r="AF703" s="152"/>
      <c r="AG703" s="152" t="s">
        <v>284</v>
      </c>
      <c r="AH703" s="152">
        <v>0</v>
      </c>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c r="BD703" s="152"/>
      <c r="BE703" s="152"/>
      <c r="BF703" s="152"/>
      <c r="BG703" s="152"/>
      <c r="BH703" s="152"/>
    </row>
    <row r="704" spans="1:60" outlineLevel="1" x14ac:dyDescent="0.2">
      <c r="A704" s="159"/>
      <c r="B704" s="160"/>
      <c r="C704" s="192" t="s">
        <v>481</v>
      </c>
      <c r="D704" s="164"/>
      <c r="E704" s="165">
        <v>163.19000000000003</v>
      </c>
      <c r="F704" s="161"/>
      <c r="G704" s="161"/>
      <c r="H704" s="161"/>
      <c r="I704" s="161"/>
      <c r="J704" s="161"/>
      <c r="K704" s="161"/>
      <c r="L704" s="161"/>
      <c r="M704" s="161"/>
      <c r="N704" s="161"/>
      <c r="O704" s="161"/>
      <c r="P704" s="161"/>
      <c r="Q704" s="161"/>
      <c r="R704" s="161"/>
      <c r="S704" s="161"/>
      <c r="T704" s="161"/>
      <c r="U704" s="161"/>
      <c r="V704" s="161"/>
      <c r="W704" s="161"/>
      <c r="X704" s="152"/>
      <c r="Y704" s="152"/>
      <c r="Z704" s="152"/>
      <c r="AA704" s="152"/>
      <c r="AB704" s="152"/>
      <c r="AC704" s="152"/>
      <c r="AD704" s="152"/>
      <c r="AE704" s="152"/>
      <c r="AF704" s="152"/>
      <c r="AG704" s="152" t="s">
        <v>284</v>
      </c>
      <c r="AH704" s="152">
        <v>1</v>
      </c>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c r="BD704" s="152"/>
      <c r="BE704" s="152"/>
      <c r="BF704" s="152"/>
      <c r="BG704" s="152"/>
      <c r="BH704" s="152"/>
    </row>
    <row r="705" spans="1:60" outlineLevel="1" x14ac:dyDescent="0.2">
      <c r="A705" s="159"/>
      <c r="B705" s="160"/>
      <c r="C705" s="190" t="s">
        <v>1105</v>
      </c>
      <c r="D705" s="162"/>
      <c r="E705" s="163"/>
      <c r="F705" s="161"/>
      <c r="G705" s="161"/>
      <c r="H705" s="161"/>
      <c r="I705" s="161"/>
      <c r="J705" s="161"/>
      <c r="K705" s="161"/>
      <c r="L705" s="161"/>
      <c r="M705" s="161"/>
      <c r="N705" s="161"/>
      <c r="O705" s="161"/>
      <c r="P705" s="161"/>
      <c r="Q705" s="161"/>
      <c r="R705" s="161"/>
      <c r="S705" s="161"/>
      <c r="T705" s="161"/>
      <c r="U705" s="161"/>
      <c r="V705" s="161"/>
      <c r="W705" s="161"/>
      <c r="X705" s="152"/>
      <c r="Y705" s="152"/>
      <c r="Z705" s="152"/>
      <c r="AA705" s="152"/>
      <c r="AB705" s="152"/>
      <c r="AC705" s="152"/>
      <c r="AD705" s="152"/>
      <c r="AE705" s="152"/>
      <c r="AF705" s="152"/>
      <c r="AG705" s="152" t="s">
        <v>284</v>
      </c>
      <c r="AH705" s="152">
        <v>0</v>
      </c>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c r="BD705" s="152"/>
      <c r="BE705" s="152"/>
      <c r="BF705" s="152"/>
      <c r="BG705" s="152"/>
      <c r="BH705" s="152"/>
    </row>
    <row r="706" spans="1:60" outlineLevel="1" x14ac:dyDescent="0.2">
      <c r="A706" s="159"/>
      <c r="B706" s="160"/>
      <c r="C706" s="190" t="s">
        <v>1141</v>
      </c>
      <c r="D706" s="162"/>
      <c r="E706" s="163">
        <v>-5.7899999999999991</v>
      </c>
      <c r="F706" s="161"/>
      <c r="G706" s="161"/>
      <c r="H706" s="161"/>
      <c r="I706" s="161"/>
      <c r="J706" s="161"/>
      <c r="K706" s="161"/>
      <c r="L706" s="161"/>
      <c r="M706" s="161"/>
      <c r="N706" s="161"/>
      <c r="O706" s="161"/>
      <c r="P706" s="161"/>
      <c r="Q706" s="161"/>
      <c r="R706" s="161"/>
      <c r="S706" s="161"/>
      <c r="T706" s="161"/>
      <c r="U706" s="161"/>
      <c r="V706" s="161"/>
      <c r="W706" s="161"/>
      <c r="X706" s="152"/>
      <c r="Y706" s="152"/>
      <c r="Z706" s="152"/>
      <c r="AA706" s="152"/>
      <c r="AB706" s="152"/>
      <c r="AC706" s="152"/>
      <c r="AD706" s="152"/>
      <c r="AE706" s="152"/>
      <c r="AF706" s="152"/>
      <c r="AG706" s="152" t="s">
        <v>284</v>
      </c>
      <c r="AH706" s="152">
        <v>0</v>
      </c>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c r="BD706" s="152"/>
      <c r="BE706" s="152"/>
      <c r="BF706" s="152"/>
      <c r="BG706" s="152"/>
      <c r="BH706" s="152"/>
    </row>
    <row r="707" spans="1:60" x14ac:dyDescent="0.2">
      <c r="A707" s="167" t="s">
        <v>275</v>
      </c>
      <c r="B707" s="168" t="s">
        <v>238</v>
      </c>
      <c r="C707" s="188" t="s">
        <v>239</v>
      </c>
      <c r="D707" s="169"/>
      <c r="E707" s="170"/>
      <c r="F707" s="171"/>
      <c r="G707" s="171">
        <f>SUMIF(AG708:AG708,"&lt;&gt;NOR",G708:G708)</f>
        <v>0</v>
      </c>
      <c r="H707" s="171"/>
      <c r="I707" s="171">
        <f>SUM(I708:I708)</f>
        <v>0</v>
      </c>
      <c r="J707" s="171"/>
      <c r="K707" s="171">
        <f>SUM(K708:K708)</f>
        <v>0</v>
      </c>
      <c r="L707" s="171"/>
      <c r="M707" s="171">
        <f>SUM(M708:M708)</f>
        <v>0</v>
      </c>
      <c r="N707" s="171"/>
      <c r="O707" s="171">
        <f>SUM(O708:O708)</f>
        <v>0</v>
      </c>
      <c r="P707" s="171"/>
      <c r="Q707" s="171">
        <f>SUM(Q708:Q708)</f>
        <v>0</v>
      </c>
      <c r="R707" s="171"/>
      <c r="S707" s="171"/>
      <c r="T707" s="172"/>
      <c r="U707" s="166"/>
      <c r="V707" s="166">
        <f>SUM(V708:V708)</f>
        <v>0</v>
      </c>
      <c r="W707" s="166"/>
      <c r="AG707" t="s">
        <v>276</v>
      </c>
    </row>
    <row r="708" spans="1:60" outlineLevel="1" x14ac:dyDescent="0.2">
      <c r="A708" s="180">
        <v>213</v>
      </c>
      <c r="B708" s="181" t="s">
        <v>1142</v>
      </c>
      <c r="C708" s="191" t="s">
        <v>1143</v>
      </c>
      <c r="D708" s="182" t="s">
        <v>587</v>
      </c>
      <c r="E708" s="183">
        <v>1</v>
      </c>
      <c r="F708" s="184"/>
      <c r="G708" s="185">
        <f>ROUND(E708*F708,2)</f>
        <v>0</v>
      </c>
      <c r="H708" s="184"/>
      <c r="I708" s="185">
        <f>ROUND(E708*H708,2)</f>
        <v>0</v>
      </c>
      <c r="J708" s="184"/>
      <c r="K708" s="185">
        <f>ROUND(E708*J708,2)</f>
        <v>0</v>
      </c>
      <c r="L708" s="185">
        <v>21</v>
      </c>
      <c r="M708" s="185">
        <f>G708*(1+L708/100)</f>
        <v>0</v>
      </c>
      <c r="N708" s="185">
        <v>0</v>
      </c>
      <c r="O708" s="185">
        <f>ROUND(E708*N708,2)</f>
        <v>0</v>
      </c>
      <c r="P708" s="185">
        <v>0</v>
      </c>
      <c r="Q708" s="185">
        <f>ROUND(E708*P708,2)</f>
        <v>0</v>
      </c>
      <c r="R708" s="185"/>
      <c r="S708" s="185" t="s">
        <v>280</v>
      </c>
      <c r="T708" s="186" t="s">
        <v>281</v>
      </c>
      <c r="U708" s="161">
        <v>0</v>
      </c>
      <c r="V708" s="161">
        <f>ROUND(E708*U708,2)</f>
        <v>0</v>
      </c>
      <c r="W708" s="161"/>
      <c r="X708" s="152"/>
      <c r="Y708" s="152"/>
      <c r="Z708" s="152"/>
      <c r="AA708" s="152"/>
      <c r="AB708" s="152"/>
      <c r="AC708" s="152"/>
      <c r="AD708" s="152"/>
      <c r="AE708" s="152"/>
      <c r="AF708" s="152"/>
      <c r="AG708" s="152" t="s">
        <v>726</v>
      </c>
      <c r="AH708" s="152"/>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c r="BD708" s="152"/>
      <c r="BE708" s="152"/>
      <c r="BF708" s="152"/>
      <c r="BG708" s="152"/>
      <c r="BH708" s="152"/>
    </row>
    <row r="709" spans="1:60" x14ac:dyDescent="0.2">
      <c r="A709" s="167" t="s">
        <v>275</v>
      </c>
      <c r="B709" s="168" t="s">
        <v>240</v>
      </c>
      <c r="C709" s="188" t="s">
        <v>241</v>
      </c>
      <c r="D709" s="169"/>
      <c r="E709" s="170"/>
      <c r="F709" s="171"/>
      <c r="G709" s="171">
        <f>SUMIF(AG710:AG710,"&lt;&gt;NOR",G710:G710)</f>
        <v>0</v>
      </c>
      <c r="H709" s="171"/>
      <c r="I709" s="171">
        <f>SUM(I710:I710)</f>
        <v>0</v>
      </c>
      <c r="J709" s="171"/>
      <c r="K709" s="171">
        <f>SUM(K710:K710)</f>
        <v>0</v>
      </c>
      <c r="L709" s="171"/>
      <c r="M709" s="171">
        <f>SUM(M710:M710)</f>
        <v>0</v>
      </c>
      <c r="N709" s="171"/>
      <c r="O709" s="171">
        <f>SUM(O710:O710)</f>
        <v>0</v>
      </c>
      <c r="P709" s="171"/>
      <c r="Q709" s="171">
        <f>SUM(Q710:Q710)</f>
        <v>0</v>
      </c>
      <c r="R709" s="171"/>
      <c r="S709" s="171"/>
      <c r="T709" s="172"/>
      <c r="U709" s="166"/>
      <c r="V709" s="166">
        <f>SUM(V710:V710)</f>
        <v>0</v>
      </c>
      <c r="W709" s="166"/>
      <c r="AG709" t="s">
        <v>276</v>
      </c>
    </row>
    <row r="710" spans="1:60" outlineLevel="1" x14ac:dyDescent="0.2">
      <c r="A710" s="180">
        <v>214</v>
      </c>
      <c r="B710" s="181" t="s">
        <v>1144</v>
      </c>
      <c r="C710" s="191" t="s">
        <v>1145</v>
      </c>
      <c r="D710" s="182" t="s">
        <v>439</v>
      </c>
      <c r="E710" s="183">
        <v>8</v>
      </c>
      <c r="F710" s="184"/>
      <c r="G710" s="185">
        <f>ROUND(E710*F710,2)</f>
        <v>0</v>
      </c>
      <c r="H710" s="184"/>
      <c r="I710" s="185">
        <f>ROUND(E710*H710,2)</f>
        <v>0</v>
      </c>
      <c r="J710" s="184"/>
      <c r="K710" s="185">
        <f>ROUND(E710*J710,2)</f>
        <v>0</v>
      </c>
      <c r="L710" s="185">
        <v>21</v>
      </c>
      <c r="M710" s="185">
        <f>G710*(1+L710/100)</f>
        <v>0</v>
      </c>
      <c r="N710" s="185">
        <v>0</v>
      </c>
      <c r="O710" s="185">
        <f>ROUND(E710*N710,2)</f>
        <v>0</v>
      </c>
      <c r="P710" s="185">
        <v>0</v>
      </c>
      <c r="Q710" s="185">
        <f>ROUND(E710*P710,2)</f>
        <v>0</v>
      </c>
      <c r="R710" s="185"/>
      <c r="S710" s="185" t="s">
        <v>280</v>
      </c>
      <c r="T710" s="186" t="s">
        <v>281</v>
      </c>
      <c r="U710" s="161">
        <v>0</v>
      </c>
      <c r="V710" s="161">
        <f>ROUND(E710*U710,2)</f>
        <v>0</v>
      </c>
      <c r="W710" s="161"/>
      <c r="X710" s="152"/>
      <c r="Y710" s="152"/>
      <c r="Z710" s="152"/>
      <c r="AA710" s="152"/>
      <c r="AB710" s="152"/>
      <c r="AC710" s="152"/>
      <c r="AD710" s="152"/>
      <c r="AE710" s="152"/>
      <c r="AF710" s="152"/>
      <c r="AG710" s="152" t="s">
        <v>755</v>
      </c>
      <c r="AH710" s="152"/>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c r="BD710" s="152"/>
      <c r="BE710" s="152"/>
      <c r="BF710" s="152"/>
      <c r="BG710" s="152"/>
      <c r="BH710" s="152"/>
    </row>
    <row r="711" spans="1:60" x14ac:dyDescent="0.2">
      <c r="A711" s="167" t="s">
        <v>275</v>
      </c>
      <c r="B711" s="168" t="s">
        <v>242</v>
      </c>
      <c r="C711" s="188" t="s">
        <v>243</v>
      </c>
      <c r="D711" s="169"/>
      <c r="E711" s="170"/>
      <c r="F711" s="171"/>
      <c r="G711" s="171">
        <f>SUMIF(AG712:AG721,"&lt;&gt;NOR",G712:G721)</f>
        <v>0</v>
      </c>
      <c r="H711" s="171"/>
      <c r="I711" s="171">
        <f>SUM(I712:I721)</f>
        <v>0</v>
      </c>
      <c r="J711" s="171"/>
      <c r="K711" s="171">
        <f>SUM(K712:K721)</f>
        <v>0</v>
      </c>
      <c r="L711" s="171"/>
      <c r="M711" s="171">
        <f>SUM(M712:M721)</f>
        <v>0</v>
      </c>
      <c r="N711" s="171"/>
      <c r="O711" s="171">
        <f>SUM(O712:O721)</f>
        <v>0</v>
      </c>
      <c r="P711" s="171"/>
      <c r="Q711" s="171">
        <f>SUM(Q712:Q721)</f>
        <v>0</v>
      </c>
      <c r="R711" s="171"/>
      <c r="S711" s="171"/>
      <c r="T711" s="172"/>
      <c r="U711" s="166"/>
      <c r="V711" s="166">
        <f>SUM(V712:V721)</f>
        <v>0</v>
      </c>
      <c r="W711" s="166"/>
      <c r="AG711" t="s">
        <v>276</v>
      </c>
    </row>
    <row r="712" spans="1:60" outlineLevel="1" x14ac:dyDescent="0.2">
      <c r="A712" s="173">
        <v>215</v>
      </c>
      <c r="B712" s="174" t="s">
        <v>1146</v>
      </c>
      <c r="C712" s="189" t="s">
        <v>1147</v>
      </c>
      <c r="D712" s="175" t="s">
        <v>587</v>
      </c>
      <c r="E712" s="176">
        <v>1</v>
      </c>
      <c r="F712" s="177"/>
      <c r="G712" s="178">
        <f>ROUND(E712*F712,2)</f>
        <v>0</v>
      </c>
      <c r="H712" s="177"/>
      <c r="I712" s="178">
        <f>ROUND(E712*H712,2)</f>
        <v>0</v>
      </c>
      <c r="J712" s="177"/>
      <c r="K712" s="178">
        <f>ROUND(E712*J712,2)</f>
        <v>0</v>
      </c>
      <c r="L712" s="178">
        <v>21</v>
      </c>
      <c r="M712" s="178">
        <f>G712*(1+L712/100)</f>
        <v>0</v>
      </c>
      <c r="N712" s="178">
        <v>0</v>
      </c>
      <c r="O712" s="178">
        <f>ROUND(E712*N712,2)</f>
        <v>0</v>
      </c>
      <c r="P712" s="178">
        <v>0</v>
      </c>
      <c r="Q712" s="178">
        <f>ROUND(E712*P712,2)</f>
        <v>0</v>
      </c>
      <c r="R712" s="178"/>
      <c r="S712" s="178" t="s">
        <v>280</v>
      </c>
      <c r="T712" s="179" t="s">
        <v>281</v>
      </c>
      <c r="U712" s="161">
        <v>0</v>
      </c>
      <c r="V712" s="161">
        <f>ROUND(E712*U712,2)</f>
        <v>0</v>
      </c>
      <c r="W712" s="161"/>
      <c r="X712" s="152"/>
      <c r="Y712" s="152"/>
      <c r="Z712" s="152"/>
      <c r="AA712" s="152"/>
      <c r="AB712" s="152"/>
      <c r="AC712" s="152"/>
      <c r="AD712" s="152"/>
      <c r="AE712" s="152"/>
      <c r="AF712" s="152"/>
      <c r="AG712" s="152" t="s">
        <v>755</v>
      </c>
      <c r="AH712" s="152"/>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c r="BD712" s="152"/>
      <c r="BE712" s="152"/>
      <c r="BF712" s="152"/>
      <c r="BG712" s="152"/>
      <c r="BH712" s="152"/>
    </row>
    <row r="713" spans="1:60" outlineLevel="1" x14ac:dyDescent="0.2">
      <c r="A713" s="159"/>
      <c r="B713" s="160"/>
      <c r="C713" s="190" t="s">
        <v>1148</v>
      </c>
      <c r="D713" s="162"/>
      <c r="E713" s="163"/>
      <c r="F713" s="161"/>
      <c r="G713" s="161"/>
      <c r="H713" s="161"/>
      <c r="I713" s="161"/>
      <c r="J713" s="161"/>
      <c r="K713" s="161"/>
      <c r="L713" s="161"/>
      <c r="M713" s="161"/>
      <c r="N713" s="161"/>
      <c r="O713" s="161"/>
      <c r="P713" s="161"/>
      <c r="Q713" s="161"/>
      <c r="R713" s="161"/>
      <c r="S713" s="161"/>
      <c r="T713" s="161"/>
      <c r="U713" s="161"/>
      <c r="V713" s="161"/>
      <c r="W713" s="161"/>
      <c r="X713" s="152"/>
      <c r="Y713" s="152"/>
      <c r="Z713" s="152"/>
      <c r="AA713" s="152"/>
      <c r="AB713" s="152"/>
      <c r="AC713" s="152"/>
      <c r="AD713" s="152"/>
      <c r="AE713" s="152"/>
      <c r="AF713" s="152"/>
      <c r="AG713" s="152" t="s">
        <v>284</v>
      </c>
      <c r="AH713" s="152">
        <v>0</v>
      </c>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c r="BD713" s="152"/>
      <c r="BE713" s="152"/>
      <c r="BF713" s="152"/>
      <c r="BG713" s="152"/>
      <c r="BH713" s="152"/>
    </row>
    <row r="714" spans="1:60" outlineLevel="1" x14ac:dyDescent="0.2">
      <c r="A714" s="159"/>
      <c r="B714" s="160"/>
      <c r="C714" s="190" t="s">
        <v>1149</v>
      </c>
      <c r="D714" s="162"/>
      <c r="E714" s="163">
        <v>1</v>
      </c>
      <c r="F714" s="161"/>
      <c r="G714" s="161"/>
      <c r="H714" s="161"/>
      <c r="I714" s="161"/>
      <c r="J714" s="161"/>
      <c r="K714" s="161"/>
      <c r="L714" s="161"/>
      <c r="M714" s="161"/>
      <c r="N714" s="161"/>
      <c r="O714" s="161"/>
      <c r="P714" s="161"/>
      <c r="Q714" s="161"/>
      <c r="R714" s="161"/>
      <c r="S714" s="161"/>
      <c r="T714" s="161"/>
      <c r="U714" s="161"/>
      <c r="V714" s="161"/>
      <c r="W714" s="161"/>
      <c r="X714" s="152"/>
      <c r="Y714" s="152"/>
      <c r="Z714" s="152"/>
      <c r="AA714" s="152"/>
      <c r="AB714" s="152"/>
      <c r="AC714" s="152"/>
      <c r="AD714" s="152"/>
      <c r="AE714" s="152"/>
      <c r="AF714" s="152"/>
      <c r="AG714" s="152" t="s">
        <v>284</v>
      </c>
      <c r="AH714" s="152">
        <v>0</v>
      </c>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c r="BD714" s="152"/>
      <c r="BE714" s="152"/>
      <c r="BF714" s="152"/>
      <c r="BG714" s="152"/>
      <c r="BH714" s="152"/>
    </row>
    <row r="715" spans="1:60" outlineLevel="1" x14ac:dyDescent="0.2">
      <c r="A715" s="173">
        <v>216</v>
      </c>
      <c r="B715" s="174" t="s">
        <v>1150</v>
      </c>
      <c r="C715" s="189" t="s">
        <v>1151</v>
      </c>
      <c r="D715" s="175" t="s">
        <v>587</v>
      </c>
      <c r="E715" s="176">
        <v>1</v>
      </c>
      <c r="F715" s="177"/>
      <c r="G715" s="178">
        <f>ROUND(E715*F715,2)</f>
        <v>0</v>
      </c>
      <c r="H715" s="177"/>
      <c r="I715" s="178">
        <f>ROUND(E715*H715,2)</f>
        <v>0</v>
      </c>
      <c r="J715" s="177"/>
      <c r="K715" s="178">
        <f>ROUND(E715*J715,2)</f>
        <v>0</v>
      </c>
      <c r="L715" s="178">
        <v>21</v>
      </c>
      <c r="M715" s="178">
        <f>G715*(1+L715/100)</f>
        <v>0</v>
      </c>
      <c r="N715" s="178">
        <v>0</v>
      </c>
      <c r="O715" s="178">
        <f>ROUND(E715*N715,2)</f>
        <v>0</v>
      </c>
      <c r="P715" s="178">
        <v>0</v>
      </c>
      <c r="Q715" s="178">
        <f>ROUND(E715*P715,2)</f>
        <v>0</v>
      </c>
      <c r="R715" s="178"/>
      <c r="S715" s="178" t="s">
        <v>280</v>
      </c>
      <c r="T715" s="179" t="s">
        <v>281</v>
      </c>
      <c r="U715" s="161">
        <v>0</v>
      </c>
      <c r="V715" s="161">
        <f>ROUND(E715*U715,2)</f>
        <v>0</v>
      </c>
      <c r="W715" s="161"/>
      <c r="X715" s="152"/>
      <c r="Y715" s="152"/>
      <c r="Z715" s="152"/>
      <c r="AA715" s="152"/>
      <c r="AB715" s="152"/>
      <c r="AC715" s="152"/>
      <c r="AD715" s="152"/>
      <c r="AE715" s="152"/>
      <c r="AF715" s="152"/>
      <c r="AG715" s="152" t="s">
        <v>755</v>
      </c>
      <c r="AH715" s="152"/>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c r="BD715" s="152"/>
      <c r="BE715" s="152"/>
      <c r="BF715" s="152"/>
      <c r="BG715" s="152"/>
      <c r="BH715" s="152"/>
    </row>
    <row r="716" spans="1:60" outlineLevel="1" x14ac:dyDescent="0.2">
      <c r="A716" s="159"/>
      <c r="B716" s="160"/>
      <c r="C716" s="190" t="s">
        <v>1148</v>
      </c>
      <c r="D716" s="162"/>
      <c r="E716" s="163"/>
      <c r="F716" s="161"/>
      <c r="G716" s="161"/>
      <c r="H716" s="161"/>
      <c r="I716" s="161"/>
      <c r="J716" s="161"/>
      <c r="K716" s="161"/>
      <c r="L716" s="161"/>
      <c r="M716" s="161"/>
      <c r="N716" s="161"/>
      <c r="O716" s="161"/>
      <c r="P716" s="161"/>
      <c r="Q716" s="161"/>
      <c r="R716" s="161"/>
      <c r="S716" s="161"/>
      <c r="T716" s="161"/>
      <c r="U716" s="161"/>
      <c r="V716" s="161"/>
      <c r="W716" s="161"/>
      <c r="X716" s="152"/>
      <c r="Y716" s="152"/>
      <c r="Z716" s="152"/>
      <c r="AA716" s="152"/>
      <c r="AB716" s="152"/>
      <c r="AC716" s="152"/>
      <c r="AD716" s="152"/>
      <c r="AE716" s="152"/>
      <c r="AF716" s="152"/>
      <c r="AG716" s="152" t="s">
        <v>284</v>
      </c>
      <c r="AH716" s="152">
        <v>0</v>
      </c>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c r="BD716" s="152"/>
      <c r="BE716" s="152"/>
      <c r="BF716" s="152"/>
      <c r="BG716" s="152"/>
      <c r="BH716" s="152"/>
    </row>
    <row r="717" spans="1:60" outlineLevel="1" x14ac:dyDescent="0.2">
      <c r="A717" s="159"/>
      <c r="B717" s="160"/>
      <c r="C717" s="190" t="s">
        <v>1149</v>
      </c>
      <c r="D717" s="162"/>
      <c r="E717" s="163">
        <v>1</v>
      </c>
      <c r="F717" s="161"/>
      <c r="G717" s="161"/>
      <c r="H717" s="161"/>
      <c r="I717" s="161"/>
      <c r="J717" s="161"/>
      <c r="K717" s="161"/>
      <c r="L717" s="161"/>
      <c r="M717" s="161"/>
      <c r="N717" s="161"/>
      <c r="O717" s="161"/>
      <c r="P717" s="161"/>
      <c r="Q717" s="161"/>
      <c r="R717" s="161"/>
      <c r="S717" s="161"/>
      <c r="T717" s="161"/>
      <c r="U717" s="161"/>
      <c r="V717" s="161"/>
      <c r="W717" s="161"/>
      <c r="X717" s="152"/>
      <c r="Y717" s="152"/>
      <c r="Z717" s="152"/>
      <c r="AA717" s="152"/>
      <c r="AB717" s="152"/>
      <c r="AC717" s="152"/>
      <c r="AD717" s="152"/>
      <c r="AE717" s="152"/>
      <c r="AF717" s="152"/>
      <c r="AG717" s="152" t="s">
        <v>284</v>
      </c>
      <c r="AH717" s="152">
        <v>0</v>
      </c>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c r="BD717" s="152"/>
      <c r="BE717" s="152"/>
      <c r="BF717" s="152"/>
      <c r="BG717" s="152"/>
      <c r="BH717" s="152"/>
    </row>
    <row r="718" spans="1:60" outlineLevel="1" x14ac:dyDescent="0.2">
      <c r="A718" s="173">
        <v>217</v>
      </c>
      <c r="B718" s="174" t="s">
        <v>1152</v>
      </c>
      <c r="C718" s="189" t="s">
        <v>1153</v>
      </c>
      <c r="D718" s="175" t="s">
        <v>587</v>
      </c>
      <c r="E718" s="176">
        <v>1</v>
      </c>
      <c r="F718" s="177"/>
      <c r="G718" s="178">
        <f>ROUND(E718*F718,2)</f>
        <v>0</v>
      </c>
      <c r="H718" s="177"/>
      <c r="I718" s="178">
        <f>ROUND(E718*H718,2)</f>
        <v>0</v>
      </c>
      <c r="J718" s="177"/>
      <c r="K718" s="178">
        <f>ROUND(E718*J718,2)</f>
        <v>0</v>
      </c>
      <c r="L718" s="178">
        <v>21</v>
      </c>
      <c r="M718" s="178">
        <f>G718*(1+L718/100)</f>
        <v>0</v>
      </c>
      <c r="N718" s="178">
        <v>0</v>
      </c>
      <c r="O718" s="178">
        <f>ROUND(E718*N718,2)</f>
        <v>0</v>
      </c>
      <c r="P718" s="178">
        <v>0</v>
      </c>
      <c r="Q718" s="178">
        <f>ROUND(E718*P718,2)</f>
        <v>0</v>
      </c>
      <c r="R718" s="178"/>
      <c r="S718" s="178" t="s">
        <v>280</v>
      </c>
      <c r="T718" s="179" t="s">
        <v>281</v>
      </c>
      <c r="U718" s="161">
        <v>0</v>
      </c>
      <c r="V718" s="161">
        <f>ROUND(E718*U718,2)</f>
        <v>0</v>
      </c>
      <c r="W718" s="161"/>
      <c r="X718" s="152"/>
      <c r="Y718" s="152"/>
      <c r="Z718" s="152"/>
      <c r="AA718" s="152"/>
      <c r="AB718" s="152"/>
      <c r="AC718" s="152"/>
      <c r="AD718" s="152"/>
      <c r="AE718" s="152"/>
      <c r="AF718" s="152"/>
      <c r="AG718" s="152" t="s">
        <v>726</v>
      </c>
      <c r="AH718" s="152"/>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c r="BD718" s="152"/>
      <c r="BE718" s="152"/>
      <c r="BF718" s="152"/>
      <c r="BG718" s="152"/>
      <c r="BH718" s="152"/>
    </row>
    <row r="719" spans="1:60" outlineLevel="1" x14ac:dyDescent="0.2">
      <c r="A719" s="159"/>
      <c r="B719" s="160"/>
      <c r="C719" s="190" t="s">
        <v>1148</v>
      </c>
      <c r="D719" s="162"/>
      <c r="E719" s="163"/>
      <c r="F719" s="161"/>
      <c r="G719" s="161"/>
      <c r="H719" s="161"/>
      <c r="I719" s="161"/>
      <c r="J719" s="161"/>
      <c r="K719" s="161"/>
      <c r="L719" s="161"/>
      <c r="M719" s="161"/>
      <c r="N719" s="161"/>
      <c r="O719" s="161"/>
      <c r="P719" s="161"/>
      <c r="Q719" s="161"/>
      <c r="R719" s="161"/>
      <c r="S719" s="161"/>
      <c r="T719" s="161"/>
      <c r="U719" s="161"/>
      <c r="V719" s="161"/>
      <c r="W719" s="161"/>
      <c r="X719" s="152"/>
      <c r="Y719" s="152"/>
      <c r="Z719" s="152"/>
      <c r="AA719" s="152"/>
      <c r="AB719" s="152"/>
      <c r="AC719" s="152"/>
      <c r="AD719" s="152"/>
      <c r="AE719" s="152"/>
      <c r="AF719" s="152"/>
      <c r="AG719" s="152" t="s">
        <v>284</v>
      </c>
      <c r="AH719" s="152">
        <v>0</v>
      </c>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c r="BD719" s="152"/>
      <c r="BE719" s="152"/>
      <c r="BF719" s="152"/>
      <c r="BG719" s="152"/>
      <c r="BH719" s="152"/>
    </row>
    <row r="720" spans="1:60" outlineLevel="1" x14ac:dyDescent="0.2">
      <c r="A720" s="159"/>
      <c r="B720" s="160"/>
      <c r="C720" s="190" t="s">
        <v>1149</v>
      </c>
      <c r="D720" s="162"/>
      <c r="E720" s="163">
        <v>1</v>
      </c>
      <c r="F720" s="161"/>
      <c r="G720" s="161"/>
      <c r="H720" s="161"/>
      <c r="I720" s="161"/>
      <c r="J720" s="161"/>
      <c r="K720" s="161"/>
      <c r="L720" s="161"/>
      <c r="M720" s="161"/>
      <c r="N720" s="161"/>
      <c r="O720" s="161"/>
      <c r="P720" s="161"/>
      <c r="Q720" s="161"/>
      <c r="R720" s="161"/>
      <c r="S720" s="161"/>
      <c r="T720" s="161"/>
      <c r="U720" s="161"/>
      <c r="V720" s="161"/>
      <c r="W720" s="161"/>
      <c r="X720" s="152"/>
      <c r="Y720" s="152"/>
      <c r="Z720" s="152"/>
      <c r="AA720" s="152"/>
      <c r="AB720" s="152"/>
      <c r="AC720" s="152"/>
      <c r="AD720" s="152"/>
      <c r="AE720" s="152"/>
      <c r="AF720" s="152"/>
      <c r="AG720" s="152" t="s">
        <v>284</v>
      </c>
      <c r="AH720" s="152">
        <v>0</v>
      </c>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c r="BD720" s="152"/>
      <c r="BE720" s="152"/>
      <c r="BF720" s="152"/>
      <c r="BG720" s="152"/>
      <c r="BH720" s="152"/>
    </row>
    <row r="721" spans="1:60" outlineLevel="1" x14ac:dyDescent="0.2">
      <c r="A721" s="173">
        <v>218</v>
      </c>
      <c r="B721" s="174" t="s">
        <v>1154</v>
      </c>
      <c r="C721" s="189" t="s">
        <v>1155</v>
      </c>
      <c r="D721" s="175" t="s">
        <v>439</v>
      </c>
      <c r="E721" s="176">
        <v>20</v>
      </c>
      <c r="F721" s="177"/>
      <c r="G721" s="178">
        <f>ROUND(E721*F721,2)</f>
        <v>0</v>
      </c>
      <c r="H721" s="177"/>
      <c r="I721" s="178">
        <f>ROUND(E721*H721,2)</f>
        <v>0</v>
      </c>
      <c r="J721" s="177"/>
      <c r="K721" s="178">
        <f>ROUND(E721*J721,2)</f>
        <v>0</v>
      </c>
      <c r="L721" s="178">
        <v>21</v>
      </c>
      <c r="M721" s="178">
        <f>G721*(1+L721/100)</f>
        <v>0</v>
      </c>
      <c r="N721" s="178">
        <v>0</v>
      </c>
      <c r="O721" s="178">
        <f>ROUND(E721*N721,2)</f>
        <v>0</v>
      </c>
      <c r="P721" s="178">
        <v>0</v>
      </c>
      <c r="Q721" s="178">
        <f>ROUND(E721*P721,2)</f>
        <v>0</v>
      </c>
      <c r="R721" s="178"/>
      <c r="S721" s="178" t="s">
        <v>280</v>
      </c>
      <c r="T721" s="179" t="s">
        <v>281</v>
      </c>
      <c r="U721" s="161">
        <v>0</v>
      </c>
      <c r="V721" s="161">
        <f>ROUND(E721*U721,2)</f>
        <v>0</v>
      </c>
      <c r="W721" s="161"/>
      <c r="X721" s="152"/>
      <c r="Y721" s="152"/>
      <c r="Z721" s="152"/>
      <c r="AA721" s="152"/>
      <c r="AB721" s="152"/>
      <c r="AC721" s="152"/>
      <c r="AD721" s="152"/>
      <c r="AE721" s="152"/>
      <c r="AF721" s="152"/>
      <c r="AG721" s="152" t="s">
        <v>726</v>
      </c>
      <c r="AH721" s="152"/>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c r="BD721" s="152"/>
      <c r="BE721" s="152"/>
      <c r="BF721" s="152"/>
      <c r="BG721" s="152"/>
      <c r="BH721" s="152"/>
    </row>
    <row r="722" spans="1:60" x14ac:dyDescent="0.2">
      <c r="A722" s="5"/>
      <c r="B722" s="6"/>
      <c r="C722" s="193"/>
      <c r="D722" s="8"/>
      <c r="E722" s="5"/>
      <c r="F722" s="5"/>
      <c r="G722" s="5"/>
      <c r="H722" s="5"/>
      <c r="I722" s="5"/>
      <c r="J722" s="5"/>
      <c r="K722" s="5"/>
      <c r="L722" s="5"/>
      <c r="M722" s="5"/>
      <c r="N722" s="5"/>
      <c r="O722" s="5"/>
      <c r="P722" s="5"/>
      <c r="Q722" s="5"/>
      <c r="R722" s="5"/>
      <c r="S722" s="5"/>
      <c r="T722" s="5"/>
      <c r="U722" s="5"/>
      <c r="V722" s="5"/>
      <c r="W722" s="5"/>
      <c r="AE722">
        <v>15</v>
      </c>
      <c r="AF722">
        <v>21</v>
      </c>
    </row>
    <row r="723" spans="1:60" x14ac:dyDescent="0.2">
      <c r="A723" s="155"/>
      <c r="B723" s="156" t="s">
        <v>29</v>
      </c>
      <c r="C723" s="194"/>
      <c r="D723" s="157"/>
      <c r="E723" s="158"/>
      <c r="F723" s="158"/>
      <c r="G723" s="187">
        <f>G8+G51+G138+G190+G214+G252+G257+G309+G348+G358+G367+G369+G402+G432+G483+G488+G490+G497+G504+G506+G548+G573+G582+G585+G607+G627+G634+G657+G707+G709+G711</f>
        <v>0</v>
      </c>
      <c r="H723" s="5"/>
      <c r="I723" s="5"/>
      <c r="J723" s="5"/>
      <c r="K723" s="5"/>
      <c r="L723" s="5"/>
      <c r="M723" s="5"/>
      <c r="N723" s="5"/>
      <c r="O723" s="5"/>
      <c r="P723" s="5"/>
      <c r="Q723" s="5"/>
      <c r="R723" s="5"/>
      <c r="S723" s="5"/>
      <c r="T723" s="5"/>
      <c r="U723" s="5"/>
      <c r="V723" s="5"/>
      <c r="W723" s="5"/>
      <c r="AE723">
        <f>SUMIF(L7:L721,AE722,G7:G721)</f>
        <v>0</v>
      </c>
      <c r="AF723">
        <f>SUMIF(L7:L721,AF722,G7:G721)</f>
        <v>0</v>
      </c>
      <c r="AG723" t="s">
        <v>1156</v>
      </c>
    </row>
    <row r="724" spans="1:60" x14ac:dyDescent="0.2">
      <c r="C724" s="195"/>
      <c r="D724" s="143"/>
      <c r="AG724" t="s">
        <v>1157</v>
      </c>
    </row>
    <row r="725" spans="1:60" x14ac:dyDescent="0.2">
      <c r="D725" s="143"/>
    </row>
    <row r="726" spans="1:60" x14ac:dyDescent="0.2">
      <c r="D726" s="143"/>
    </row>
    <row r="727" spans="1:60" x14ac:dyDescent="0.2">
      <c r="D727" s="143"/>
    </row>
    <row r="728" spans="1:60" x14ac:dyDescent="0.2">
      <c r="D728" s="143"/>
    </row>
    <row r="729" spans="1:60" x14ac:dyDescent="0.2">
      <c r="D729" s="143"/>
    </row>
    <row r="730" spans="1:60" x14ac:dyDescent="0.2">
      <c r="D730" s="143"/>
    </row>
    <row r="731" spans="1:60" x14ac:dyDescent="0.2">
      <c r="D731" s="143"/>
    </row>
    <row r="732" spans="1:60" x14ac:dyDescent="0.2">
      <c r="D732" s="143"/>
    </row>
    <row r="733" spans="1:60" x14ac:dyDescent="0.2">
      <c r="D733" s="143"/>
    </row>
    <row r="734" spans="1:60" x14ac:dyDescent="0.2">
      <c r="D734" s="143"/>
    </row>
    <row r="735" spans="1:60" x14ac:dyDescent="0.2">
      <c r="D735" s="143"/>
    </row>
    <row r="736" spans="1:60"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 min="53" max="53" width="98.5703125"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46</v>
      </c>
      <c r="C3" s="251" t="s">
        <v>45</v>
      </c>
      <c r="D3" s="252"/>
      <c r="E3" s="252"/>
      <c r="F3" s="252"/>
      <c r="G3" s="253"/>
      <c r="AC3" s="87" t="s">
        <v>252</v>
      </c>
      <c r="AG3" t="s">
        <v>253</v>
      </c>
    </row>
    <row r="4" spans="1:60" ht="24.95" customHeight="1" x14ac:dyDescent="0.2">
      <c r="A4" s="145" t="s">
        <v>9</v>
      </c>
      <c r="B4" s="146" t="s">
        <v>49</v>
      </c>
      <c r="C4" s="254" t="s">
        <v>50</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126</v>
      </c>
      <c r="C8" s="188" t="s">
        <v>27</v>
      </c>
      <c r="D8" s="169"/>
      <c r="E8" s="170"/>
      <c r="F8" s="171"/>
      <c r="G8" s="171">
        <f>SUMIF(AG9:AG19,"&lt;&gt;NOR",G9:G19)</f>
        <v>0</v>
      </c>
      <c r="H8" s="171"/>
      <c r="I8" s="171">
        <f>SUM(I9:I19)</f>
        <v>0</v>
      </c>
      <c r="J8" s="171"/>
      <c r="K8" s="171">
        <f>SUM(K9:K19)</f>
        <v>0</v>
      </c>
      <c r="L8" s="171"/>
      <c r="M8" s="171">
        <f>SUM(M9:M19)</f>
        <v>0</v>
      </c>
      <c r="N8" s="171"/>
      <c r="O8" s="171">
        <f>SUM(O9:O19)</f>
        <v>0</v>
      </c>
      <c r="P8" s="171"/>
      <c r="Q8" s="171">
        <f>SUM(Q9:Q19)</f>
        <v>0</v>
      </c>
      <c r="R8" s="171"/>
      <c r="S8" s="171"/>
      <c r="T8" s="172"/>
      <c r="U8" s="166"/>
      <c r="V8" s="166">
        <f>SUM(V9:V19)</f>
        <v>0</v>
      </c>
      <c r="W8" s="166"/>
      <c r="AG8" t="s">
        <v>276</v>
      </c>
    </row>
    <row r="9" spans="1:60" outlineLevel="1" x14ac:dyDescent="0.2">
      <c r="A9" s="173">
        <v>1</v>
      </c>
      <c r="B9" s="174" t="s">
        <v>1158</v>
      </c>
      <c r="C9" s="189" t="s">
        <v>1159</v>
      </c>
      <c r="D9" s="175" t="s">
        <v>1160</v>
      </c>
      <c r="E9" s="176">
        <v>1</v>
      </c>
      <c r="F9" s="177"/>
      <c r="G9" s="178">
        <f>ROUND(E9*F9,2)</f>
        <v>0</v>
      </c>
      <c r="H9" s="177"/>
      <c r="I9" s="178">
        <f>ROUND(E9*H9,2)</f>
        <v>0</v>
      </c>
      <c r="J9" s="177"/>
      <c r="K9" s="178">
        <f>ROUND(E9*J9,2)</f>
        <v>0</v>
      </c>
      <c r="L9" s="178">
        <v>21</v>
      </c>
      <c r="M9" s="178">
        <f>G9*(1+L9/100)</f>
        <v>0</v>
      </c>
      <c r="N9" s="178">
        <v>0</v>
      </c>
      <c r="O9" s="178">
        <f>ROUND(E9*N9,2)</f>
        <v>0</v>
      </c>
      <c r="P9" s="178">
        <v>0</v>
      </c>
      <c r="Q9" s="178">
        <f>ROUND(E9*P9,2)</f>
        <v>0</v>
      </c>
      <c r="R9" s="178"/>
      <c r="S9" s="178" t="s">
        <v>280</v>
      </c>
      <c r="T9" s="179" t="s">
        <v>281</v>
      </c>
      <c r="U9" s="161">
        <v>0</v>
      </c>
      <c r="V9" s="161">
        <f>ROUND(E9*U9,2)</f>
        <v>0</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2.5" outlineLevel="1" x14ac:dyDescent="0.2">
      <c r="A10" s="159"/>
      <c r="B10" s="160"/>
      <c r="C10" s="257" t="s">
        <v>1161</v>
      </c>
      <c r="D10" s="258"/>
      <c r="E10" s="258"/>
      <c r="F10" s="258"/>
      <c r="G10" s="258"/>
      <c r="H10" s="161"/>
      <c r="I10" s="161"/>
      <c r="J10" s="161"/>
      <c r="K10" s="161"/>
      <c r="L10" s="161"/>
      <c r="M10" s="161"/>
      <c r="N10" s="161"/>
      <c r="O10" s="161"/>
      <c r="P10" s="161"/>
      <c r="Q10" s="161"/>
      <c r="R10" s="161"/>
      <c r="S10" s="161"/>
      <c r="T10" s="161"/>
      <c r="U10" s="161"/>
      <c r="V10" s="161"/>
      <c r="W10" s="161"/>
      <c r="X10" s="152"/>
      <c r="Y10" s="152"/>
      <c r="Z10" s="152"/>
      <c r="AA10" s="152"/>
      <c r="AB10" s="152"/>
      <c r="AC10" s="152"/>
      <c r="AD10" s="152"/>
      <c r="AE10" s="152"/>
      <c r="AF10" s="152"/>
      <c r="AG10" s="152" t="s">
        <v>1162</v>
      </c>
      <c r="AH10" s="152"/>
      <c r="AI10" s="152"/>
      <c r="AJ10" s="152"/>
      <c r="AK10" s="152"/>
      <c r="AL10" s="152"/>
      <c r="AM10" s="152"/>
      <c r="AN10" s="152"/>
      <c r="AO10" s="152"/>
      <c r="AP10" s="152"/>
      <c r="AQ10" s="152"/>
      <c r="AR10" s="152"/>
      <c r="AS10" s="152"/>
      <c r="AT10" s="152"/>
      <c r="AU10" s="152"/>
      <c r="AV10" s="152"/>
      <c r="AW10" s="152"/>
      <c r="AX10" s="152"/>
      <c r="AY10" s="152"/>
      <c r="AZ10" s="152"/>
      <c r="BA10" s="199" t="str">
        <f>C10</f>
        <v>Náklady na ztížené provádění stavebních prací v důsledku nepřerušeného provozu na staveništi nebo v případech nepřerušeného provozu v objektech v nichž se stavební práce provádí.</v>
      </c>
      <c r="BB10" s="152"/>
      <c r="BC10" s="152"/>
      <c r="BD10" s="152"/>
      <c r="BE10" s="152"/>
      <c r="BF10" s="152"/>
      <c r="BG10" s="152"/>
      <c r="BH10" s="152"/>
    </row>
    <row r="11" spans="1:60" outlineLevel="1" x14ac:dyDescent="0.2">
      <c r="A11" s="173">
        <v>2</v>
      </c>
      <c r="B11" s="174" t="s">
        <v>1163</v>
      </c>
      <c r="C11" s="189" t="s">
        <v>1164</v>
      </c>
      <c r="D11" s="175" t="s">
        <v>1160</v>
      </c>
      <c r="E11" s="176">
        <v>1</v>
      </c>
      <c r="F11" s="177"/>
      <c r="G11" s="178">
        <f>ROUND(E11*F11,2)</f>
        <v>0</v>
      </c>
      <c r="H11" s="177"/>
      <c r="I11" s="178">
        <f>ROUND(E11*H11,2)</f>
        <v>0</v>
      </c>
      <c r="J11" s="177"/>
      <c r="K11" s="178">
        <f>ROUND(E11*J11,2)</f>
        <v>0</v>
      </c>
      <c r="L11" s="178">
        <v>21</v>
      </c>
      <c r="M11" s="178">
        <f>G11*(1+L11/100)</f>
        <v>0</v>
      </c>
      <c r="N11" s="178">
        <v>0</v>
      </c>
      <c r="O11" s="178">
        <f>ROUND(E11*N11,2)</f>
        <v>0</v>
      </c>
      <c r="P11" s="178">
        <v>0</v>
      </c>
      <c r="Q11" s="178">
        <f>ROUND(E11*P11,2)</f>
        <v>0</v>
      </c>
      <c r="R11" s="178"/>
      <c r="S11" s="178" t="s">
        <v>280</v>
      </c>
      <c r="T11" s="179" t="s">
        <v>281</v>
      </c>
      <c r="U11" s="161">
        <v>0</v>
      </c>
      <c r="V11" s="161">
        <f>ROUND(E11*U11,2)</f>
        <v>0</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59"/>
      <c r="B12" s="160"/>
      <c r="C12" s="257" t="s">
        <v>1165</v>
      </c>
      <c r="D12" s="258"/>
      <c r="E12" s="258"/>
      <c r="F12" s="258"/>
      <c r="G12" s="258"/>
      <c r="H12" s="161"/>
      <c r="I12" s="161"/>
      <c r="J12" s="161"/>
      <c r="K12" s="161"/>
      <c r="L12" s="161"/>
      <c r="M12" s="161"/>
      <c r="N12" s="161"/>
      <c r="O12" s="161"/>
      <c r="P12" s="161"/>
      <c r="Q12" s="161"/>
      <c r="R12" s="161"/>
      <c r="S12" s="161"/>
      <c r="T12" s="161"/>
      <c r="U12" s="161"/>
      <c r="V12" s="161"/>
      <c r="W12" s="161"/>
      <c r="X12" s="152"/>
      <c r="Y12" s="152"/>
      <c r="Z12" s="152"/>
      <c r="AA12" s="152"/>
      <c r="AB12" s="152"/>
      <c r="AC12" s="152"/>
      <c r="AD12" s="152"/>
      <c r="AE12" s="152"/>
      <c r="AF12" s="152"/>
      <c r="AG12" s="152" t="s">
        <v>1162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3</v>
      </c>
      <c r="B13" s="181" t="s">
        <v>1166</v>
      </c>
      <c r="C13" s="191" t="s">
        <v>1167</v>
      </c>
      <c r="D13" s="182" t="s">
        <v>1160</v>
      </c>
      <c r="E13" s="183">
        <v>1</v>
      </c>
      <c r="F13" s="184"/>
      <c r="G13" s="185">
        <f>ROUND(E13*F13,2)</f>
        <v>0</v>
      </c>
      <c r="H13" s="184"/>
      <c r="I13" s="185">
        <f>ROUND(E13*H13,2)</f>
        <v>0</v>
      </c>
      <c r="J13" s="184"/>
      <c r="K13" s="185">
        <f>ROUND(E13*J13,2)</f>
        <v>0</v>
      </c>
      <c r="L13" s="185">
        <v>21</v>
      </c>
      <c r="M13" s="185">
        <f>G13*(1+L13/100)</f>
        <v>0</v>
      </c>
      <c r="N13" s="185">
        <v>0</v>
      </c>
      <c r="O13" s="185">
        <f>ROUND(E13*N13,2)</f>
        <v>0</v>
      </c>
      <c r="P13" s="185">
        <v>0</v>
      </c>
      <c r="Q13" s="185">
        <f>ROUND(E13*P13,2)</f>
        <v>0</v>
      </c>
      <c r="R13" s="185"/>
      <c r="S13" s="185" t="s">
        <v>280</v>
      </c>
      <c r="T13" s="186" t="s">
        <v>281</v>
      </c>
      <c r="U13" s="161">
        <v>0</v>
      </c>
      <c r="V13" s="161">
        <f>ROUND(E13*U13,2)</f>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4</v>
      </c>
      <c r="B14" s="181" t="s">
        <v>1168</v>
      </c>
      <c r="C14" s="191" t="s">
        <v>1169</v>
      </c>
      <c r="D14" s="182" t="s">
        <v>1160</v>
      </c>
      <c r="E14" s="183">
        <v>1</v>
      </c>
      <c r="F14" s="184"/>
      <c r="G14" s="185">
        <f>ROUND(E14*F14,2)</f>
        <v>0</v>
      </c>
      <c r="H14" s="184"/>
      <c r="I14" s="185">
        <f>ROUND(E14*H14,2)</f>
        <v>0</v>
      </c>
      <c r="J14" s="184"/>
      <c r="K14" s="185">
        <f>ROUND(E14*J14,2)</f>
        <v>0</v>
      </c>
      <c r="L14" s="185">
        <v>21</v>
      </c>
      <c r="M14" s="185">
        <f>G14*(1+L14/100)</f>
        <v>0</v>
      </c>
      <c r="N14" s="185">
        <v>0</v>
      </c>
      <c r="O14" s="185">
        <f>ROUND(E14*N14,2)</f>
        <v>0</v>
      </c>
      <c r="P14" s="185">
        <v>0</v>
      </c>
      <c r="Q14" s="185">
        <f>ROUND(E14*P14,2)</f>
        <v>0</v>
      </c>
      <c r="R14" s="185"/>
      <c r="S14" s="185" t="s">
        <v>280</v>
      </c>
      <c r="T14" s="186" t="s">
        <v>281</v>
      </c>
      <c r="U14" s="161">
        <v>0</v>
      </c>
      <c r="V14" s="161">
        <f>ROUND(E14*U14,2)</f>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0">
        <v>5</v>
      </c>
      <c r="B15" s="181" t="s">
        <v>1170</v>
      </c>
      <c r="C15" s="191" t="s">
        <v>1171</v>
      </c>
      <c r="D15" s="182" t="s">
        <v>1160</v>
      </c>
      <c r="E15" s="183">
        <v>1</v>
      </c>
      <c r="F15" s="184"/>
      <c r="G15" s="185">
        <f>ROUND(E15*F15,2)</f>
        <v>0</v>
      </c>
      <c r="H15" s="184"/>
      <c r="I15" s="185">
        <f>ROUND(E15*H15,2)</f>
        <v>0</v>
      </c>
      <c r="J15" s="184"/>
      <c r="K15" s="185">
        <f>ROUND(E15*J15,2)</f>
        <v>0</v>
      </c>
      <c r="L15" s="185">
        <v>21</v>
      </c>
      <c r="M15" s="185">
        <f>G15*(1+L15/100)</f>
        <v>0</v>
      </c>
      <c r="N15" s="185">
        <v>0</v>
      </c>
      <c r="O15" s="185">
        <f>ROUND(E15*N15,2)</f>
        <v>0</v>
      </c>
      <c r="P15" s="185">
        <v>0</v>
      </c>
      <c r="Q15" s="185">
        <f>ROUND(E15*P15,2)</f>
        <v>0</v>
      </c>
      <c r="R15" s="185"/>
      <c r="S15" s="185" t="s">
        <v>280</v>
      </c>
      <c r="T15" s="186" t="s">
        <v>281</v>
      </c>
      <c r="U15" s="161">
        <v>0</v>
      </c>
      <c r="V15" s="161">
        <f>ROUND(E15*U15,2)</f>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80">
        <v>6</v>
      </c>
      <c r="B16" s="181" t="s">
        <v>1172</v>
      </c>
      <c r="C16" s="191" t="s">
        <v>1173</v>
      </c>
      <c r="D16" s="182" t="s">
        <v>1160</v>
      </c>
      <c r="E16" s="183">
        <v>1</v>
      </c>
      <c r="F16" s="184"/>
      <c r="G16" s="185">
        <f>ROUND(E16*F16,2)</f>
        <v>0</v>
      </c>
      <c r="H16" s="184"/>
      <c r="I16" s="185">
        <f>ROUND(E16*H16,2)</f>
        <v>0</v>
      </c>
      <c r="J16" s="184"/>
      <c r="K16" s="185">
        <f>ROUND(E16*J16,2)</f>
        <v>0</v>
      </c>
      <c r="L16" s="185">
        <v>21</v>
      </c>
      <c r="M16" s="185">
        <f>G16*(1+L16/100)</f>
        <v>0</v>
      </c>
      <c r="N16" s="185">
        <v>0</v>
      </c>
      <c r="O16" s="185">
        <f>ROUND(E16*N16,2)</f>
        <v>0</v>
      </c>
      <c r="P16" s="185">
        <v>0</v>
      </c>
      <c r="Q16" s="185">
        <f>ROUND(E16*P16,2)</f>
        <v>0</v>
      </c>
      <c r="R16" s="185"/>
      <c r="S16" s="185" t="s">
        <v>280</v>
      </c>
      <c r="T16" s="186" t="s">
        <v>281</v>
      </c>
      <c r="U16" s="161">
        <v>0</v>
      </c>
      <c r="V16" s="161">
        <f>ROUND(E16*U16,2)</f>
        <v>0</v>
      </c>
      <c r="W16" s="161"/>
      <c r="X16" s="152"/>
      <c r="Y16" s="152"/>
      <c r="Z16" s="152"/>
      <c r="AA16" s="152"/>
      <c r="AB16" s="152"/>
      <c r="AC16" s="152"/>
      <c r="AD16" s="152"/>
      <c r="AE16" s="152"/>
      <c r="AF16" s="152"/>
      <c r="AG16" s="152" t="s">
        <v>726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73">
        <v>7</v>
      </c>
      <c r="B17" s="174" t="s">
        <v>1174</v>
      </c>
      <c r="C17" s="189" t="s">
        <v>1175</v>
      </c>
      <c r="D17" s="175" t="s">
        <v>1160</v>
      </c>
      <c r="E17" s="176">
        <v>1</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280</v>
      </c>
      <c r="T17" s="179" t="s">
        <v>281</v>
      </c>
      <c r="U17" s="161">
        <v>0</v>
      </c>
      <c r="V17" s="161">
        <f>ROUND(E17*U17,2)</f>
        <v>0</v>
      </c>
      <c r="W17" s="161"/>
      <c r="X17" s="152"/>
      <c r="Y17" s="152"/>
      <c r="Z17" s="152"/>
      <c r="AA17" s="152"/>
      <c r="AB17" s="152"/>
      <c r="AC17" s="152"/>
      <c r="AD17" s="152"/>
      <c r="AE17" s="152"/>
      <c r="AF17" s="152"/>
      <c r="AG17" s="152" t="s">
        <v>726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ht="33.75" outlineLevel="1" x14ac:dyDescent="0.2">
      <c r="A18" s="159"/>
      <c r="B18" s="160"/>
      <c r="C18" s="257" t="s">
        <v>1176</v>
      </c>
      <c r="D18" s="258"/>
      <c r="E18" s="258"/>
      <c r="F18" s="258"/>
      <c r="G18" s="258"/>
      <c r="H18" s="161"/>
      <c r="I18" s="161"/>
      <c r="J18" s="161"/>
      <c r="K18" s="161"/>
      <c r="L18" s="161"/>
      <c r="M18" s="161"/>
      <c r="N18" s="161"/>
      <c r="O18" s="161"/>
      <c r="P18" s="161"/>
      <c r="Q18" s="161"/>
      <c r="R18" s="161"/>
      <c r="S18" s="161"/>
      <c r="T18" s="161"/>
      <c r="U18" s="161"/>
      <c r="V18" s="161"/>
      <c r="W18" s="161"/>
      <c r="X18" s="152"/>
      <c r="Y18" s="152"/>
      <c r="Z18" s="152"/>
      <c r="AA18" s="152"/>
      <c r="AB18" s="152"/>
      <c r="AC18" s="152"/>
      <c r="AD18" s="152"/>
      <c r="AE18" s="152"/>
      <c r="AF18" s="152"/>
      <c r="AG18" s="152" t="s">
        <v>1162</v>
      </c>
      <c r="AH18" s="152"/>
      <c r="AI18" s="152"/>
      <c r="AJ18" s="152"/>
      <c r="AK18" s="152"/>
      <c r="AL18" s="152"/>
      <c r="AM18" s="152"/>
      <c r="AN18" s="152"/>
      <c r="AO18" s="152"/>
      <c r="AP18" s="152"/>
      <c r="AQ18" s="152"/>
      <c r="AR18" s="152"/>
      <c r="AS18" s="152"/>
      <c r="AT18" s="152"/>
      <c r="AU18" s="152"/>
      <c r="AV18" s="152"/>
      <c r="AW18" s="152"/>
      <c r="AX18" s="152"/>
      <c r="AY18" s="152"/>
      <c r="AZ18" s="152"/>
      <c r="BA18" s="199" t="str">
        <f>C18</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18" s="152"/>
      <c r="BC18" s="152"/>
      <c r="BD18" s="152"/>
      <c r="BE18" s="152"/>
      <c r="BF18" s="152"/>
      <c r="BG18" s="152"/>
      <c r="BH18" s="152"/>
    </row>
    <row r="19" spans="1:60" outlineLevel="1" x14ac:dyDescent="0.2">
      <c r="A19" s="180">
        <v>8</v>
      </c>
      <c r="B19" s="181" t="s">
        <v>1177</v>
      </c>
      <c r="C19" s="191" t="s">
        <v>1178</v>
      </c>
      <c r="D19" s="182" t="s">
        <v>1160</v>
      </c>
      <c r="E19" s="183">
        <v>1</v>
      </c>
      <c r="F19" s="184"/>
      <c r="G19" s="185">
        <f>ROUND(E19*F19,2)</f>
        <v>0</v>
      </c>
      <c r="H19" s="184"/>
      <c r="I19" s="185">
        <f>ROUND(E19*H19,2)</f>
        <v>0</v>
      </c>
      <c r="J19" s="184"/>
      <c r="K19" s="185">
        <f>ROUND(E19*J19,2)</f>
        <v>0</v>
      </c>
      <c r="L19" s="185">
        <v>21</v>
      </c>
      <c r="M19" s="185">
        <f>G19*(1+L19/100)</f>
        <v>0</v>
      </c>
      <c r="N19" s="185">
        <v>0</v>
      </c>
      <c r="O19" s="185">
        <f>ROUND(E19*N19,2)</f>
        <v>0</v>
      </c>
      <c r="P19" s="185">
        <v>0</v>
      </c>
      <c r="Q19" s="185">
        <f>ROUND(E19*P19,2)</f>
        <v>0</v>
      </c>
      <c r="R19" s="185"/>
      <c r="S19" s="185" t="s">
        <v>280</v>
      </c>
      <c r="T19" s="186" t="s">
        <v>281</v>
      </c>
      <c r="U19" s="161">
        <v>0</v>
      </c>
      <c r="V19" s="161">
        <f>ROUND(E19*U19,2)</f>
        <v>0</v>
      </c>
      <c r="W19" s="161"/>
      <c r="X19" s="152"/>
      <c r="Y19" s="152"/>
      <c r="Z19" s="152"/>
      <c r="AA19" s="152"/>
      <c r="AB19" s="152"/>
      <c r="AC19" s="152"/>
      <c r="AD19" s="152"/>
      <c r="AE19" s="152"/>
      <c r="AF19" s="152"/>
      <c r="AG19" s="152" t="s">
        <v>1179</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x14ac:dyDescent="0.2">
      <c r="A20" s="167" t="s">
        <v>275</v>
      </c>
      <c r="B20" s="168" t="s">
        <v>127</v>
      </c>
      <c r="C20" s="188" t="s">
        <v>28</v>
      </c>
      <c r="D20" s="169"/>
      <c r="E20" s="170"/>
      <c r="F20" s="171"/>
      <c r="G20" s="171">
        <f>SUMIF(AG21:AG57,"&lt;&gt;NOR",G21:G57)</f>
        <v>0</v>
      </c>
      <c r="H20" s="171"/>
      <c r="I20" s="171">
        <f>SUM(I21:I57)</f>
        <v>0</v>
      </c>
      <c r="J20" s="171"/>
      <c r="K20" s="171">
        <f>SUM(K21:K57)</f>
        <v>0</v>
      </c>
      <c r="L20" s="171"/>
      <c r="M20" s="171">
        <f>SUM(M21:M57)</f>
        <v>0</v>
      </c>
      <c r="N20" s="171"/>
      <c r="O20" s="171">
        <f>SUM(O21:O57)</f>
        <v>0</v>
      </c>
      <c r="P20" s="171"/>
      <c r="Q20" s="171">
        <f>SUM(Q21:Q57)</f>
        <v>0</v>
      </c>
      <c r="R20" s="171"/>
      <c r="S20" s="171"/>
      <c r="T20" s="172"/>
      <c r="U20" s="166"/>
      <c r="V20" s="166">
        <f>SUM(V21:V57)</f>
        <v>0</v>
      </c>
      <c r="W20" s="166"/>
      <c r="AG20" t="s">
        <v>276</v>
      </c>
    </row>
    <row r="21" spans="1:60" outlineLevel="1" x14ac:dyDescent="0.2">
      <c r="A21" s="173">
        <v>9</v>
      </c>
      <c r="B21" s="174" t="s">
        <v>1180</v>
      </c>
      <c r="C21" s="189" t="s">
        <v>1181</v>
      </c>
      <c r="D21" s="175" t="s">
        <v>1160</v>
      </c>
      <c r="E21" s="176">
        <v>1</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280</v>
      </c>
      <c r="T21" s="179" t="s">
        <v>281</v>
      </c>
      <c r="U21" s="161">
        <v>0</v>
      </c>
      <c r="V21" s="161">
        <f>ROUND(E21*U21,2)</f>
        <v>0</v>
      </c>
      <c r="W21" s="161"/>
      <c r="X21" s="152"/>
      <c r="Y21" s="152"/>
      <c r="Z21" s="152"/>
      <c r="AA21" s="152"/>
      <c r="AB21" s="152"/>
      <c r="AC21" s="152"/>
      <c r="AD21" s="152"/>
      <c r="AE21" s="152"/>
      <c r="AF21" s="152"/>
      <c r="AG21" s="152" t="s">
        <v>282</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ht="22.5" outlineLevel="1" x14ac:dyDescent="0.2">
      <c r="A22" s="159"/>
      <c r="B22" s="160"/>
      <c r="C22" s="257" t="s">
        <v>1182</v>
      </c>
      <c r="D22" s="258"/>
      <c r="E22" s="258"/>
      <c r="F22" s="258"/>
      <c r="G22" s="258"/>
      <c r="H22" s="161"/>
      <c r="I22" s="161"/>
      <c r="J22" s="161"/>
      <c r="K22" s="161"/>
      <c r="L22" s="161"/>
      <c r="M22" s="161"/>
      <c r="N22" s="161"/>
      <c r="O22" s="161"/>
      <c r="P22" s="161"/>
      <c r="Q22" s="161"/>
      <c r="R22" s="161"/>
      <c r="S22" s="161"/>
      <c r="T22" s="161"/>
      <c r="U22" s="161"/>
      <c r="V22" s="161"/>
      <c r="W22" s="161"/>
      <c r="X22" s="152"/>
      <c r="Y22" s="152"/>
      <c r="Z22" s="152"/>
      <c r="AA22" s="152"/>
      <c r="AB22" s="152"/>
      <c r="AC22" s="152"/>
      <c r="AD22" s="152"/>
      <c r="AE22" s="152"/>
      <c r="AF22" s="152"/>
      <c r="AG22" s="152" t="s">
        <v>1162</v>
      </c>
      <c r="AH22" s="152"/>
      <c r="AI22" s="152"/>
      <c r="AJ22" s="152"/>
      <c r="AK22" s="152"/>
      <c r="AL22" s="152"/>
      <c r="AM22" s="152"/>
      <c r="AN22" s="152"/>
      <c r="AO22" s="152"/>
      <c r="AP22" s="152"/>
      <c r="AQ22" s="152"/>
      <c r="AR22" s="152"/>
      <c r="AS22" s="152"/>
      <c r="AT22" s="152"/>
      <c r="AU22" s="152"/>
      <c r="AV22" s="152"/>
      <c r="AW22" s="152"/>
      <c r="AX22" s="152"/>
      <c r="AY22" s="152"/>
      <c r="AZ22" s="152"/>
      <c r="BA22" s="199" t="str">
        <f>C22</f>
        <v>Náklady na přezkoumání podkladů objednatele o stavu inženýrských sítí probíhajících staveništěm nebo dotčenými stavbou i mimo území staveniště, kontrola a vytýčení jejich skutečné trasy a provedení ochranných opatření pro zabezpečení stávajících inženýrských sítí.</v>
      </c>
      <c r="BB22" s="152"/>
      <c r="BC22" s="152"/>
      <c r="BD22" s="152"/>
      <c r="BE22" s="152"/>
      <c r="BF22" s="152"/>
      <c r="BG22" s="152"/>
      <c r="BH22" s="152"/>
    </row>
    <row r="23" spans="1:60" outlineLevel="1" x14ac:dyDescent="0.2">
      <c r="A23" s="173">
        <v>10</v>
      </c>
      <c r="B23" s="174" t="s">
        <v>1183</v>
      </c>
      <c r="C23" s="189" t="s">
        <v>1184</v>
      </c>
      <c r="D23" s="175" t="s">
        <v>1160</v>
      </c>
      <c r="E23" s="176">
        <v>1</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280</v>
      </c>
      <c r="T23" s="179" t="s">
        <v>281</v>
      </c>
      <c r="U23" s="161">
        <v>0</v>
      </c>
      <c r="V23" s="161">
        <f>ROUND(E23*U23,2)</f>
        <v>0</v>
      </c>
      <c r="W23" s="161"/>
      <c r="X23" s="152"/>
      <c r="Y23" s="152"/>
      <c r="Z23" s="152"/>
      <c r="AA23" s="152"/>
      <c r="AB23" s="152"/>
      <c r="AC23" s="152"/>
      <c r="AD23" s="152"/>
      <c r="AE23" s="152"/>
      <c r="AF23" s="152"/>
      <c r="AG23" s="152" t="s">
        <v>282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59"/>
      <c r="B24" s="160"/>
      <c r="C24" s="257" t="s">
        <v>1185</v>
      </c>
      <c r="D24" s="258"/>
      <c r="E24" s="258"/>
      <c r="F24" s="258"/>
      <c r="G24" s="258"/>
      <c r="H24" s="161"/>
      <c r="I24" s="161"/>
      <c r="J24" s="161"/>
      <c r="K24" s="161"/>
      <c r="L24" s="161"/>
      <c r="M24" s="161"/>
      <c r="N24" s="161"/>
      <c r="O24" s="161"/>
      <c r="P24" s="161"/>
      <c r="Q24" s="161"/>
      <c r="R24" s="161"/>
      <c r="S24" s="161"/>
      <c r="T24" s="161"/>
      <c r="U24" s="161"/>
      <c r="V24" s="161"/>
      <c r="W24" s="161"/>
      <c r="X24" s="152"/>
      <c r="Y24" s="152"/>
      <c r="Z24" s="152"/>
      <c r="AA24" s="152"/>
      <c r="AB24" s="152"/>
      <c r="AC24" s="152"/>
      <c r="AD24" s="152"/>
      <c r="AE24" s="152"/>
      <c r="AF24" s="152"/>
      <c r="AG24" s="152" t="s">
        <v>1162</v>
      </c>
      <c r="AH24" s="152"/>
      <c r="AI24" s="152"/>
      <c r="AJ24" s="152"/>
      <c r="AK24" s="152"/>
      <c r="AL24" s="152"/>
      <c r="AM24" s="152"/>
      <c r="AN24" s="152"/>
      <c r="AO24" s="152"/>
      <c r="AP24" s="152"/>
      <c r="AQ24" s="152"/>
      <c r="AR24" s="152"/>
      <c r="AS24" s="152"/>
      <c r="AT24" s="152"/>
      <c r="AU24" s="152"/>
      <c r="AV24" s="152"/>
      <c r="AW24" s="152"/>
      <c r="AX24" s="152"/>
      <c r="AY24" s="152"/>
      <c r="AZ24" s="152"/>
      <c r="BA24" s="199" t="str">
        <f>C24</f>
        <v>náklady spojené s provedením všech technickými normami předepsaných zkoušek a revizí stavebních konstrukcí nebo stavebních prací.</v>
      </c>
      <c r="BB24" s="152"/>
      <c r="BC24" s="152"/>
      <c r="BD24" s="152"/>
      <c r="BE24" s="152"/>
      <c r="BF24" s="152"/>
      <c r="BG24" s="152"/>
      <c r="BH24" s="152"/>
    </row>
    <row r="25" spans="1:60" outlineLevel="1" x14ac:dyDescent="0.2">
      <c r="A25" s="173">
        <v>11</v>
      </c>
      <c r="B25" s="174" t="s">
        <v>1186</v>
      </c>
      <c r="C25" s="189" t="s">
        <v>1187</v>
      </c>
      <c r="D25" s="175" t="s">
        <v>1188</v>
      </c>
      <c r="E25" s="176">
        <v>210</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c r="S25" s="178" t="s">
        <v>280</v>
      </c>
      <c r="T25" s="179" t="s">
        <v>281</v>
      </c>
      <c r="U25" s="161">
        <v>0</v>
      </c>
      <c r="V25" s="161">
        <f>ROUND(E25*U25,2)</f>
        <v>0</v>
      </c>
      <c r="W25" s="161"/>
      <c r="X25" s="152"/>
      <c r="Y25" s="152"/>
      <c r="Z25" s="152"/>
      <c r="AA25" s="152"/>
      <c r="AB25" s="152"/>
      <c r="AC25" s="152"/>
      <c r="AD25" s="152"/>
      <c r="AE25" s="152"/>
      <c r="AF25" s="152"/>
      <c r="AG25" s="152" t="s">
        <v>282</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ht="22.5" outlineLevel="1" x14ac:dyDescent="0.2">
      <c r="A26" s="159"/>
      <c r="B26" s="160"/>
      <c r="C26" s="257" t="s">
        <v>1189</v>
      </c>
      <c r="D26" s="258"/>
      <c r="E26" s="258"/>
      <c r="F26" s="258"/>
      <c r="G26" s="258"/>
      <c r="H26" s="161"/>
      <c r="I26" s="161"/>
      <c r="J26" s="161"/>
      <c r="K26" s="161"/>
      <c r="L26" s="161"/>
      <c r="M26" s="161"/>
      <c r="N26" s="161"/>
      <c r="O26" s="161"/>
      <c r="P26" s="161"/>
      <c r="Q26" s="161"/>
      <c r="R26" s="161"/>
      <c r="S26" s="161"/>
      <c r="T26" s="161"/>
      <c r="U26" s="161"/>
      <c r="V26" s="161"/>
      <c r="W26" s="161"/>
      <c r="X26" s="152"/>
      <c r="Y26" s="152"/>
      <c r="Z26" s="152"/>
      <c r="AA26" s="152"/>
      <c r="AB26" s="152"/>
      <c r="AC26" s="152"/>
      <c r="AD26" s="152"/>
      <c r="AE26" s="152"/>
      <c r="AF26" s="152"/>
      <c r="AG26" s="152" t="s">
        <v>1162</v>
      </c>
      <c r="AH26" s="152"/>
      <c r="AI26" s="152"/>
      <c r="AJ26" s="152"/>
      <c r="AK26" s="152"/>
      <c r="AL26" s="152"/>
      <c r="AM26" s="152"/>
      <c r="AN26" s="152"/>
      <c r="AO26" s="152"/>
      <c r="AP26" s="152"/>
      <c r="AQ26" s="152"/>
      <c r="AR26" s="152"/>
      <c r="AS26" s="152"/>
      <c r="AT26" s="152"/>
      <c r="AU26" s="152"/>
      <c r="AV26" s="152"/>
      <c r="AW26" s="152"/>
      <c r="AX26" s="152"/>
      <c r="AY26" s="152"/>
      <c r="AZ26" s="152"/>
      <c r="BA26" s="199" t="str">
        <f>C26</f>
        <v>Náklady na  projekční a inženýrské činnosti souvísející z kontrolou dílenské a realizační dokumentace a její ověření autorizovanou osobou zpracovatele dokumentace pro provedení stavby a stavební povolení.</v>
      </c>
      <c r="BB26" s="152"/>
      <c r="BC26" s="152"/>
      <c r="BD26" s="152"/>
      <c r="BE26" s="152"/>
      <c r="BF26" s="152"/>
      <c r="BG26" s="152"/>
      <c r="BH26" s="152"/>
    </row>
    <row r="27" spans="1:60" outlineLevel="1" x14ac:dyDescent="0.2">
      <c r="A27" s="173">
        <v>12</v>
      </c>
      <c r="B27" s="174" t="s">
        <v>1190</v>
      </c>
      <c r="C27" s="189" t="s">
        <v>1191</v>
      </c>
      <c r="D27" s="175" t="s">
        <v>1188</v>
      </c>
      <c r="E27" s="176">
        <v>40</v>
      </c>
      <c r="F27" s="177"/>
      <c r="G27" s="178">
        <f>ROUND(E27*F27,2)</f>
        <v>0</v>
      </c>
      <c r="H27" s="177"/>
      <c r="I27" s="178">
        <f>ROUND(E27*H27,2)</f>
        <v>0</v>
      </c>
      <c r="J27" s="177"/>
      <c r="K27" s="178">
        <f>ROUND(E27*J27,2)</f>
        <v>0</v>
      </c>
      <c r="L27" s="178">
        <v>21</v>
      </c>
      <c r="M27" s="178">
        <f>G27*(1+L27/100)</f>
        <v>0</v>
      </c>
      <c r="N27" s="178">
        <v>0</v>
      </c>
      <c r="O27" s="178">
        <f>ROUND(E27*N27,2)</f>
        <v>0</v>
      </c>
      <c r="P27" s="178">
        <v>0</v>
      </c>
      <c r="Q27" s="178">
        <f>ROUND(E27*P27,2)</f>
        <v>0</v>
      </c>
      <c r="R27" s="178"/>
      <c r="S27" s="178" t="s">
        <v>280</v>
      </c>
      <c r="T27" s="179" t="s">
        <v>281</v>
      </c>
      <c r="U27" s="161">
        <v>0</v>
      </c>
      <c r="V27" s="161">
        <f>ROUND(E27*U27,2)</f>
        <v>0</v>
      </c>
      <c r="W27" s="161"/>
      <c r="X27" s="152"/>
      <c r="Y27" s="152"/>
      <c r="Z27" s="152"/>
      <c r="AA27" s="152"/>
      <c r="AB27" s="152"/>
      <c r="AC27" s="152"/>
      <c r="AD27" s="152"/>
      <c r="AE27" s="152"/>
      <c r="AF27" s="152"/>
      <c r="AG27" s="152" t="s">
        <v>282</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59"/>
      <c r="B28" s="160"/>
      <c r="C28" s="257" t="s">
        <v>1192</v>
      </c>
      <c r="D28" s="258"/>
      <c r="E28" s="258"/>
      <c r="F28" s="258"/>
      <c r="G28" s="258"/>
      <c r="H28" s="161"/>
      <c r="I28" s="161"/>
      <c r="J28" s="161"/>
      <c r="K28" s="161"/>
      <c r="L28" s="161"/>
      <c r="M28" s="161"/>
      <c r="N28" s="161"/>
      <c r="O28" s="161"/>
      <c r="P28" s="161"/>
      <c r="Q28" s="161"/>
      <c r="R28" s="161"/>
      <c r="S28" s="161"/>
      <c r="T28" s="161"/>
      <c r="U28" s="161"/>
      <c r="V28" s="161"/>
      <c r="W28" s="161"/>
      <c r="X28" s="152"/>
      <c r="Y28" s="152"/>
      <c r="Z28" s="152"/>
      <c r="AA28" s="152"/>
      <c r="AB28" s="152"/>
      <c r="AC28" s="152"/>
      <c r="AD28" s="152"/>
      <c r="AE28" s="152"/>
      <c r="AF28" s="152"/>
      <c r="AG28" s="152" t="s">
        <v>1162</v>
      </c>
      <c r="AH28" s="152"/>
      <c r="AI28" s="152"/>
      <c r="AJ28" s="152"/>
      <c r="AK28" s="152"/>
      <c r="AL28" s="152"/>
      <c r="AM28" s="152"/>
      <c r="AN28" s="152"/>
      <c r="AO28" s="152"/>
      <c r="AP28" s="152"/>
      <c r="AQ28" s="152"/>
      <c r="AR28" s="152"/>
      <c r="AS28" s="152"/>
      <c r="AT28" s="152"/>
      <c r="AU28" s="152"/>
      <c r="AV28" s="152"/>
      <c r="AW28" s="152"/>
      <c r="AX28" s="152"/>
      <c r="AY28" s="152"/>
      <c r="AZ28" s="152"/>
      <c r="BA28" s="199" t="str">
        <f>C28</f>
        <v>Náklady na  inženýrské činnosti související s případným ohlášením změny stavby před dokončením včetně všech správních poplatků.</v>
      </c>
      <c r="BB28" s="152"/>
      <c r="BC28" s="152"/>
      <c r="BD28" s="152"/>
      <c r="BE28" s="152"/>
      <c r="BF28" s="152"/>
      <c r="BG28" s="152"/>
      <c r="BH28" s="152"/>
    </row>
    <row r="29" spans="1:60" outlineLevel="1" x14ac:dyDescent="0.2">
      <c r="A29" s="173">
        <v>13</v>
      </c>
      <c r="B29" s="174" t="s">
        <v>1193</v>
      </c>
      <c r="C29" s="189" t="s">
        <v>1194</v>
      </c>
      <c r="D29" s="175" t="s">
        <v>1188</v>
      </c>
      <c r="E29" s="176">
        <v>30</v>
      </c>
      <c r="F29" s="177"/>
      <c r="G29" s="178">
        <f>ROUND(E29*F29,2)</f>
        <v>0</v>
      </c>
      <c r="H29" s="177"/>
      <c r="I29" s="178">
        <f>ROUND(E29*H29,2)</f>
        <v>0</v>
      </c>
      <c r="J29" s="177"/>
      <c r="K29" s="178">
        <f>ROUND(E29*J29,2)</f>
        <v>0</v>
      </c>
      <c r="L29" s="178">
        <v>21</v>
      </c>
      <c r="M29" s="178">
        <f>G29*(1+L29/100)</f>
        <v>0</v>
      </c>
      <c r="N29" s="178">
        <v>0</v>
      </c>
      <c r="O29" s="178">
        <f>ROUND(E29*N29,2)</f>
        <v>0</v>
      </c>
      <c r="P29" s="178">
        <v>0</v>
      </c>
      <c r="Q29" s="178">
        <f>ROUND(E29*P29,2)</f>
        <v>0</v>
      </c>
      <c r="R29" s="178"/>
      <c r="S29" s="178" t="s">
        <v>280</v>
      </c>
      <c r="T29" s="179" t="s">
        <v>281</v>
      </c>
      <c r="U29" s="161">
        <v>0</v>
      </c>
      <c r="V29" s="161">
        <f>ROUND(E29*U29,2)</f>
        <v>0</v>
      </c>
      <c r="W29" s="161"/>
      <c r="X29" s="152"/>
      <c r="Y29" s="152"/>
      <c r="Z29" s="152"/>
      <c r="AA29" s="152"/>
      <c r="AB29" s="152"/>
      <c r="AC29" s="152"/>
      <c r="AD29" s="152"/>
      <c r="AE29" s="152"/>
      <c r="AF29" s="152"/>
      <c r="AG29" s="152" t="s">
        <v>282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ht="22.5" outlineLevel="1" x14ac:dyDescent="0.2">
      <c r="A30" s="159"/>
      <c r="B30" s="160"/>
      <c r="C30" s="257" t="s">
        <v>1195</v>
      </c>
      <c r="D30" s="258"/>
      <c r="E30" s="258"/>
      <c r="F30" s="258"/>
      <c r="G30" s="258"/>
      <c r="H30" s="161"/>
      <c r="I30" s="161"/>
      <c r="J30" s="161"/>
      <c r="K30" s="161"/>
      <c r="L30" s="161"/>
      <c r="M30" s="161"/>
      <c r="N30" s="161"/>
      <c r="O30" s="161"/>
      <c r="P30" s="161"/>
      <c r="Q30" s="161"/>
      <c r="R30" s="161"/>
      <c r="S30" s="161"/>
      <c r="T30" s="161"/>
      <c r="U30" s="161"/>
      <c r="V30" s="161"/>
      <c r="W30" s="161"/>
      <c r="X30" s="152"/>
      <c r="Y30" s="152"/>
      <c r="Z30" s="152"/>
      <c r="AA30" s="152"/>
      <c r="AB30" s="152"/>
      <c r="AC30" s="152"/>
      <c r="AD30" s="152"/>
      <c r="AE30" s="152"/>
      <c r="AF30" s="152"/>
      <c r="AG30" s="152" t="s">
        <v>1162</v>
      </c>
      <c r="AH30" s="152"/>
      <c r="AI30" s="152"/>
      <c r="AJ30" s="152"/>
      <c r="AK30" s="152"/>
      <c r="AL30" s="152"/>
      <c r="AM30" s="152"/>
      <c r="AN30" s="152"/>
      <c r="AO30" s="152"/>
      <c r="AP30" s="152"/>
      <c r="AQ30" s="152"/>
      <c r="AR30" s="152"/>
      <c r="AS30" s="152"/>
      <c r="AT30" s="152"/>
      <c r="AU30" s="152"/>
      <c r="AV30" s="152"/>
      <c r="AW30" s="152"/>
      <c r="AX30" s="152"/>
      <c r="AY30" s="152"/>
      <c r="AZ30" s="152"/>
      <c r="BA30" s="199" t="str">
        <f>C30</f>
        <v>Náklady na  inženýrské činnosti související s oznámením zahájení stavby Stavebnímu úřadu, včetně kontroly vyjádření a stanovisek DOSS včetně všech správních poplatků.</v>
      </c>
      <c r="BB30" s="152"/>
      <c r="BC30" s="152"/>
      <c r="BD30" s="152"/>
      <c r="BE30" s="152"/>
      <c r="BF30" s="152"/>
      <c r="BG30" s="152"/>
      <c r="BH30" s="152"/>
    </row>
    <row r="31" spans="1:60" outlineLevel="1" x14ac:dyDescent="0.2">
      <c r="A31" s="180">
        <v>14</v>
      </c>
      <c r="B31" s="181" t="s">
        <v>1196</v>
      </c>
      <c r="C31" s="191" t="s">
        <v>1197</v>
      </c>
      <c r="D31" s="182" t="s">
        <v>1188</v>
      </c>
      <c r="E31" s="183">
        <v>50</v>
      </c>
      <c r="F31" s="184"/>
      <c r="G31" s="185">
        <f>ROUND(E31*F31,2)</f>
        <v>0</v>
      </c>
      <c r="H31" s="184"/>
      <c r="I31" s="185">
        <f>ROUND(E31*H31,2)</f>
        <v>0</v>
      </c>
      <c r="J31" s="184"/>
      <c r="K31" s="185">
        <f>ROUND(E31*J31,2)</f>
        <v>0</v>
      </c>
      <c r="L31" s="185">
        <v>21</v>
      </c>
      <c r="M31" s="185">
        <f>G31*(1+L31/100)</f>
        <v>0</v>
      </c>
      <c r="N31" s="185">
        <v>0</v>
      </c>
      <c r="O31" s="185">
        <f>ROUND(E31*N31,2)</f>
        <v>0</v>
      </c>
      <c r="P31" s="185">
        <v>0</v>
      </c>
      <c r="Q31" s="185">
        <f>ROUND(E31*P31,2)</f>
        <v>0</v>
      </c>
      <c r="R31" s="185"/>
      <c r="S31" s="185" t="s">
        <v>280</v>
      </c>
      <c r="T31" s="186" t="s">
        <v>281</v>
      </c>
      <c r="U31" s="161">
        <v>0</v>
      </c>
      <c r="V31" s="161">
        <f>ROUND(E31*U31,2)</f>
        <v>0</v>
      </c>
      <c r="W31" s="161"/>
      <c r="X31" s="152"/>
      <c r="Y31" s="152"/>
      <c r="Z31" s="152"/>
      <c r="AA31" s="152"/>
      <c r="AB31" s="152"/>
      <c r="AC31" s="152"/>
      <c r="AD31" s="152"/>
      <c r="AE31" s="152"/>
      <c r="AF31" s="152"/>
      <c r="AG31" s="152" t="s">
        <v>282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73">
        <v>15</v>
      </c>
      <c r="B32" s="174" t="s">
        <v>1198</v>
      </c>
      <c r="C32" s="189" t="s">
        <v>1199</v>
      </c>
      <c r="D32" s="175" t="s">
        <v>1160</v>
      </c>
      <c r="E32" s="176">
        <v>1</v>
      </c>
      <c r="F32" s="177"/>
      <c r="G32" s="178">
        <f>ROUND(E32*F32,2)</f>
        <v>0</v>
      </c>
      <c r="H32" s="177"/>
      <c r="I32" s="178">
        <f>ROUND(E32*H32,2)</f>
        <v>0</v>
      </c>
      <c r="J32" s="177"/>
      <c r="K32" s="178">
        <f>ROUND(E32*J32,2)</f>
        <v>0</v>
      </c>
      <c r="L32" s="178">
        <v>21</v>
      </c>
      <c r="M32" s="178">
        <f>G32*(1+L32/100)</f>
        <v>0</v>
      </c>
      <c r="N32" s="178">
        <v>0</v>
      </c>
      <c r="O32" s="178">
        <f>ROUND(E32*N32,2)</f>
        <v>0</v>
      </c>
      <c r="P32" s="178">
        <v>0</v>
      </c>
      <c r="Q32" s="178">
        <f>ROUND(E32*P32,2)</f>
        <v>0</v>
      </c>
      <c r="R32" s="178"/>
      <c r="S32" s="178" t="s">
        <v>280</v>
      </c>
      <c r="T32" s="179" t="s">
        <v>281</v>
      </c>
      <c r="U32" s="161">
        <v>0</v>
      </c>
      <c r="V32" s="161">
        <f>ROUND(E32*U32,2)</f>
        <v>0</v>
      </c>
      <c r="W32" s="161"/>
      <c r="X32" s="152"/>
      <c r="Y32" s="152"/>
      <c r="Z32" s="152"/>
      <c r="AA32" s="152"/>
      <c r="AB32" s="152"/>
      <c r="AC32" s="152"/>
      <c r="AD32" s="152"/>
      <c r="AE32" s="152"/>
      <c r="AF32" s="152"/>
      <c r="AG32" s="152" t="s">
        <v>726</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59"/>
      <c r="B33" s="160"/>
      <c r="C33" s="257" t="s">
        <v>1200</v>
      </c>
      <c r="D33" s="258"/>
      <c r="E33" s="258"/>
      <c r="F33" s="258"/>
      <c r="G33" s="258"/>
      <c r="H33" s="161"/>
      <c r="I33" s="161"/>
      <c r="J33" s="161"/>
      <c r="K33" s="161"/>
      <c r="L33" s="161"/>
      <c r="M33" s="161"/>
      <c r="N33" s="161"/>
      <c r="O33" s="161"/>
      <c r="P33" s="161"/>
      <c r="Q33" s="161"/>
      <c r="R33" s="161"/>
      <c r="S33" s="161"/>
      <c r="T33" s="161"/>
      <c r="U33" s="161"/>
      <c r="V33" s="161"/>
      <c r="W33" s="161"/>
      <c r="X33" s="152"/>
      <c r="Y33" s="152"/>
      <c r="Z33" s="152"/>
      <c r="AA33" s="152"/>
      <c r="AB33" s="152"/>
      <c r="AC33" s="152"/>
      <c r="AD33" s="152"/>
      <c r="AE33" s="152"/>
      <c r="AF33" s="152"/>
      <c r="AG33" s="152" t="s">
        <v>1162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73">
        <v>16</v>
      </c>
      <c r="B34" s="174" t="s">
        <v>1201</v>
      </c>
      <c r="C34" s="189" t="s">
        <v>1202</v>
      </c>
      <c r="D34" s="175" t="s">
        <v>1160</v>
      </c>
      <c r="E34" s="176">
        <v>1</v>
      </c>
      <c r="F34" s="177"/>
      <c r="G34" s="178">
        <f>ROUND(E34*F34,2)</f>
        <v>0</v>
      </c>
      <c r="H34" s="177"/>
      <c r="I34" s="178">
        <f>ROUND(E34*H34,2)</f>
        <v>0</v>
      </c>
      <c r="J34" s="177"/>
      <c r="K34" s="178">
        <f>ROUND(E34*J34,2)</f>
        <v>0</v>
      </c>
      <c r="L34" s="178">
        <v>21</v>
      </c>
      <c r="M34" s="178">
        <f>G34*(1+L34/100)</f>
        <v>0</v>
      </c>
      <c r="N34" s="178">
        <v>0</v>
      </c>
      <c r="O34" s="178">
        <f>ROUND(E34*N34,2)</f>
        <v>0</v>
      </c>
      <c r="P34" s="178">
        <v>0</v>
      </c>
      <c r="Q34" s="178">
        <f>ROUND(E34*P34,2)</f>
        <v>0</v>
      </c>
      <c r="R34" s="178"/>
      <c r="S34" s="178" t="s">
        <v>280</v>
      </c>
      <c r="T34" s="179" t="s">
        <v>281</v>
      </c>
      <c r="U34" s="161">
        <v>0</v>
      </c>
      <c r="V34" s="161">
        <f>ROUND(E34*U34,2)</f>
        <v>0</v>
      </c>
      <c r="W34" s="161"/>
      <c r="X34" s="152"/>
      <c r="Y34" s="152"/>
      <c r="Z34" s="152"/>
      <c r="AA34" s="152"/>
      <c r="AB34" s="152"/>
      <c r="AC34" s="152"/>
      <c r="AD34" s="152"/>
      <c r="AE34" s="152"/>
      <c r="AF34" s="152"/>
      <c r="AG34" s="152" t="s">
        <v>726</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59"/>
      <c r="B35" s="160"/>
      <c r="C35" s="257" t="s">
        <v>1203</v>
      </c>
      <c r="D35" s="258"/>
      <c r="E35" s="258"/>
      <c r="F35" s="258"/>
      <c r="G35" s="258"/>
      <c r="H35" s="161"/>
      <c r="I35" s="161"/>
      <c r="J35" s="161"/>
      <c r="K35" s="161"/>
      <c r="L35" s="161"/>
      <c r="M35" s="161"/>
      <c r="N35" s="161"/>
      <c r="O35" s="161"/>
      <c r="P35" s="161"/>
      <c r="Q35" s="161"/>
      <c r="R35" s="161"/>
      <c r="S35" s="161"/>
      <c r="T35" s="161"/>
      <c r="U35" s="161"/>
      <c r="V35" s="161"/>
      <c r="W35" s="161"/>
      <c r="X35" s="152"/>
      <c r="Y35" s="152"/>
      <c r="Z35" s="152"/>
      <c r="AA35" s="152"/>
      <c r="AB35" s="152"/>
      <c r="AC35" s="152"/>
      <c r="AD35" s="152"/>
      <c r="AE35" s="152"/>
      <c r="AF35" s="152"/>
      <c r="AG35" s="152" t="s">
        <v>1162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73">
        <v>17</v>
      </c>
      <c r="B36" s="174" t="s">
        <v>1204</v>
      </c>
      <c r="C36" s="189" t="s">
        <v>1205</v>
      </c>
      <c r="D36" s="175" t="s">
        <v>1160</v>
      </c>
      <c r="E36" s="176">
        <v>1</v>
      </c>
      <c r="F36" s="177"/>
      <c r="G36" s="178">
        <f>ROUND(E36*F36,2)</f>
        <v>0</v>
      </c>
      <c r="H36" s="177"/>
      <c r="I36" s="178">
        <f>ROUND(E36*H36,2)</f>
        <v>0</v>
      </c>
      <c r="J36" s="177"/>
      <c r="K36" s="178">
        <f>ROUND(E36*J36,2)</f>
        <v>0</v>
      </c>
      <c r="L36" s="178">
        <v>21</v>
      </c>
      <c r="M36" s="178">
        <f>G36*(1+L36/100)</f>
        <v>0</v>
      </c>
      <c r="N36" s="178">
        <v>0</v>
      </c>
      <c r="O36" s="178">
        <f>ROUND(E36*N36,2)</f>
        <v>0</v>
      </c>
      <c r="P36" s="178">
        <v>0</v>
      </c>
      <c r="Q36" s="178">
        <f>ROUND(E36*P36,2)</f>
        <v>0</v>
      </c>
      <c r="R36" s="178"/>
      <c r="S36" s="178" t="s">
        <v>280</v>
      </c>
      <c r="T36" s="179" t="s">
        <v>281</v>
      </c>
      <c r="U36" s="161">
        <v>0</v>
      </c>
      <c r="V36" s="161">
        <f>ROUND(E36*U36,2)</f>
        <v>0</v>
      </c>
      <c r="W36" s="161"/>
      <c r="X36" s="152"/>
      <c r="Y36" s="152"/>
      <c r="Z36" s="152"/>
      <c r="AA36" s="152"/>
      <c r="AB36" s="152"/>
      <c r="AC36" s="152"/>
      <c r="AD36" s="152"/>
      <c r="AE36" s="152"/>
      <c r="AF36" s="152"/>
      <c r="AG36" s="152" t="s">
        <v>726</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ht="33.75" outlineLevel="1" x14ac:dyDescent="0.2">
      <c r="A37" s="159"/>
      <c r="B37" s="160"/>
      <c r="C37" s="257" t="s">
        <v>1206</v>
      </c>
      <c r="D37" s="258"/>
      <c r="E37" s="258"/>
      <c r="F37" s="258"/>
      <c r="G37" s="258"/>
      <c r="H37" s="161"/>
      <c r="I37" s="161"/>
      <c r="J37" s="161"/>
      <c r="K37" s="161"/>
      <c r="L37" s="161"/>
      <c r="M37" s="161"/>
      <c r="N37" s="161"/>
      <c r="O37" s="161"/>
      <c r="P37" s="161"/>
      <c r="Q37" s="161"/>
      <c r="R37" s="161"/>
      <c r="S37" s="161"/>
      <c r="T37" s="161"/>
      <c r="U37" s="161"/>
      <c r="V37" s="161"/>
      <c r="W37" s="161"/>
      <c r="X37" s="152"/>
      <c r="Y37" s="152"/>
      <c r="Z37" s="152"/>
      <c r="AA37" s="152"/>
      <c r="AB37" s="152"/>
      <c r="AC37" s="152"/>
      <c r="AD37" s="152"/>
      <c r="AE37" s="152"/>
      <c r="AF37" s="152"/>
      <c r="AG37" s="152" t="s">
        <v>1162</v>
      </c>
      <c r="AH37" s="152"/>
      <c r="AI37" s="152"/>
      <c r="AJ37" s="152"/>
      <c r="AK37" s="152"/>
      <c r="AL37" s="152"/>
      <c r="AM37" s="152"/>
      <c r="AN37" s="152"/>
      <c r="AO37" s="152"/>
      <c r="AP37" s="152"/>
      <c r="AQ37" s="152"/>
      <c r="AR37" s="152"/>
      <c r="AS37" s="152"/>
      <c r="AT37" s="152"/>
      <c r="AU37" s="152"/>
      <c r="AV37" s="152"/>
      <c r="AW37" s="152"/>
      <c r="AX37" s="152"/>
      <c r="AY37" s="152"/>
      <c r="AZ37" s="152"/>
      <c r="BA37" s="199" t="str">
        <f>C37</f>
        <v>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v>
      </c>
      <c r="BB37" s="152"/>
      <c r="BC37" s="152"/>
      <c r="BD37" s="152"/>
      <c r="BE37" s="152"/>
      <c r="BF37" s="152"/>
      <c r="BG37" s="152"/>
      <c r="BH37" s="152"/>
    </row>
    <row r="38" spans="1:60" outlineLevel="1" x14ac:dyDescent="0.2">
      <c r="A38" s="173">
        <v>18</v>
      </c>
      <c r="B38" s="174" t="s">
        <v>1207</v>
      </c>
      <c r="C38" s="189" t="s">
        <v>1208</v>
      </c>
      <c r="D38" s="175" t="s">
        <v>1160</v>
      </c>
      <c r="E38" s="176">
        <v>1</v>
      </c>
      <c r="F38" s="177"/>
      <c r="G38" s="178">
        <f>ROUND(E38*F38,2)</f>
        <v>0</v>
      </c>
      <c r="H38" s="177"/>
      <c r="I38" s="178">
        <f>ROUND(E38*H38,2)</f>
        <v>0</v>
      </c>
      <c r="J38" s="177"/>
      <c r="K38" s="178">
        <f>ROUND(E38*J38,2)</f>
        <v>0</v>
      </c>
      <c r="L38" s="178">
        <v>21</v>
      </c>
      <c r="M38" s="178">
        <f>G38*(1+L38/100)</f>
        <v>0</v>
      </c>
      <c r="N38" s="178">
        <v>0</v>
      </c>
      <c r="O38" s="178">
        <f>ROUND(E38*N38,2)</f>
        <v>0</v>
      </c>
      <c r="P38" s="178">
        <v>0</v>
      </c>
      <c r="Q38" s="178">
        <f>ROUND(E38*P38,2)</f>
        <v>0</v>
      </c>
      <c r="R38" s="178"/>
      <c r="S38" s="178" t="s">
        <v>280</v>
      </c>
      <c r="T38" s="179" t="s">
        <v>281</v>
      </c>
      <c r="U38" s="161">
        <v>0</v>
      </c>
      <c r="V38" s="161">
        <f>ROUND(E38*U38,2)</f>
        <v>0</v>
      </c>
      <c r="W38" s="161"/>
      <c r="X38" s="152"/>
      <c r="Y38" s="152"/>
      <c r="Z38" s="152"/>
      <c r="AA38" s="152"/>
      <c r="AB38" s="152"/>
      <c r="AC38" s="152"/>
      <c r="AD38" s="152"/>
      <c r="AE38" s="152"/>
      <c r="AF38" s="152"/>
      <c r="AG38" s="152" t="s">
        <v>726</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59"/>
      <c r="B39" s="160"/>
      <c r="C39" s="257" t="s">
        <v>1209</v>
      </c>
      <c r="D39" s="258"/>
      <c r="E39" s="258"/>
      <c r="F39" s="258"/>
      <c r="G39" s="258"/>
      <c r="H39" s="161"/>
      <c r="I39" s="161"/>
      <c r="J39" s="161"/>
      <c r="K39" s="161"/>
      <c r="L39" s="161"/>
      <c r="M39" s="161"/>
      <c r="N39" s="161"/>
      <c r="O39" s="161"/>
      <c r="P39" s="161"/>
      <c r="Q39" s="161"/>
      <c r="R39" s="161"/>
      <c r="S39" s="161"/>
      <c r="T39" s="161"/>
      <c r="U39" s="161"/>
      <c r="V39" s="161"/>
      <c r="W39" s="161"/>
      <c r="X39" s="152"/>
      <c r="Y39" s="152"/>
      <c r="Z39" s="152"/>
      <c r="AA39" s="152"/>
      <c r="AB39" s="152"/>
      <c r="AC39" s="152"/>
      <c r="AD39" s="152"/>
      <c r="AE39" s="152"/>
      <c r="AF39" s="152"/>
      <c r="AG39" s="152" t="s">
        <v>1162</v>
      </c>
      <c r="AH39" s="152"/>
      <c r="AI39" s="152"/>
      <c r="AJ39" s="152"/>
      <c r="AK39" s="152"/>
      <c r="AL39" s="152"/>
      <c r="AM39" s="152"/>
      <c r="AN39" s="152"/>
      <c r="AO39" s="152"/>
      <c r="AP39" s="152"/>
      <c r="AQ39" s="152"/>
      <c r="AR39" s="152"/>
      <c r="AS39" s="152"/>
      <c r="AT39" s="152"/>
      <c r="AU39" s="152"/>
      <c r="AV39" s="152"/>
      <c r="AW39" s="152"/>
      <c r="AX39" s="152"/>
      <c r="AY39" s="152"/>
      <c r="AZ39" s="152"/>
      <c r="BA39" s="199" t="str">
        <f>C39</f>
        <v>Náklady na individuální zkoušky dodaných a smontovaných technologických zařízení včetně komplexního vyzkoušení.</v>
      </c>
      <c r="BB39" s="152"/>
      <c r="BC39" s="152"/>
      <c r="BD39" s="152"/>
      <c r="BE39" s="152"/>
      <c r="BF39" s="152"/>
      <c r="BG39" s="152"/>
      <c r="BH39" s="152"/>
    </row>
    <row r="40" spans="1:60" outlineLevel="1" x14ac:dyDescent="0.2">
      <c r="A40" s="173">
        <v>19</v>
      </c>
      <c r="B40" s="174" t="s">
        <v>1210</v>
      </c>
      <c r="C40" s="189" t="s">
        <v>1211</v>
      </c>
      <c r="D40" s="175" t="s">
        <v>1160</v>
      </c>
      <c r="E40" s="176">
        <v>1</v>
      </c>
      <c r="F40" s="177"/>
      <c r="G40" s="178">
        <f>ROUND(E40*F40,2)</f>
        <v>0</v>
      </c>
      <c r="H40" s="177"/>
      <c r="I40" s="178">
        <f>ROUND(E40*H40,2)</f>
        <v>0</v>
      </c>
      <c r="J40" s="177"/>
      <c r="K40" s="178">
        <f>ROUND(E40*J40,2)</f>
        <v>0</v>
      </c>
      <c r="L40" s="178">
        <v>21</v>
      </c>
      <c r="M40" s="178">
        <f>G40*(1+L40/100)</f>
        <v>0</v>
      </c>
      <c r="N40" s="178">
        <v>0</v>
      </c>
      <c r="O40" s="178">
        <f>ROUND(E40*N40,2)</f>
        <v>0</v>
      </c>
      <c r="P40" s="178">
        <v>0</v>
      </c>
      <c r="Q40" s="178">
        <f>ROUND(E40*P40,2)</f>
        <v>0</v>
      </c>
      <c r="R40" s="178"/>
      <c r="S40" s="178" t="s">
        <v>280</v>
      </c>
      <c r="T40" s="179" t="s">
        <v>281</v>
      </c>
      <c r="U40" s="161">
        <v>0</v>
      </c>
      <c r="V40" s="161">
        <f>ROUND(E40*U40,2)</f>
        <v>0</v>
      </c>
      <c r="W40" s="161"/>
      <c r="X40" s="152"/>
      <c r="Y40" s="152"/>
      <c r="Z40" s="152"/>
      <c r="AA40" s="152"/>
      <c r="AB40" s="152"/>
      <c r="AC40" s="152"/>
      <c r="AD40" s="152"/>
      <c r="AE40" s="152"/>
      <c r="AF40" s="152"/>
      <c r="AG40" s="152" t="s">
        <v>726</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59"/>
      <c r="B41" s="160"/>
      <c r="C41" s="257" t="s">
        <v>1212</v>
      </c>
      <c r="D41" s="258"/>
      <c r="E41" s="258"/>
      <c r="F41" s="258"/>
      <c r="G41" s="258"/>
      <c r="H41" s="161"/>
      <c r="I41" s="161"/>
      <c r="J41" s="161"/>
      <c r="K41" s="161"/>
      <c r="L41" s="161"/>
      <c r="M41" s="161"/>
      <c r="N41" s="161"/>
      <c r="O41" s="161"/>
      <c r="P41" s="161"/>
      <c r="Q41" s="161"/>
      <c r="R41" s="161"/>
      <c r="S41" s="161"/>
      <c r="T41" s="161"/>
      <c r="U41" s="161"/>
      <c r="V41" s="161"/>
      <c r="W41" s="161"/>
      <c r="X41" s="152"/>
      <c r="Y41" s="152"/>
      <c r="Z41" s="152"/>
      <c r="AA41" s="152"/>
      <c r="AB41" s="152"/>
      <c r="AC41" s="152"/>
      <c r="AD41" s="152"/>
      <c r="AE41" s="152"/>
      <c r="AF41" s="152"/>
      <c r="AG41" s="152" t="s">
        <v>1162</v>
      </c>
      <c r="AH41" s="152"/>
      <c r="AI41" s="152"/>
      <c r="AJ41" s="152"/>
      <c r="AK41" s="152"/>
      <c r="AL41" s="152"/>
      <c r="AM41" s="152"/>
      <c r="AN41" s="152"/>
      <c r="AO41" s="152"/>
      <c r="AP41" s="152"/>
      <c r="AQ41" s="152"/>
      <c r="AR41" s="152"/>
      <c r="AS41" s="152"/>
      <c r="AT41" s="152"/>
      <c r="AU41" s="152"/>
      <c r="AV41" s="152"/>
      <c r="AW41" s="152"/>
      <c r="AX41" s="152"/>
      <c r="AY41" s="152"/>
      <c r="AZ41" s="152"/>
      <c r="BA41" s="199" t="str">
        <f>C41</f>
        <v>Náklady zhotovitele na účast na zkušebním provozu včetně všech rizik vyplývajících z nutnosti zásahu či úprav zkoušeného zařízení.</v>
      </c>
      <c r="BB41" s="152"/>
      <c r="BC41" s="152"/>
      <c r="BD41" s="152"/>
      <c r="BE41" s="152"/>
      <c r="BF41" s="152"/>
      <c r="BG41" s="152"/>
      <c r="BH41" s="152"/>
    </row>
    <row r="42" spans="1:60" outlineLevel="1" x14ac:dyDescent="0.2">
      <c r="A42" s="173">
        <v>20</v>
      </c>
      <c r="B42" s="174" t="s">
        <v>1213</v>
      </c>
      <c r="C42" s="189" t="s">
        <v>1214</v>
      </c>
      <c r="D42" s="175" t="s">
        <v>1160</v>
      </c>
      <c r="E42" s="176">
        <v>1</v>
      </c>
      <c r="F42" s="177"/>
      <c r="G42" s="178">
        <f>ROUND(E42*F42,2)</f>
        <v>0</v>
      </c>
      <c r="H42" s="177"/>
      <c r="I42" s="178">
        <f>ROUND(E42*H42,2)</f>
        <v>0</v>
      </c>
      <c r="J42" s="177"/>
      <c r="K42" s="178">
        <f>ROUND(E42*J42,2)</f>
        <v>0</v>
      </c>
      <c r="L42" s="178">
        <v>21</v>
      </c>
      <c r="M42" s="178">
        <f>G42*(1+L42/100)</f>
        <v>0</v>
      </c>
      <c r="N42" s="178">
        <v>0</v>
      </c>
      <c r="O42" s="178">
        <f>ROUND(E42*N42,2)</f>
        <v>0</v>
      </c>
      <c r="P42" s="178">
        <v>0</v>
      </c>
      <c r="Q42" s="178">
        <f>ROUND(E42*P42,2)</f>
        <v>0</v>
      </c>
      <c r="R42" s="178"/>
      <c r="S42" s="178" t="s">
        <v>280</v>
      </c>
      <c r="T42" s="179" t="s">
        <v>281</v>
      </c>
      <c r="U42" s="161">
        <v>0</v>
      </c>
      <c r="V42" s="161">
        <f>ROUND(E42*U42,2)</f>
        <v>0</v>
      </c>
      <c r="W42" s="161"/>
      <c r="X42" s="152"/>
      <c r="Y42" s="152"/>
      <c r="Z42" s="152"/>
      <c r="AA42" s="152"/>
      <c r="AB42" s="152"/>
      <c r="AC42" s="152"/>
      <c r="AD42" s="152"/>
      <c r="AE42" s="152"/>
      <c r="AF42" s="152"/>
      <c r="AG42" s="152" t="s">
        <v>726</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ht="22.5" outlineLevel="1" x14ac:dyDescent="0.2">
      <c r="A43" s="159"/>
      <c r="B43" s="160"/>
      <c r="C43" s="257" t="s">
        <v>1215</v>
      </c>
      <c r="D43" s="258"/>
      <c r="E43" s="258"/>
      <c r="F43" s="258"/>
      <c r="G43" s="258"/>
      <c r="H43" s="161"/>
      <c r="I43" s="161"/>
      <c r="J43" s="161"/>
      <c r="K43" s="161"/>
      <c r="L43" s="161"/>
      <c r="M43" s="161"/>
      <c r="N43" s="161"/>
      <c r="O43" s="161"/>
      <c r="P43" s="161"/>
      <c r="Q43" s="161"/>
      <c r="R43" s="161"/>
      <c r="S43" s="161"/>
      <c r="T43" s="161"/>
      <c r="U43" s="161"/>
      <c r="V43" s="161"/>
      <c r="W43" s="161"/>
      <c r="X43" s="152"/>
      <c r="Y43" s="152"/>
      <c r="Z43" s="152"/>
      <c r="AA43" s="152"/>
      <c r="AB43" s="152"/>
      <c r="AC43" s="152"/>
      <c r="AD43" s="152"/>
      <c r="AE43" s="152"/>
      <c r="AF43" s="152"/>
      <c r="AG43" s="152" t="s">
        <v>1162</v>
      </c>
      <c r="AH43" s="152"/>
      <c r="AI43" s="152"/>
      <c r="AJ43" s="152"/>
      <c r="AK43" s="152"/>
      <c r="AL43" s="152"/>
      <c r="AM43" s="152"/>
      <c r="AN43" s="152"/>
      <c r="AO43" s="152"/>
      <c r="AP43" s="152"/>
      <c r="AQ43" s="152"/>
      <c r="AR43" s="152"/>
      <c r="AS43" s="152"/>
      <c r="AT43" s="152"/>
      <c r="AU43" s="152"/>
      <c r="AV43" s="152"/>
      <c r="AW43" s="152"/>
      <c r="AX43" s="152"/>
      <c r="AY43" s="152"/>
      <c r="AZ43" s="152"/>
      <c r="BA43" s="199" t="str">
        <f>C43</f>
        <v>Náklady zhotovitele na vypracování provozních řádů pro zkušební či trvalý provoz včetně nákladů na předání všech návodů k obsluze a údržbě pro technologická zařízení a včetně zaškolení obsluhy objednatele.</v>
      </c>
      <c r="BB43" s="152"/>
      <c r="BC43" s="152"/>
      <c r="BD43" s="152"/>
      <c r="BE43" s="152"/>
      <c r="BF43" s="152"/>
      <c r="BG43" s="152"/>
      <c r="BH43" s="152"/>
    </row>
    <row r="44" spans="1:60" outlineLevel="1" x14ac:dyDescent="0.2">
      <c r="A44" s="173">
        <v>21</v>
      </c>
      <c r="B44" s="174" t="s">
        <v>1216</v>
      </c>
      <c r="C44" s="189" t="s">
        <v>1217</v>
      </c>
      <c r="D44" s="175" t="s">
        <v>1160</v>
      </c>
      <c r="E44" s="176">
        <v>1</v>
      </c>
      <c r="F44" s="177"/>
      <c r="G44" s="178">
        <f>ROUND(E44*F44,2)</f>
        <v>0</v>
      </c>
      <c r="H44" s="177"/>
      <c r="I44" s="178">
        <f>ROUND(E44*H44,2)</f>
        <v>0</v>
      </c>
      <c r="J44" s="177"/>
      <c r="K44" s="178">
        <f>ROUND(E44*J44,2)</f>
        <v>0</v>
      </c>
      <c r="L44" s="178">
        <v>21</v>
      </c>
      <c r="M44" s="178">
        <f>G44*(1+L44/100)</f>
        <v>0</v>
      </c>
      <c r="N44" s="178">
        <v>0</v>
      </c>
      <c r="O44" s="178">
        <f>ROUND(E44*N44,2)</f>
        <v>0</v>
      </c>
      <c r="P44" s="178">
        <v>0</v>
      </c>
      <c r="Q44" s="178">
        <f>ROUND(E44*P44,2)</f>
        <v>0</v>
      </c>
      <c r="R44" s="178"/>
      <c r="S44" s="178" t="s">
        <v>280</v>
      </c>
      <c r="T44" s="179" t="s">
        <v>281</v>
      </c>
      <c r="U44" s="161">
        <v>0</v>
      </c>
      <c r="V44" s="161">
        <f>ROUND(E44*U44,2)</f>
        <v>0</v>
      </c>
      <c r="W44" s="161"/>
      <c r="X44" s="152"/>
      <c r="Y44" s="152"/>
      <c r="Z44" s="152"/>
      <c r="AA44" s="152"/>
      <c r="AB44" s="152"/>
      <c r="AC44" s="152"/>
      <c r="AD44" s="152"/>
      <c r="AE44" s="152"/>
      <c r="AF44" s="152"/>
      <c r="AG44" s="152" t="s">
        <v>726</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59"/>
      <c r="B45" s="160"/>
      <c r="C45" s="257" t="s">
        <v>1218</v>
      </c>
      <c r="D45" s="258"/>
      <c r="E45" s="258"/>
      <c r="F45" s="258"/>
      <c r="G45" s="258"/>
      <c r="H45" s="161"/>
      <c r="I45" s="161"/>
      <c r="J45" s="161"/>
      <c r="K45" s="161"/>
      <c r="L45" s="161"/>
      <c r="M45" s="161"/>
      <c r="N45" s="161"/>
      <c r="O45" s="161"/>
      <c r="P45" s="161"/>
      <c r="Q45" s="161"/>
      <c r="R45" s="161"/>
      <c r="S45" s="161"/>
      <c r="T45" s="161"/>
      <c r="U45" s="161"/>
      <c r="V45" s="161"/>
      <c r="W45" s="161"/>
      <c r="X45" s="152"/>
      <c r="Y45" s="152"/>
      <c r="Z45" s="152"/>
      <c r="AA45" s="152"/>
      <c r="AB45" s="152"/>
      <c r="AC45" s="152"/>
      <c r="AD45" s="152"/>
      <c r="AE45" s="152"/>
      <c r="AF45" s="152"/>
      <c r="AG45" s="152" t="s">
        <v>1162</v>
      </c>
      <c r="AH45" s="152"/>
      <c r="AI45" s="152"/>
      <c r="AJ45" s="152"/>
      <c r="AK45" s="152"/>
      <c r="AL45" s="152"/>
      <c r="AM45" s="152"/>
      <c r="AN45" s="152"/>
      <c r="AO45" s="152"/>
      <c r="AP45" s="152"/>
      <c r="AQ45" s="152"/>
      <c r="AR45" s="152"/>
      <c r="AS45" s="152"/>
      <c r="AT45" s="152"/>
      <c r="AU45" s="152"/>
      <c r="AV45" s="152"/>
      <c r="AW45" s="152"/>
      <c r="AX45" s="152"/>
      <c r="AY45" s="152"/>
      <c r="AZ45" s="152"/>
      <c r="BA45" s="199" t="str">
        <f>C45</f>
        <v>Náklady zhotovitele, které vzniknou v souvislosti s povinnostmi zhotovitele při předání a převzetí díla.</v>
      </c>
      <c r="BB45" s="152"/>
      <c r="BC45" s="152"/>
      <c r="BD45" s="152"/>
      <c r="BE45" s="152"/>
      <c r="BF45" s="152"/>
      <c r="BG45" s="152"/>
      <c r="BH45" s="152"/>
    </row>
    <row r="46" spans="1:60" outlineLevel="1" x14ac:dyDescent="0.2">
      <c r="A46" s="173">
        <v>22</v>
      </c>
      <c r="B46" s="174" t="s">
        <v>1219</v>
      </c>
      <c r="C46" s="189" t="s">
        <v>1220</v>
      </c>
      <c r="D46" s="175" t="s">
        <v>1160</v>
      </c>
      <c r="E46" s="176">
        <v>1</v>
      </c>
      <c r="F46" s="177"/>
      <c r="G46" s="178">
        <f>ROUND(E46*F46,2)</f>
        <v>0</v>
      </c>
      <c r="H46" s="177"/>
      <c r="I46" s="178">
        <f>ROUND(E46*H46,2)</f>
        <v>0</v>
      </c>
      <c r="J46" s="177"/>
      <c r="K46" s="178">
        <f>ROUND(E46*J46,2)</f>
        <v>0</v>
      </c>
      <c r="L46" s="178">
        <v>21</v>
      </c>
      <c r="M46" s="178">
        <f>G46*(1+L46/100)</f>
        <v>0</v>
      </c>
      <c r="N46" s="178">
        <v>0</v>
      </c>
      <c r="O46" s="178">
        <f>ROUND(E46*N46,2)</f>
        <v>0</v>
      </c>
      <c r="P46" s="178">
        <v>0</v>
      </c>
      <c r="Q46" s="178">
        <f>ROUND(E46*P46,2)</f>
        <v>0</v>
      </c>
      <c r="R46" s="178"/>
      <c r="S46" s="178" t="s">
        <v>280</v>
      </c>
      <c r="T46" s="179" t="s">
        <v>281</v>
      </c>
      <c r="U46" s="161">
        <v>0</v>
      </c>
      <c r="V46" s="161">
        <f>ROUND(E46*U46,2)</f>
        <v>0</v>
      </c>
      <c r="W46" s="161"/>
      <c r="X46" s="152"/>
      <c r="Y46" s="152"/>
      <c r="Z46" s="152"/>
      <c r="AA46" s="152"/>
      <c r="AB46" s="152"/>
      <c r="AC46" s="152"/>
      <c r="AD46" s="152"/>
      <c r="AE46" s="152"/>
      <c r="AF46" s="152"/>
      <c r="AG46" s="152" t="s">
        <v>726</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ht="22.5" outlineLevel="1" x14ac:dyDescent="0.2">
      <c r="A47" s="159"/>
      <c r="B47" s="160"/>
      <c r="C47" s="257" t="s">
        <v>1221</v>
      </c>
      <c r="D47" s="258"/>
      <c r="E47" s="258"/>
      <c r="F47" s="258"/>
      <c r="G47" s="258"/>
      <c r="H47" s="161"/>
      <c r="I47" s="161"/>
      <c r="J47" s="161"/>
      <c r="K47" s="161"/>
      <c r="L47" s="161"/>
      <c r="M47" s="161"/>
      <c r="N47" s="161"/>
      <c r="O47" s="161"/>
      <c r="P47" s="161"/>
      <c r="Q47" s="161"/>
      <c r="R47" s="161"/>
      <c r="S47" s="161"/>
      <c r="T47" s="161"/>
      <c r="U47" s="161"/>
      <c r="V47" s="161"/>
      <c r="W47" s="161"/>
      <c r="X47" s="152"/>
      <c r="Y47" s="152"/>
      <c r="Z47" s="152"/>
      <c r="AA47" s="152"/>
      <c r="AB47" s="152"/>
      <c r="AC47" s="152"/>
      <c r="AD47" s="152"/>
      <c r="AE47" s="152"/>
      <c r="AF47" s="152"/>
      <c r="AG47" s="152" t="s">
        <v>1162</v>
      </c>
      <c r="AH47" s="152"/>
      <c r="AI47" s="152"/>
      <c r="AJ47" s="152"/>
      <c r="AK47" s="152"/>
      <c r="AL47" s="152"/>
      <c r="AM47" s="152"/>
      <c r="AN47" s="152"/>
      <c r="AO47" s="152"/>
      <c r="AP47" s="152"/>
      <c r="AQ47" s="152"/>
      <c r="AR47" s="152"/>
      <c r="AS47" s="152"/>
      <c r="AT47" s="152"/>
      <c r="AU47" s="152"/>
      <c r="AV47" s="152"/>
      <c r="AW47" s="152"/>
      <c r="AX47" s="152"/>
      <c r="AY47" s="152"/>
      <c r="AZ47" s="152"/>
      <c r="BA47" s="199" t="str">
        <f>C47</f>
        <v>Náklady na vyhotovení dílenské dokumentace dle požadavků DPS, včetně její projednání a odsouhlasení a její předání objednateli v požadované formě a požadovaném počtu.</v>
      </c>
      <c r="BB47" s="152"/>
      <c r="BC47" s="152"/>
      <c r="BD47" s="152"/>
      <c r="BE47" s="152"/>
      <c r="BF47" s="152"/>
      <c r="BG47" s="152"/>
      <c r="BH47" s="152"/>
    </row>
    <row r="48" spans="1:60" outlineLevel="1" x14ac:dyDescent="0.2">
      <c r="A48" s="173">
        <v>23</v>
      </c>
      <c r="B48" s="174" t="s">
        <v>1222</v>
      </c>
      <c r="C48" s="189" t="s">
        <v>1223</v>
      </c>
      <c r="D48" s="175" t="s">
        <v>1224</v>
      </c>
      <c r="E48" s="176">
        <v>1</v>
      </c>
      <c r="F48" s="177"/>
      <c r="G48" s="178">
        <f>ROUND(E48*F48,2)</f>
        <v>0</v>
      </c>
      <c r="H48" s="177"/>
      <c r="I48" s="178">
        <f>ROUND(E48*H48,2)</f>
        <v>0</v>
      </c>
      <c r="J48" s="177"/>
      <c r="K48" s="178">
        <f>ROUND(E48*J48,2)</f>
        <v>0</v>
      </c>
      <c r="L48" s="178">
        <v>21</v>
      </c>
      <c r="M48" s="178">
        <f>G48*(1+L48/100)</f>
        <v>0</v>
      </c>
      <c r="N48" s="178">
        <v>0</v>
      </c>
      <c r="O48" s="178">
        <f>ROUND(E48*N48,2)</f>
        <v>0</v>
      </c>
      <c r="P48" s="178">
        <v>0</v>
      </c>
      <c r="Q48" s="178">
        <f>ROUND(E48*P48,2)</f>
        <v>0</v>
      </c>
      <c r="R48" s="178"/>
      <c r="S48" s="178" t="s">
        <v>280</v>
      </c>
      <c r="T48" s="179" t="s">
        <v>281</v>
      </c>
      <c r="U48" s="161">
        <v>0</v>
      </c>
      <c r="V48" s="161">
        <f>ROUND(E48*U48,2)</f>
        <v>0</v>
      </c>
      <c r="W48" s="161"/>
      <c r="X48" s="152"/>
      <c r="Y48" s="152"/>
      <c r="Z48" s="152"/>
      <c r="AA48" s="152"/>
      <c r="AB48" s="152"/>
      <c r="AC48" s="152"/>
      <c r="AD48" s="152"/>
      <c r="AE48" s="152"/>
      <c r="AF48" s="152"/>
      <c r="AG48" s="152" t="s">
        <v>726</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59"/>
      <c r="B49" s="160"/>
      <c r="C49" s="257" t="s">
        <v>1225</v>
      </c>
      <c r="D49" s="258"/>
      <c r="E49" s="258"/>
      <c r="F49" s="258"/>
      <c r="G49" s="258"/>
      <c r="H49" s="161"/>
      <c r="I49" s="161"/>
      <c r="J49" s="161"/>
      <c r="K49" s="161"/>
      <c r="L49" s="161"/>
      <c r="M49" s="161"/>
      <c r="N49" s="161"/>
      <c r="O49" s="161"/>
      <c r="P49" s="161"/>
      <c r="Q49" s="161"/>
      <c r="R49" s="161"/>
      <c r="S49" s="161"/>
      <c r="T49" s="161"/>
      <c r="U49" s="161"/>
      <c r="V49" s="161"/>
      <c r="W49" s="161"/>
      <c r="X49" s="152"/>
      <c r="Y49" s="152"/>
      <c r="Z49" s="152"/>
      <c r="AA49" s="152"/>
      <c r="AB49" s="152"/>
      <c r="AC49" s="152"/>
      <c r="AD49" s="152"/>
      <c r="AE49" s="152"/>
      <c r="AF49" s="152"/>
      <c r="AG49" s="152" t="s">
        <v>1162</v>
      </c>
      <c r="AH49" s="152"/>
      <c r="AI49" s="152"/>
      <c r="AJ49" s="152"/>
      <c r="AK49" s="152"/>
      <c r="AL49" s="152"/>
      <c r="AM49" s="152"/>
      <c r="AN49" s="152"/>
      <c r="AO49" s="152"/>
      <c r="AP49" s="152"/>
      <c r="AQ49" s="152"/>
      <c r="AR49" s="152"/>
      <c r="AS49" s="152"/>
      <c r="AT49" s="152"/>
      <c r="AU49" s="152"/>
      <c r="AV49" s="152"/>
      <c r="AW49" s="152"/>
      <c r="AX49" s="152"/>
      <c r="AY49" s="152"/>
      <c r="AZ49" s="152"/>
      <c r="BA49" s="199" t="str">
        <f>C49</f>
        <v>Náklady na zhotovení a umístění základního kamene  - žulový kvádr v kamenickým provedení ze zlaceným nápisem.</v>
      </c>
      <c r="BB49" s="152"/>
      <c r="BC49" s="152"/>
      <c r="BD49" s="152"/>
      <c r="BE49" s="152"/>
      <c r="BF49" s="152"/>
      <c r="BG49" s="152"/>
      <c r="BH49" s="152"/>
    </row>
    <row r="50" spans="1:60" outlineLevel="1" x14ac:dyDescent="0.2">
      <c r="A50" s="173">
        <v>24</v>
      </c>
      <c r="B50" s="174" t="s">
        <v>1226</v>
      </c>
      <c r="C50" s="189" t="s">
        <v>1227</v>
      </c>
      <c r="D50" s="175" t="s">
        <v>1224</v>
      </c>
      <c r="E50" s="176">
        <v>1</v>
      </c>
      <c r="F50" s="177"/>
      <c r="G50" s="178">
        <f>ROUND(E50*F50,2)</f>
        <v>0</v>
      </c>
      <c r="H50" s="177"/>
      <c r="I50" s="178">
        <f>ROUND(E50*H50,2)</f>
        <v>0</v>
      </c>
      <c r="J50" s="177"/>
      <c r="K50" s="178">
        <f>ROUND(E50*J50,2)</f>
        <v>0</v>
      </c>
      <c r="L50" s="178">
        <v>21</v>
      </c>
      <c r="M50" s="178">
        <f>G50*(1+L50/100)</f>
        <v>0</v>
      </c>
      <c r="N50" s="178">
        <v>0</v>
      </c>
      <c r="O50" s="178">
        <f>ROUND(E50*N50,2)</f>
        <v>0</v>
      </c>
      <c r="P50" s="178">
        <v>0</v>
      </c>
      <c r="Q50" s="178">
        <f>ROUND(E50*P50,2)</f>
        <v>0</v>
      </c>
      <c r="R50" s="178"/>
      <c r="S50" s="178" t="s">
        <v>280</v>
      </c>
      <c r="T50" s="179" t="s">
        <v>281</v>
      </c>
      <c r="U50" s="161">
        <v>0</v>
      </c>
      <c r="V50" s="161">
        <f>ROUND(E50*U50,2)</f>
        <v>0</v>
      </c>
      <c r="W50" s="161"/>
      <c r="X50" s="152"/>
      <c r="Y50" s="152"/>
      <c r="Z50" s="152"/>
      <c r="AA50" s="152"/>
      <c r="AB50" s="152"/>
      <c r="AC50" s="152"/>
      <c r="AD50" s="152"/>
      <c r="AE50" s="152"/>
      <c r="AF50" s="152"/>
      <c r="AG50" s="152" t="s">
        <v>726</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ht="22.5" outlineLevel="1" x14ac:dyDescent="0.2">
      <c r="A51" s="159"/>
      <c r="B51" s="160"/>
      <c r="C51" s="257" t="s">
        <v>1228</v>
      </c>
      <c r="D51" s="258"/>
      <c r="E51" s="258"/>
      <c r="F51" s="258"/>
      <c r="G51" s="258"/>
      <c r="H51" s="161"/>
      <c r="I51" s="161"/>
      <c r="J51" s="161"/>
      <c r="K51" s="161"/>
      <c r="L51" s="161"/>
      <c r="M51" s="161"/>
      <c r="N51" s="161"/>
      <c r="O51" s="161"/>
      <c r="P51" s="161"/>
      <c r="Q51" s="161"/>
      <c r="R51" s="161"/>
      <c r="S51" s="161"/>
      <c r="T51" s="161"/>
      <c r="U51" s="161"/>
      <c r="V51" s="161"/>
      <c r="W51" s="161"/>
      <c r="X51" s="152"/>
      <c r="Y51" s="152"/>
      <c r="Z51" s="152"/>
      <c r="AA51" s="152"/>
      <c r="AB51" s="152"/>
      <c r="AC51" s="152"/>
      <c r="AD51" s="152"/>
      <c r="AE51" s="152"/>
      <c r="AF51" s="152"/>
      <c r="AG51" s="152" t="s">
        <v>1162</v>
      </c>
      <c r="AH51" s="152"/>
      <c r="AI51" s="152"/>
      <c r="AJ51" s="152"/>
      <c r="AK51" s="152"/>
      <c r="AL51" s="152"/>
      <c r="AM51" s="152"/>
      <c r="AN51" s="152"/>
      <c r="AO51" s="152"/>
      <c r="AP51" s="152"/>
      <c r="AQ51" s="152"/>
      <c r="AR51" s="152"/>
      <c r="AS51" s="152"/>
      <c r="AT51" s="152"/>
      <c r="AU51" s="152"/>
      <c r="AV51" s="152"/>
      <c r="AW51" s="152"/>
      <c r="AX51" s="152"/>
      <c r="AY51" s="152"/>
      <c r="AZ51" s="152"/>
      <c r="BA51" s="199" t="str">
        <f>C51</f>
        <v>Náklady na zhotovení a umístění pamětní desky na venkovním opláštění budovy -  Stavba z operačního programu IROP -  litý bronz  - rozměr, prezentovaný text a loga budou v souladu spodmínkami  IROP.</v>
      </c>
      <c r="BB51" s="152"/>
      <c r="BC51" s="152"/>
      <c r="BD51" s="152"/>
      <c r="BE51" s="152"/>
      <c r="BF51" s="152"/>
      <c r="BG51" s="152"/>
      <c r="BH51" s="152"/>
    </row>
    <row r="52" spans="1:60" outlineLevel="1" x14ac:dyDescent="0.2">
      <c r="A52" s="173">
        <v>25</v>
      </c>
      <c r="B52" s="174" t="s">
        <v>1229</v>
      </c>
      <c r="C52" s="189" t="s">
        <v>1230</v>
      </c>
      <c r="D52" s="175" t="s">
        <v>1224</v>
      </c>
      <c r="E52" s="176">
        <v>1</v>
      </c>
      <c r="F52" s="177"/>
      <c r="G52" s="178">
        <f>ROUND(E52*F52,2)</f>
        <v>0</v>
      </c>
      <c r="H52" s="177"/>
      <c r="I52" s="178">
        <f>ROUND(E52*H52,2)</f>
        <v>0</v>
      </c>
      <c r="J52" s="177"/>
      <c r="K52" s="178">
        <f>ROUND(E52*J52,2)</f>
        <v>0</v>
      </c>
      <c r="L52" s="178">
        <v>21</v>
      </c>
      <c r="M52" s="178">
        <f>G52*(1+L52/100)</f>
        <v>0</v>
      </c>
      <c r="N52" s="178">
        <v>0</v>
      </c>
      <c r="O52" s="178">
        <f>ROUND(E52*N52,2)</f>
        <v>0</v>
      </c>
      <c r="P52" s="178">
        <v>0</v>
      </c>
      <c r="Q52" s="178">
        <f>ROUND(E52*P52,2)</f>
        <v>0</v>
      </c>
      <c r="R52" s="178"/>
      <c r="S52" s="178" t="s">
        <v>280</v>
      </c>
      <c r="T52" s="179" t="s">
        <v>281</v>
      </c>
      <c r="U52" s="161">
        <v>0</v>
      </c>
      <c r="V52" s="161">
        <f>ROUND(E52*U52,2)</f>
        <v>0</v>
      </c>
      <c r="W52" s="161"/>
      <c r="X52" s="152"/>
      <c r="Y52" s="152"/>
      <c r="Z52" s="152"/>
      <c r="AA52" s="152"/>
      <c r="AB52" s="152"/>
      <c r="AC52" s="152"/>
      <c r="AD52" s="152"/>
      <c r="AE52" s="152"/>
      <c r="AF52" s="152"/>
      <c r="AG52" s="152" t="s">
        <v>726</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2.5" outlineLevel="1" x14ac:dyDescent="0.2">
      <c r="A53" s="159"/>
      <c r="B53" s="160"/>
      <c r="C53" s="257" t="s">
        <v>1231</v>
      </c>
      <c r="D53" s="258"/>
      <c r="E53" s="258"/>
      <c r="F53" s="258"/>
      <c r="G53" s="258"/>
      <c r="H53" s="161"/>
      <c r="I53" s="161"/>
      <c r="J53" s="161"/>
      <c r="K53" s="161"/>
      <c r="L53" s="161"/>
      <c r="M53" s="161"/>
      <c r="N53" s="161"/>
      <c r="O53" s="161"/>
      <c r="P53" s="161"/>
      <c r="Q53" s="161"/>
      <c r="R53" s="161"/>
      <c r="S53" s="161"/>
      <c r="T53" s="161"/>
      <c r="U53" s="161"/>
      <c r="V53" s="161"/>
      <c r="W53" s="161"/>
      <c r="X53" s="152"/>
      <c r="Y53" s="152"/>
      <c r="Z53" s="152"/>
      <c r="AA53" s="152"/>
      <c r="AB53" s="152"/>
      <c r="AC53" s="152"/>
      <c r="AD53" s="152"/>
      <c r="AE53" s="152"/>
      <c r="AF53" s="152"/>
      <c r="AG53" s="152" t="s">
        <v>1162</v>
      </c>
      <c r="AH53" s="152"/>
      <c r="AI53" s="152"/>
      <c r="AJ53" s="152"/>
      <c r="AK53" s="152"/>
      <c r="AL53" s="152"/>
      <c r="AM53" s="152"/>
      <c r="AN53" s="152"/>
      <c r="AO53" s="152"/>
      <c r="AP53" s="152"/>
      <c r="AQ53" s="152"/>
      <c r="AR53" s="152"/>
      <c r="AS53" s="152"/>
      <c r="AT53" s="152"/>
      <c r="AU53" s="152"/>
      <c r="AV53" s="152"/>
      <c r="AW53" s="152"/>
      <c r="AX53" s="152"/>
      <c r="AY53" s="152"/>
      <c r="AZ53" s="152"/>
      <c r="BA53" s="199" t="str">
        <f>C53</f>
        <v>Náklady na zhotovení a umístění velkoplošného informačního panelu (plachty) označení stavby po dobu výstavby     (nin. rozměr 2x3m)  rozměry, prezentovaný text a loga budou v souladu s pravidely publicity IROP.</v>
      </c>
      <c r="BB53" s="152"/>
      <c r="BC53" s="152"/>
      <c r="BD53" s="152"/>
      <c r="BE53" s="152"/>
      <c r="BF53" s="152"/>
      <c r="BG53" s="152"/>
      <c r="BH53" s="152"/>
    </row>
    <row r="54" spans="1:60" outlineLevel="1" x14ac:dyDescent="0.2">
      <c r="A54" s="173">
        <v>26</v>
      </c>
      <c r="B54" s="174" t="s">
        <v>1232</v>
      </c>
      <c r="C54" s="189" t="s">
        <v>1233</v>
      </c>
      <c r="D54" s="175" t="s">
        <v>1160</v>
      </c>
      <c r="E54" s="176">
        <v>1</v>
      </c>
      <c r="F54" s="177"/>
      <c r="G54" s="178">
        <f>ROUND(E54*F54,2)</f>
        <v>0</v>
      </c>
      <c r="H54" s="177"/>
      <c r="I54" s="178">
        <f>ROUND(E54*H54,2)</f>
        <v>0</v>
      </c>
      <c r="J54" s="177"/>
      <c r="K54" s="178">
        <f>ROUND(E54*J54,2)</f>
        <v>0</v>
      </c>
      <c r="L54" s="178">
        <v>21</v>
      </c>
      <c r="M54" s="178">
        <f>G54*(1+L54/100)</f>
        <v>0</v>
      </c>
      <c r="N54" s="178">
        <v>0</v>
      </c>
      <c r="O54" s="178">
        <f>ROUND(E54*N54,2)</f>
        <v>0</v>
      </c>
      <c r="P54" s="178">
        <v>0</v>
      </c>
      <c r="Q54" s="178">
        <f>ROUND(E54*P54,2)</f>
        <v>0</v>
      </c>
      <c r="R54" s="178"/>
      <c r="S54" s="178" t="s">
        <v>280</v>
      </c>
      <c r="T54" s="179" t="s">
        <v>281</v>
      </c>
      <c r="U54" s="161">
        <v>0</v>
      </c>
      <c r="V54" s="161">
        <f>ROUND(E54*U54,2)</f>
        <v>0</v>
      </c>
      <c r="W54" s="161"/>
      <c r="X54" s="152"/>
      <c r="Y54" s="152"/>
      <c r="Z54" s="152"/>
      <c r="AA54" s="152"/>
      <c r="AB54" s="152"/>
      <c r="AC54" s="152"/>
      <c r="AD54" s="152"/>
      <c r="AE54" s="152"/>
      <c r="AF54" s="152"/>
      <c r="AG54" s="152" t="s">
        <v>1179</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59"/>
      <c r="B55" s="160"/>
      <c r="C55" s="257" t="s">
        <v>1234</v>
      </c>
      <c r="D55" s="258"/>
      <c r="E55" s="258"/>
      <c r="F55" s="258"/>
      <c r="G55" s="258"/>
      <c r="H55" s="161"/>
      <c r="I55" s="161"/>
      <c r="J55" s="161"/>
      <c r="K55" s="161"/>
      <c r="L55" s="161"/>
      <c r="M55" s="161"/>
      <c r="N55" s="161"/>
      <c r="O55" s="161"/>
      <c r="P55" s="161"/>
      <c r="Q55" s="161"/>
      <c r="R55" s="161"/>
      <c r="S55" s="161"/>
      <c r="T55" s="161"/>
      <c r="U55" s="161"/>
      <c r="V55" s="161"/>
      <c r="W55" s="161"/>
      <c r="X55" s="152"/>
      <c r="Y55" s="152"/>
      <c r="Z55" s="152"/>
      <c r="AA55" s="152"/>
      <c r="AB55" s="152"/>
      <c r="AC55" s="152"/>
      <c r="AD55" s="152"/>
      <c r="AE55" s="152"/>
      <c r="AF55" s="152"/>
      <c r="AG55" s="152" t="s">
        <v>1162</v>
      </c>
      <c r="AH55" s="152"/>
      <c r="AI55" s="152"/>
      <c r="AJ55" s="152"/>
      <c r="AK55" s="152"/>
      <c r="AL55" s="152"/>
      <c r="AM55" s="152"/>
      <c r="AN55" s="152"/>
      <c r="AO55" s="152"/>
      <c r="AP55" s="152"/>
      <c r="AQ55" s="152"/>
      <c r="AR55" s="152"/>
      <c r="AS55" s="152"/>
      <c r="AT55" s="152"/>
      <c r="AU55" s="152"/>
      <c r="AV55" s="152"/>
      <c r="AW55" s="152"/>
      <c r="AX55" s="152"/>
      <c r="AY55" s="152"/>
      <c r="AZ55" s="152"/>
      <c r="BA55" s="199" t="str">
        <f>C55</f>
        <v>Náklady na vyhotovení dokumentace skutečného provedení stavby a její předání objednateli v požadované formě a požadovaném počtu.</v>
      </c>
      <c r="BB55" s="152"/>
      <c r="BC55" s="152"/>
      <c r="BD55" s="152"/>
      <c r="BE55" s="152"/>
      <c r="BF55" s="152"/>
      <c r="BG55" s="152"/>
      <c r="BH55" s="152"/>
    </row>
    <row r="56" spans="1:60" outlineLevel="1" x14ac:dyDescent="0.2">
      <c r="A56" s="173">
        <v>27</v>
      </c>
      <c r="B56" s="174" t="s">
        <v>1235</v>
      </c>
      <c r="C56" s="189" t="s">
        <v>1236</v>
      </c>
      <c r="D56" s="175" t="s">
        <v>1160</v>
      </c>
      <c r="E56" s="176">
        <v>1</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c r="S56" s="178" t="s">
        <v>280</v>
      </c>
      <c r="T56" s="179" t="s">
        <v>281</v>
      </c>
      <c r="U56" s="161">
        <v>0</v>
      </c>
      <c r="V56" s="161">
        <f>ROUND(E56*U56,2)</f>
        <v>0</v>
      </c>
      <c r="W56" s="161"/>
      <c r="X56" s="152"/>
      <c r="Y56" s="152"/>
      <c r="Z56" s="152"/>
      <c r="AA56" s="152"/>
      <c r="AB56" s="152"/>
      <c r="AC56" s="152"/>
      <c r="AD56" s="152"/>
      <c r="AE56" s="152"/>
      <c r="AF56" s="152"/>
      <c r="AG56" s="152" t="s">
        <v>1179</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59"/>
      <c r="B57" s="160"/>
      <c r="C57" s="257" t="s">
        <v>1237</v>
      </c>
      <c r="D57" s="258"/>
      <c r="E57" s="258"/>
      <c r="F57" s="258"/>
      <c r="G57" s="258"/>
      <c r="H57" s="161"/>
      <c r="I57" s="161"/>
      <c r="J57" s="161"/>
      <c r="K57" s="161"/>
      <c r="L57" s="161"/>
      <c r="M57" s="161"/>
      <c r="N57" s="161"/>
      <c r="O57" s="161"/>
      <c r="P57" s="161"/>
      <c r="Q57" s="161"/>
      <c r="R57" s="161"/>
      <c r="S57" s="161"/>
      <c r="T57" s="161"/>
      <c r="U57" s="161"/>
      <c r="V57" s="161"/>
      <c r="W57" s="161"/>
      <c r="X57" s="152"/>
      <c r="Y57" s="152"/>
      <c r="Z57" s="152"/>
      <c r="AA57" s="152"/>
      <c r="AB57" s="152"/>
      <c r="AC57" s="152"/>
      <c r="AD57" s="152"/>
      <c r="AE57" s="152"/>
      <c r="AF57" s="152"/>
      <c r="AG57" s="152" t="s">
        <v>1162</v>
      </c>
      <c r="AH57" s="152"/>
      <c r="AI57" s="152"/>
      <c r="AJ57" s="152"/>
      <c r="AK57" s="152"/>
      <c r="AL57" s="152"/>
      <c r="AM57" s="152"/>
      <c r="AN57" s="152"/>
      <c r="AO57" s="152"/>
      <c r="AP57" s="152"/>
      <c r="AQ57" s="152"/>
      <c r="AR57" s="152"/>
      <c r="AS57" s="152"/>
      <c r="AT57" s="152"/>
      <c r="AU57" s="152"/>
      <c r="AV57" s="152"/>
      <c r="AW57" s="152"/>
      <c r="AX57" s="152"/>
      <c r="AY57" s="152"/>
      <c r="AZ57" s="152"/>
      <c r="BA57" s="199" t="str">
        <f>C57</f>
        <v>Náklady na provedení skutečného zaměření stavby včetně tabulky parcel v rozsahu nezbytném pro zápis změny do Katastru nemovitostí.</v>
      </c>
      <c r="BB57" s="152"/>
      <c r="BC57" s="152"/>
      <c r="BD57" s="152"/>
      <c r="BE57" s="152"/>
      <c r="BF57" s="152"/>
      <c r="BG57" s="152"/>
      <c r="BH57" s="152"/>
    </row>
    <row r="58" spans="1:60" x14ac:dyDescent="0.2">
      <c r="A58" s="5"/>
      <c r="B58" s="6"/>
      <c r="C58" s="193"/>
      <c r="D58" s="8"/>
      <c r="E58" s="5"/>
      <c r="F58" s="5"/>
      <c r="G58" s="5"/>
      <c r="H58" s="5"/>
      <c r="I58" s="5"/>
      <c r="J58" s="5"/>
      <c r="K58" s="5"/>
      <c r="L58" s="5"/>
      <c r="M58" s="5"/>
      <c r="N58" s="5"/>
      <c r="O58" s="5"/>
      <c r="P58" s="5"/>
      <c r="Q58" s="5"/>
      <c r="R58" s="5"/>
      <c r="S58" s="5"/>
      <c r="T58" s="5"/>
      <c r="U58" s="5"/>
      <c r="V58" s="5"/>
      <c r="W58" s="5"/>
      <c r="AE58">
        <v>15</v>
      </c>
      <c r="AF58">
        <v>21</v>
      </c>
    </row>
    <row r="59" spans="1:60" x14ac:dyDescent="0.2">
      <c r="A59" s="155"/>
      <c r="B59" s="156" t="s">
        <v>29</v>
      </c>
      <c r="C59" s="194"/>
      <c r="D59" s="157"/>
      <c r="E59" s="158"/>
      <c r="F59" s="158"/>
      <c r="G59" s="187">
        <f>G8+G20</f>
        <v>0</v>
      </c>
      <c r="H59" s="5"/>
      <c r="I59" s="5"/>
      <c r="J59" s="5"/>
      <c r="K59" s="5"/>
      <c r="L59" s="5"/>
      <c r="M59" s="5"/>
      <c r="N59" s="5"/>
      <c r="O59" s="5"/>
      <c r="P59" s="5"/>
      <c r="Q59" s="5"/>
      <c r="R59" s="5"/>
      <c r="S59" s="5"/>
      <c r="T59" s="5"/>
      <c r="U59" s="5"/>
      <c r="V59" s="5"/>
      <c r="W59" s="5"/>
      <c r="AE59">
        <f>SUMIF(L7:L57,AE58,G7:G57)</f>
        <v>0</v>
      </c>
      <c r="AF59">
        <f>SUMIF(L7:L57,AF58,G7:G57)</f>
        <v>0</v>
      </c>
      <c r="AG59" t="s">
        <v>1156</v>
      </c>
    </row>
    <row r="60" spans="1:60" x14ac:dyDescent="0.2">
      <c r="C60" s="195"/>
      <c r="D60" s="143"/>
      <c r="AG60" t="s">
        <v>1157</v>
      </c>
    </row>
    <row r="61" spans="1:60" x14ac:dyDescent="0.2">
      <c r="D61" s="143"/>
    </row>
    <row r="62" spans="1:60" x14ac:dyDescent="0.2">
      <c r="D62" s="143"/>
    </row>
    <row r="63" spans="1:60" x14ac:dyDescent="0.2">
      <c r="D63" s="143"/>
    </row>
    <row r="64" spans="1:60"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25">
    <mergeCell ref="C12:G12"/>
    <mergeCell ref="A1:G1"/>
    <mergeCell ref="C2:G2"/>
    <mergeCell ref="C3:G3"/>
    <mergeCell ref="C4:G4"/>
    <mergeCell ref="C10:G10"/>
    <mergeCell ref="C43:G43"/>
    <mergeCell ref="C18:G18"/>
    <mergeCell ref="C22:G22"/>
    <mergeCell ref="C24:G24"/>
    <mergeCell ref="C26:G26"/>
    <mergeCell ref="C28:G28"/>
    <mergeCell ref="C30:G30"/>
    <mergeCell ref="C33:G33"/>
    <mergeCell ref="C35:G35"/>
    <mergeCell ref="C37:G37"/>
    <mergeCell ref="C39:G39"/>
    <mergeCell ref="C41:G41"/>
    <mergeCell ref="C57:G57"/>
    <mergeCell ref="C45:G45"/>
    <mergeCell ref="C47:G47"/>
    <mergeCell ref="C49:G49"/>
    <mergeCell ref="C51:G51"/>
    <mergeCell ref="C53:G53"/>
    <mergeCell ref="C55:G5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51</v>
      </c>
      <c r="C3" s="251" t="s">
        <v>52</v>
      </c>
      <c r="D3" s="252"/>
      <c r="E3" s="252"/>
      <c r="F3" s="252"/>
      <c r="G3" s="253"/>
      <c r="AC3" s="87" t="s">
        <v>252</v>
      </c>
      <c r="AG3" t="s">
        <v>253</v>
      </c>
    </row>
    <row r="4" spans="1:60" ht="24.95" customHeight="1" x14ac:dyDescent="0.2">
      <c r="A4" s="145" t="s">
        <v>9</v>
      </c>
      <c r="B4" s="146" t="s">
        <v>53</v>
      </c>
      <c r="C4" s="254" t="s">
        <v>54</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203</v>
      </c>
      <c r="C8" s="188" t="s">
        <v>204</v>
      </c>
      <c r="D8" s="169"/>
      <c r="E8" s="170"/>
      <c r="F8" s="171"/>
      <c r="G8" s="171">
        <f>SUMIF(AG9:AG10,"&lt;&gt;NOR",G9:G10)</f>
        <v>0</v>
      </c>
      <c r="H8" s="171"/>
      <c r="I8" s="171">
        <f>SUM(I9:I10)</f>
        <v>0</v>
      </c>
      <c r="J8" s="171"/>
      <c r="K8" s="171">
        <f>SUM(K9:K10)</f>
        <v>0</v>
      </c>
      <c r="L8" s="171"/>
      <c r="M8" s="171">
        <f>SUM(M9:M10)</f>
        <v>0</v>
      </c>
      <c r="N8" s="171"/>
      <c r="O8" s="171">
        <f>SUM(O9:O10)</f>
        <v>0</v>
      </c>
      <c r="P8" s="171"/>
      <c r="Q8" s="171">
        <f>SUM(Q9:Q10)</f>
        <v>0</v>
      </c>
      <c r="R8" s="171"/>
      <c r="S8" s="171"/>
      <c r="T8" s="172"/>
      <c r="U8" s="166"/>
      <c r="V8" s="166">
        <f>SUM(V9:V10)</f>
        <v>36</v>
      </c>
      <c r="W8" s="166"/>
      <c r="AG8" t="s">
        <v>276</v>
      </c>
    </row>
    <row r="9" spans="1:60" outlineLevel="1" x14ac:dyDescent="0.2">
      <c r="A9" s="180">
        <v>1</v>
      </c>
      <c r="B9" s="181" t="s">
        <v>1238</v>
      </c>
      <c r="C9" s="191" t="s">
        <v>1239</v>
      </c>
      <c r="D9" s="182" t="s">
        <v>1240</v>
      </c>
      <c r="E9" s="183">
        <v>20</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1241</v>
      </c>
      <c r="C10" s="191" t="s">
        <v>1242</v>
      </c>
      <c r="D10" s="182" t="s">
        <v>1188</v>
      </c>
      <c r="E10" s="183">
        <v>36</v>
      </c>
      <c r="F10" s="184"/>
      <c r="G10" s="185">
        <f>ROUND(E10*F10,2)</f>
        <v>0</v>
      </c>
      <c r="H10" s="184"/>
      <c r="I10" s="185">
        <f>ROUND(E10*H10,2)</f>
        <v>0</v>
      </c>
      <c r="J10" s="184"/>
      <c r="K10" s="185">
        <f>ROUND(E10*J10,2)</f>
        <v>0</v>
      </c>
      <c r="L10" s="185">
        <v>21</v>
      </c>
      <c r="M10" s="185">
        <f>G10*(1+L10/100)</f>
        <v>0</v>
      </c>
      <c r="N10" s="185">
        <v>0</v>
      </c>
      <c r="O10" s="185">
        <f>ROUND(E10*N10,2)</f>
        <v>0</v>
      </c>
      <c r="P10" s="185">
        <v>0</v>
      </c>
      <c r="Q10" s="185">
        <f>ROUND(E10*P10,2)</f>
        <v>0</v>
      </c>
      <c r="R10" s="185"/>
      <c r="S10" s="185" t="s">
        <v>280</v>
      </c>
      <c r="T10" s="186" t="s">
        <v>281</v>
      </c>
      <c r="U10" s="161">
        <v>1</v>
      </c>
      <c r="V10" s="161">
        <f>ROUND(E10*U10,2)</f>
        <v>36</v>
      </c>
      <c r="W10" s="161"/>
      <c r="X10" s="152"/>
      <c r="Y10" s="152"/>
      <c r="Z10" s="152"/>
      <c r="AA10" s="152"/>
      <c r="AB10" s="152"/>
      <c r="AC10" s="152"/>
      <c r="AD10" s="152"/>
      <c r="AE10" s="152"/>
      <c r="AF10" s="152"/>
      <c r="AG10" s="152" t="s">
        <v>1243</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x14ac:dyDescent="0.2">
      <c r="A11" s="167" t="s">
        <v>275</v>
      </c>
      <c r="B11" s="168" t="s">
        <v>248</v>
      </c>
      <c r="C11" s="188" t="s">
        <v>27</v>
      </c>
      <c r="D11" s="169"/>
      <c r="E11" s="170"/>
      <c r="F11" s="171"/>
      <c r="G11" s="171">
        <f>SUMIF(AG12:AG17,"&lt;&gt;NOR",G12:G17)</f>
        <v>0</v>
      </c>
      <c r="H11" s="171"/>
      <c r="I11" s="171">
        <f>SUM(I12:I17)</f>
        <v>0</v>
      </c>
      <c r="J11" s="171"/>
      <c r="K11" s="171">
        <f>SUM(K12:K17)</f>
        <v>0</v>
      </c>
      <c r="L11" s="171"/>
      <c r="M11" s="171">
        <f>SUM(M12:M17)</f>
        <v>0</v>
      </c>
      <c r="N11" s="171"/>
      <c r="O11" s="171">
        <f>SUM(O12:O17)</f>
        <v>0</v>
      </c>
      <c r="P11" s="171"/>
      <c r="Q11" s="171">
        <f>SUM(Q12:Q17)</f>
        <v>0</v>
      </c>
      <c r="R11" s="171"/>
      <c r="S11" s="171"/>
      <c r="T11" s="172"/>
      <c r="U11" s="166"/>
      <c r="V11" s="166">
        <f>SUM(V12:V17)</f>
        <v>0</v>
      </c>
      <c r="W11" s="166"/>
      <c r="AG11" t="s">
        <v>276</v>
      </c>
    </row>
    <row r="12" spans="1:60" outlineLevel="1" x14ac:dyDescent="0.2">
      <c r="A12" s="180">
        <v>3</v>
      </c>
      <c r="B12" s="181" t="s">
        <v>1244</v>
      </c>
      <c r="C12" s="191" t="s">
        <v>1245</v>
      </c>
      <c r="D12" s="182" t="s">
        <v>1188</v>
      </c>
      <c r="E12" s="183">
        <v>6</v>
      </c>
      <c r="F12" s="184"/>
      <c r="G12" s="185">
        <f>ROUND(E12*F12,2)</f>
        <v>0</v>
      </c>
      <c r="H12" s="184"/>
      <c r="I12" s="185">
        <f>ROUND(E12*H12,2)</f>
        <v>0</v>
      </c>
      <c r="J12" s="184"/>
      <c r="K12" s="185">
        <f>ROUND(E12*J12,2)</f>
        <v>0</v>
      </c>
      <c r="L12" s="185">
        <v>21</v>
      </c>
      <c r="M12" s="185">
        <f>G12*(1+L12/100)</f>
        <v>0</v>
      </c>
      <c r="N12" s="185">
        <v>0</v>
      </c>
      <c r="O12" s="185">
        <f>ROUND(E12*N12,2)</f>
        <v>0</v>
      </c>
      <c r="P12" s="185">
        <v>0</v>
      </c>
      <c r="Q12" s="185">
        <f>ROUND(E12*P12,2)</f>
        <v>0</v>
      </c>
      <c r="R12" s="185"/>
      <c r="S12" s="185" t="s">
        <v>280</v>
      </c>
      <c r="T12" s="186" t="s">
        <v>281</v>
      </c>
      <c r="U12" s="161">
        <v>0</v>
      </c>
      <c r="V12" s="161">
        <f>ROUND(E12*U12,2)</f>
        <v>0</v>
      </c>
      <c r="W12" s="161"/>
      <c r="X12" s="152"/>
      <c r="Y12" s="152"/>
      <c r="Z12" s="152"/>
      <c r="AA12" s="152"/>
      <c r="AB12" s="152"/>
      <c r="AC12" s="152"/>
      <c r="AD12" s="152"/>
      <c r="AE12" s="152"/>
      <c r="AF12" s="152"/>
      <c r="AG12" s="152" t="s">
        <v>1246</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80">
        <v>4</v>
      </c>
      <c r="B13" s="181" t="s">
        <v>1247</v>
      </c>
      <c r="C13" s="191" t="s">
        <v>1248</v>
      </c>
      <c r="D13" s="182" t="s">
        <v>1240</v>
      </c>
      <c r="E13" s="183">
        <v>6</v>
      </c>
      <c r="F13" s="184"/>
      <c r="G13" s="185">
        <f>ROUND(E13*F13,2)</f>
        <v>0</v>
      </c>
      <c r="H13" s="184"/>
      <c r="I13" s="185">
        <f>ROUND(E13*H13,2)</f>
        <v>0</v>
      </c>
      <c r="J13" s="184"/>
      <c r="K13" s="185">
        <f>ROUND(E13*J13,2)</f>
        <v>0</v>
      </c>
      <c r="L13" s="185">
        <v>21</v>
      </c>
      <c r="M13" s="185">
        <f>G13*(1+L13/100)</f>
        <v>0</v>
      </c>
      <c r="N13" s="185">
        <v>0</v>
      </c>
      <c r="O13" s="185">
        <f>ROUND(E13*N13,2)</f>
        <v>0</v>
      </c>
      <c r="P13" s="185">
        <v>0</v>
      </c>
      <c r="Q13" s="185">
        <f>ROUND(E13*P13,2)</f>
        <v>0</v>
      </c>
      <c r="R13" s="185"/>
      <c r="S13" s="185" t="s">
        <v>280</v>
      </c>
      <c r="T13" s="186" t="s">
        <v>281</v>
      </c>
      <c r="U13" s="161">
        <v>0</v>
      </c>
      <c r="V13" s="161">
        <f>ROUND(E13*U13,2)</f>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5</v>
      </c>
      <c r="B14" s="181" t="s">
        <v>1249</v>
      </c>
      <c r="C14" s="191" t="s">
        <v>1250</v>
      </c>
      <c r="D14" s="182" t="s">
        <v>1251</v>
      </c>
      <c r="E14" s="183">
        <v>1</v>
      </c>
      <c r="F14" s="184"/>
      <c r="G14" s="185">
        <f>ROUND(E14*F14,2)</f>
        <v>0</v>
      </c>
      <c r="H14" s="184"/>
      <c r="I14" s="185">
        <f>ROUND(E14*H14,2)</f>
        <v>0</v>
      </c>
      <c r="J14" s="184"/>
      <c r="K14" s="185">
        <f>ROUND(E14*J14,2)</f>
        <v>0</v>
      </c>
      <c r="L14" s="185">
        <v>21</v>
      </c>
      <c r="M14" s="185">
        <f>G14*(1+L14/100)</f>
        <v>0</v>
      </c>
      <c r="N14" s="185">
        <v>0</v>
      </c>
      <c r="O14" s="185">
        <f>ROUND(E14*N14,2)</f>
        <v>0</v>
      </c>
      <c r="P14" s="185">
        <v>0</v>
      </c>
      <c r="Q14" s="185">
        <f>ROUND(E14*P14,2)</f>
        <v>0</v>
      </c>
      <c r="R14" s="185"/>
      <c r="S14" s="185" t="s">
        <v>280</v>
      </c>
      <c r="T14" s="186" t="s">
        <v>281</v>
      </c>
      <c r="U14" s="161">
        <v>0</v>
      </c>
      <c r="V14" s="161">
        <f>ROUND(E14*U14,2)</f>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80">
        <v>6</v>
      </c>
      <c r="B15" s="181" t="s">
        <v>1252</v>
      </c>
      <c r="C15" s="191" t="s">
        <v>1253</v>
      </c>
      <c r="D15" s="182" t="s">
        <v>1240</v>
      </c>
      <c r="E15" s="183">
        <v>8</v>
      </c>
      <c r="F15" s="184"/>
      <c r="G15" s="185">
        <f>ROUND(E15*F15,2)</f>
        <v>0</v>
      </c>
      <c r="H15" s="184"/>
      <c r="I15" s="185">
        <f>ROUND(E15*H15,2)</f>
        <v>0</v>
      </c>
      <c r="J15" s="184"/>
      <c r="K15" s="185">
        <f>ROUND(E15*J15,2)</f>
        <v>0</v>
      </c>
      <c r="L15" s="185">
        <v>21</v>
      </c>
      <c r="M15" s="185">
        <f>G15*(1+L15/100)</f>
        <v>0</v>
      </c>
      <c r="N15" s="185">
        <v>0</v>
      </c>
      <c r="O15" s="185">
        <f>ROUND(E15*N15,2)</f>
        <v>0</v>
      </c>
      <c r="P15" s="185">
        <v>0</v>
      </c>
      <c r="Q15" s="185">
        <f>ROUND(E15*P15,2)</f>
        <v>0</v>
      </c>
      <c r="R15" s="185"/>
      <c r="S15" s="185" t="s">
        <v>280</v>
      </c>
      <c r="T15" s="186" t="s">
        <v>281</v>
      </c>
      <c r="U15" s="161">
        <v>0</v>
      </c>
      <c r="V15" s="161">
        <f>ROUND(E15*U15,2)</f>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73">
        <v>7</v>
      </c>
      <c r="B16" s="174" t="s">
        <v>1254</v>
      </c>
      <c r="C16" s="189" t="s">
        <v>1255</v>
      </c>
      <c r="D16" s="175" t="s">
        <v>451</v>
      </c>
      <c r="E16" s="176">
        <v>1</v>
      </c>
      <c r="F16" s="177"/>
      <c r="G16" s="178">
        <f>ROUND(E16*F16,2)</f>
        <v>0</v>
      </c>
      <c r="H16" s="177"/>
      <c r="I16" s="178">
        <f>ROUND(E16*H16,2)</f>
        <v>0</v>
      </c>
      <c r="J16" s="177"/>
      <c r="K16" s="178">
        <f>ROUND(E16*J16,2)</f>
        <v>0</v>
      </c>
      <c r="L16" s="178">
        <v>21</v>
      </c>
      <c r="M16" s="178">
        <f>G16*(1+L16/100)</f>
        <v>0</v>
      </c>
      <c r="N16" s="178">
        <v>0</v>
      </c>
      <c r="O16" s="178">
        <f>ROUND(E16*N16,2)</f>
        <v>0</v>
      </c>
      <c r="P16" s="178">
        <v>0</v>
      </c>
      <c r="Q16" s="178">
        <f>ROUND(E16*P16,2)</f>
        <v>0</v>
      </c>
      <c r="R16" s="178"/>
      <c r="S16" s="178" t="s">
        <v>280</v>
      </c>
      <c r="T16" s="179" t="s">
        <v>281</v>
      </c>
      <c r="U16" s="161">
        <v>0</v>
      </c>
      <c r="V16" s="161">
        <f>ROUND(E16*U16,2)</f>
        <v>0</v>
      </c>
      <c r="W16" s="161"/>
      <c r="X16" s="152"/>
      <c r="Y16" s="152"/>
      <c r="Z16" s="152"/>
      <c r="AA16" s="152"/>
      <c r="AB16" s="152"/>
      <c r="AC16" s="152"/>
      <c r="AD16" s="152"/>
      <c r="AE16" s="152"/>
      <c r="AF16" s="152"/>
      <c r="AG16" s="152" t="s">
        <v>1256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
      <c r="A17" s="159"/>
      <c r="B17" s="160"/>
      <c r="C17" s="257" t="s">
        <v>1165</v>
      </c>
      <c r="D17" s="258"/>
      <c r="E17" s="258"/>
      <c r="F17" s="258"/>
      <c r="G17" s="258"/>
      <c r="H17" s="161"/>
      <c r="I17" s="161"/>
      <c r="J17" s="161"/>
      <c r="K17" s="161"/>
      <c r="L17" s="161"/>
      <c r="M17" s="161"/>
      <c r="N17" s="161"/>
      <c r="O17" s="161"/>
      <c r="P17" s="161"/>
      <c r="Q17" s="161"/>
      <c r="R17" s="161"/>
      <c r="S17" s="161"/>
      <c r="T17" s="161"/>
      <c r="U17" s="161"/>
      <c r="V17" s="161"/>
      <c r="W17" s="161"/>
      <c r="X17" s="152"/>
      <c r="Y17" s="152"/>
      <c r="Z17" s="152"/>
      <c r="AA17" s="152"/>
      <c r="AB17" s="152"/>
      <c r="AC17" s="152"/>
      <c r="AD17" s="152"/>
      <c r="AE17" s="152"/>
      <c r="AF17" s="152"/>
      <c r="AG17" s="152" t="s">
        <v>1162</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x14ac:dyDescent="0.2">
      <c r="A18" s="5"/>
      <c r="B18" s="6"/>
      <c r="C18" s="193"/>
      <c r="D18" s="8"/>
      <c r="E18" s="5"/>
      <c r="F18" s="5"/>
      <c r="G18" s="5"/>
      <c r="H18" s="5"/>
      <c r="I18" s="5"/>
      <c r="J18" s="5"/>
      <c r="K18" s="5"/>
      <c r="L18" s="5"/>
      <c r="M18" s="5"/>
      <c r="N18" s="5"/>
      <c r="O18" s="5"/>
      <c r="P18" s="5"/>
      <c r="Q18" s="5"/>
      <c r="R18" s="5"/>
      <c r="S18" s="5"/>
      <c r="T18" s="5"/>
      <c r="U18" s="5"/>
      <c r="V18" s="5"/>
      <c r="W18" s="5"/>
      <c r="AE18">
        <v>15</v>
      </c>
      <c r="AF18">
        <v>21</v>
      </c>
    </row>
    <row r="19" spans="1:60" x14ac:dyDescent="0.2">
      <c r="A19" s="155"/>
      <c r="B19" s="156" t="s">
        <v>29</v>
      </c>
      <c r="C19" s="194"/>
      <c r="D19" s="157"/>
      <c r="E19" s="158"/>
      <c r="F19" s="158"/>
      <c r="G19" s="187">
        <f>G8+G11</f>
        <v>0</v>
      </c>
      <c r="H19" s="5"/>
      <c r="I19" s="5"/>
      <c r="J19" s="5"/>
      <c r="K19" s="5"/>
      <c r="L19" s="5"/>
      <c r="M19" s="5"/>
      <c r="N19" s="5"/>
      <c r="O19" s="5"/>
      <c r="P19" s="5"/>
      <c r="Q19" s="5"/>
      <c r="R19" s="5"/>
      <c r="S19" s="5"/>
      <c r="T19" s="5"/>
      <c r="U19" s="5"/>
      <c r="V19" s="5"/>
      <c r="W19" s="5"/>
      <c r="AE19">
        <f>SUMIF(L7:L17,AE18,G7:G17)</f>
        <v>0</v>
      </c>
      <c r="AF19">
        <f>SUMIF(L7:L17,AF18,G7:G17)</f>
        <v>0</v>
      </c>
      <c r="AG19" t="s">
        <v>1156</v>
      </c>
    </row>
    <row r="20" spans="1:60" x14ac:dyDescent="0.2">
      <c r="C20" s="195"/>
      <c r="D20" s="143"/>
      <c r="AG20" t="s">
        <v>1157</v>
      </c>
    </row>
    <row r="21" spans="1:60" x14ac:dyDescent="0.2">
      <c r="D21" s="143"/>
    </row>
    <row r="22" spans="1:60" x14ac:dyDescent="0.2">
      <c r="D22" s="143"/>
    </row>
    <row r="23" spans="1:60" x14ac:dyDescent="0.2">
      <c r="D23" s="143"/>
    </row>
    <row r="24" spans="1:60" x14ac:dyDescent="0.2">
      <c r="D24" s="143"/>
    </row>
    <row r="25" spans="1:60" x14ac:dyDescent="0.2">
      <c r="D25" s="143"/>
    </row>
    <row r="26" spans="1:60" x14ac:dyDescent="0.2">
      <c r="D26" s="143"/>
    </row>
    <row r="27" spans="1:60" x14ac:dyDescent="0.2">
      <c r="D27" s="143"/>
    </row>
    <row r="28" spans="1:60" x14ac:dyDescent="0.2">
      <c r="D28" s="143"/>
    </row>
    <row r="29" spans="1:60" x14ac:dyDescent="0.2">
      <c r="D29" s="143"/>
    </row>
    <row r="30" spans="1:60" x14ac:dyDescent="0.2">
      <c r="D30" s="143"/>
    </row>
    <row r="31" spans="1:60" x14ac:dyDescent="0.2">
      <c r="D31" s="143"/>
    </row>
    <row r="32" spans="1:60" x14ac:dyDescent="0.2">
      <c r="D32" s="143"/>
    </row>
    <row r="33" spans="4:4" x14ac:dyDescent="0.2">
      <c r="D33" s="143"/>
    </row>
    <row r="34" spans="4:4" x14ac:dyDescent="0.2">
      <c r="D34" s="143"/>
    </row>
    <row r="35" spans="4:4" x14ac:dyDescent="0.2">
      <c r="D35" s="143"/>
    </row>
    <row r="36" spans="4:4" x14ac:dyDescent="0.2">
      <c r="D36" s="143"/>
    </row>
    <row r="37" spans="4:4" x14ac:dyDescent="0.2">
      <c r="D37" s="143"/>
    </row>
    <row r="38" spans="4:4" x14ac:dyDescent="0.2">
      <c r="D38" s="143"/>
    </row>
    <row r="39" spans="4:4" x14ac:dyDescent="0.2">
      <c r="D39" s="143"/>
    </row>
    <row r="40" spans="4:4" x14ac:dyDescent="0.2">
      <c r="D40" s="143"/>
    </row>
    <row r="41" spans="4:4" x14ac:dyDescent="0.2">
      <c r="D41" s="143"/>
    </row>
    <row r="42" spans="4:4" x14ac:dyDescent="0.2">
      <c r="D42" s="143"/>
    </row>
    <row r="43" spans="4:4" x14ac:dyDescent="0.2">
      <c r="D43" s="143"/>
    </row>
    <row r="44" spans="4:4" x14ac:dyDescent="0.2">
      <c r="D44" s="143"/>
    </row>
    <row r="45" spans="4:4" x14ac:dyDescent="0.2">
      <c r="D45" s="143"/>
    </row>
    <row r="46" spans="4:4" x14ac:dyDescent="0.2">
      <c r="D46" s="143"/>
    </row>
    <row r="47" spans="4:4" x14ac:dyDescent="0.2">
      <c r="D47" s="143"/>
    </row>
    <row r="48" spans="4:4" x14ac:dyDescent="0.2">
      <c r="D48" s="143"/>
    </row>
    <row r="49" spans="4:4" x14ac:dyDescent="0.2">
      <c r="D49" s="143"/>
    </row>
    <row r="50" spans="4:4" x14ac:dyDescent="0.2">
      <c r="D50" s="143"/>
    </row>
    <row r="51" spans="4:4" x14ac:dyDescent="0.2">
      <c r="D51" s="143"/>
    </row>
    <row r="52" spans="4:4" x14ac:dyDescent="0.2">
      <c r="D52" s="143"/>
    </row>
    <row r="53" spans="4:4" x14ac:dyDescent="0.2">
      <c r="D53" s="143"/>
    </row>
    <row r="54" spans="4:4" x14ac:dyDescent="0.2">
      <c r="D54" s="143"/>
    </row>
    <row r="55" spans="4:4" x14ac:dyDescent="0.2">
      <c r="D55" s="143"/>
    </row>
    <row r="56" spans="4:4" x14ac:dyDescent="0.2">
      <c r="D56" s="143"/>
    </row>
    <row r="57" spans="4:4" x14ac:dyDescent="0.2">
      <c r="D57" s="143"/>
    </row>
    <row r="58" spans="4:4" x14ac:dyDescent="0.2">
      <c r="D58" s="143"/>
    </row>
    <row r="59" spans="4:4" x14ac:dyDescent="0.2">
      <c r="D59" s="143"/>
    </row>
    <row r="60" spans="4:4" x14ac:dyDescent="0.2">
      <c r="D60" s="143"/>
    </row>
    <row r="61" spans="4:4" x14ac:dyDescent="0.2">
      <c r="D61" s="143"/>
    </row>
    <row r="62" spans="4:4" x14ac:dyDescent="0.2">
      <c r="D62" s="143"/>
    </row>
    <row r="63" spans="4:4" x14ac:dyDescent="0.2">
      <c r="D63" s="143"/>
    </row>
    <row r="64" spans="4:4"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5">
    <mergeCell ref="A1:G1"/>
    <mergeCell ref="C2:G2"/>
    <mergeCell ref="C3:G3"/>
    <mergeCell ref="C4:G4"/>
    <mergeCell ref="C17:G1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51</v>
      </c>
      <c r="C3" s="251" t="s">
        <v>52</v>
      </c>
      <c r="D3" s="252"/>
      <c r="E3" s="252"/>
      <c r="F3" s="252"/>
      <c r="G3" s="253"/>
      <c r="AC3" s="87" t="s">
        <v>252</v>
      </c>
      <c r="AG3" t="s">
        <v>253</v>
      </c>
    </row>
    <row r="4" spans="1:60" ht="24.95" customHeight="1" x14ac:dyDescent="0.2">
      <c r="A4" s="145" t="s">
        <v>9</v>
      </c>
      <c r="B4" s="146" t="s">
        <v>55</v>
      </c>
      <c r="C4" s="254" t="s">
        <v>56</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174</v>
      </c>
      <c r="C8" s="188" t="s">
        <v>175</v>
      </c>
      <c r="D8" s="169"/>
      <c r="E8" s="170"/>
      <c r="F8" s="171"/>
      <c r="G8" s="171">
        <f>SUMIF(AG9:AG10,"&lt;&gt;NOR",G9:G10)</f>
        <v>0</v>
      </c>
      <c r="H8" s="171"/>
      <c r="I8" s="171">
        <f>SUM(I9:I10)</f>
        <v>0</v>
      </c>
      <c r="J8" s="171"/>
      <c r="K8" s="171">
        <f>SUM(K9:K10)</f>
        <v>0</v>
      </c>
      <c r="L8" s="171"/>
      <c r="M8" s="171">
        <f>SUM(M9:M10)</f>
        <v>0</v>
      </c>
      <c r="N8" s="171"/>
      <c r="O8" s="171">
        <f>SUM(O9:O10)</f>
        <v>0</v>
      </c>
      <c r="P8" s="171"/>
      <c r="Q8" s="171">
        <f>SUM(Q9:Q10)</f>
        <v>0</v>
      </c>
      <c r="R8" s="171"/>
      <c r="S8" s="171"/>
      <c r="T8" s="172"/>
      <c r="U8" s="166"/>
      <c r="V8" s="166">
        <f>SUM(V9:V10)</f>
        <v>0</v>
      </c>
      <c r="W8" s="166"/>
      <c r="AG8" t="s">
        <v>276</v>
      </c>
    </row>
    <row r="9" spans="1:60" outlineLevel="1" x14ac:dyDescent="0.2">
      <c r="A9" s="180">
        <v>1</v>
      </c>
      <c r="B9" s="181" t="s">
        <v>1257</v>
      </c>
      <c r="C9" s="191" t="s">
        <v>1258</v>
      </c>
      <c r="D9" s="182" t="s">
        <v>486</v>
      </c>
      <c r="E9" s="183">
        <v>9</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1259</v>
      </c>
      <c r="C10" s="191" t="s">
        <v>1260</v>
      </c>
      <c r="D10" s="182" t="s">
        <v>486</v>
      </c>
      <c r="E10" s="183">
        <v>2.5</v>
      </c>
      <c r="F10" s="184"/>
      <c r="G10" s="185">
        <f>ROUND(E10*F10,2)</f>
        <v>0</v>
      </c>
      <c r="H10" s="184"/>
      <c r="I10" s="185">
        <f>ROUND(E10*H10,2)</f>
        <v>0</v>
      </c>
      <c r="J10" s="184"/>
      <c r="K10" s="185">
        <f>ROUND(E10*J10,2)</f>
        <v>0</v>
      </c>
      <c r="L10" s="185">
        <v>21</v>
      </c>
      <c r="M10" s="185">
        <f>G10*(1+L10/100)</f>
        <v>0</v>
      </c>
      <c r="N10" s="185">
        <v>0</v>
      </c>
      <c r="O10" s="185">
        <f>ROUND(E10*N10,2)</f>
        <v>0</v>
      </c>
      <c r="P10" s="185">
        <v>0</v>
      </c>
      <c r="Q10" s="185">
        <f>ROUND(E10*P10,2)</f>
        <v>0</v>
      </c>
      <c r="R10" s="185"/>
      <c r="S10" s="185" t="s">
        <v>280</v>
      </c>
      <c r="T10" s="186" t="s">
        <v>281</v>
      </c>
      <c r="U10" s="161">
        <v>0</v>
      </c>
      <c r="V10" s="161">
        <f>ROUND(E10*U10,2)</f>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x14ac:dyDescent="0.2">
      <c r="A11" s="167" t="s">
        <v>275</v>
      </c>
      <c r="B11" s="168" t="s">
        <v>188</v>
      </c>
      <c r="C11" s="188" t="s">
        <v>189</v>
      </c>
      <c r="D11" s="169"/>
      <c r="E11" s="170"/>
      <c r="F11" s="171"/>
      <c r="G11" s="171">
        <f>SUMIF(AG12:AG20,"&lt;&gt;NOR",G12:G20)</f>
        <v>0</v>
      </c>
      <c r="H11" s="171"/>
      <c r="I11" s="171">
        <f>SUM(I12:I20)</f>
        <v>0</v>
      </c>
      <c r="J11" s="171"/>
      <c r="K11" s="171">
        <f>SUM(K12:K20)</f>
        <v>0</v>
      </c>
      <c r="L11" s="171"/>
      <c r="M11" s="171">
        <f>SUM(M12:M20)</f>
        <v>0</v>
      </c>
      <c r="N11" s="171"/>
      <c r="O11" s="171">
        <f>SUM(O12:O20)</f>
        <v>0</v>
      </c>
      <c r="P11" s="171"/>
      <c r="Q11" s="171">
        <f>SUM(Q12:Q20)</f>
        <v>0</v>
      </c>
      <c r="R11" s="171"/>
      <c r="S11" s="171"/>
      <c r="T11" s="172"/>
      <c r="U11" s="166"/>
      <c r="V11" s="166">
        <f>SUM(V12:V20)</f>
        <v>0</v>
      </c>
      <c r="W11" s="166"/>
      <c r="AG11" t="s">
        <v>276</v>
      </c>
    </row>
    <row r="12" spans="1:60" outlineLevel="1" x14ac:dyDescent="0.2">
      <c r="A12" s="180">
        <v>3</v>
      </c>
      <c r="B12" s="181" t="s">
        <v>1261</v>
      </c>
      <c r="C12" s="191" t="s">
        <v>1262</v>
      </c>
      <c r="D12" s="182" t="s">
        <v>486</v>
      </c>
      <c r="E12" s="183">
        <v>229</v>
      </c>
      <c r="F12" s="184"/>
      <c r="G12" s="185">
        <f>ROUND(E12*F12,2)</f>
        <v>0</v>
      </c>
      <c r="H12" s="184"/>
      <c r="I12" s="185">
        <f>ROUND(E12*H12,2)</f>
        <v>0</v>
      </c>
      <c r="J12" s="184"/>
      <c r="K12" s="185">
        <f>ROUND(E12*J12,2)</f>
        <v>0</v>
      </c>
      <c r="L12" s="185">
        <v>21</v>
      </c>
      <c r="M12" s="185">
        <f>G12*(1+L12/100)</f>
        <v>0</v>
      </c>
      <c r="N12" s="185">
        <v>0</v>
      </c>
      <c r="O12" s="185">
        <f>ROUND(E12*N12,2)</f>
        <v>0</v>
      </c>
      <c r="P12" s="185">
        <v>0</v>
      </c>
      <c r="Q12" s="185">
        <f>ROUND(E12*P12,2)</f>
        <v>0</v>
      </c>
      <c r="R12" s="185"/>
      <c r="S12" s="185" t="s">
        <v>280</v>
      </c>
      <c r="T12" s="186" t="s">
        <v>281</v>
      </c>
      <c r="U12" s="161">
        <v>0</v>
      </c>
      <c r="V12" s="161">
        <f>ROUND(E12*U12,2)</f>
        <v>0</v>
      </c>
      <c r="W12" s="161"/>
      <c r="X12" s="152"/>
      <c r="Y12" s="152"/>
      <c r="Z12" s="152"/>
      <c r="AA12" s="152"/>
      <c r="AB12" s="152"/>
      <c r="AC12" s="152"/>
      <c r="AD12" s="152"/>
      <c r="AE12" s="152"/>
      <c r="AF12" s="152"/>
      <c r="AG12" s="152" t="s">
        <v>755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ht="22.5" outlineLevel="1" x14ac:dyDescent="0.2">
      <c r="A13" s="180">
        <v>4</v>
      </c>
      <c r="B13" s="181" t="s">
        <v>1263</v>
      </c>
      <c r="C13" s="191" t="s">
        <v>1264</v>
      </c>
      <c r="D13" s="182" t="s">
        <v>486</v>
      </c>
      <c r="E13" s="183">
        <v>59</v>
      </c>
      <c r="F13" s="184"/>
      <c r="G13" s="185">
        <f>ROUND(E13*F13,2)</f>
        <v>0</v>
      </c>
      <c r="H13" s="184"/>
      <c r="I13" s="185">
        <f>ROUND(E13*H13,2)</f>
        <v>0</v>
      </c>
      <c r="J13" s="184"/>
      <c r="K13" s="185">
        <f>ROUND(E13*J13,2)</f>
        <v>0</v>
      </c>
      <c r="L13" s="185">
        <v>21</v>
      </c>
      <c r="M13" s="185">
        <f>G13*(1+L13/100)</f>
        <v>0</v>
      </c>
      <c r="N13" s="185">
        <v>0</v>
      </c>
      <c r="O13" s="185">
        <f>ROUND(E13*N13,2)</f>
        <v>0</v>
      </c>
      <c r="P13" s="185">
        <v>0</v>
      </c>
      <c r="Q13" s="185">
        <f>ROUND(E13*P13,2)</f>
        <v>0</v>
      </c>
      <c r="R13" s="185"/>
      <c r="S13" s="185" t="s">
        <v>280</v>
      </c>
      <c r="T13" s="186" t="s">
        <v>281</v>
      </c>
      <c r="U13" s="161">
        <v>0</v>
      </c>
      <c r="V13" s="161">
        <f>ROUND(E13*U13,2)</f>
        <v>0</v>
      </c>
      <c r="W13" s="161"/>
      <c r="X13" s="152"/>
      <c r="Y13" s="152"/>
      <c r="Z13" s="152"/>
      <c r="AA13" s="152"/>
      <c r="AB13" s="152"/>
      <c r="AC13" s="152"/>
      <c r="AD13" s="152"/>
      <c r="AE13" s="152"/>
      <c r="AF13" s="152"/>
      <c r="AG13" s="152" t="s">
        <v>726</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ht="22.5" outlineLevel="1" x14ac:dyDescent="0.2">
      <c r="A14" s="180">
        <v>5</v>
      </c>
      <c r="B14" s="181" t="s">
        <v>1265</v>
      </c>
      <c r="C14" s="191" t="s">
        <v>1266</v>
      </c>
      <c r="D14" s="182" t="s">
        <v>486</v>
      </c>
      <c r="E14" s="183">
        <v>109</v>
      </c>
      <c r="F14" s="184"/>
      <c r="G14" s="185">
        <f>ROUND(E14*F14,2)</f>
        <v>0</v>
      </c>
      <c r="H14" s="184"/>
      <c r="I14" s="185">
        <f>ROUND(E14*H14,2)</f>
        <v>0</v>
      </c>
      <c r="J14" s="184"/>
      <c r="K14" s="185">
        <f>ROUND(E14*J14,2)</f>
        <v>0</v>
      </c>
      <c r="L14" s="185">
        <v>21</v>
      </c>
      <c r="M14" s="185">
        <f>G14*(1+L14/100)</f>
        <v>0</v>
      </c>
      <c r="N14" s="185">
        <v>0</v>
      </c>
      <c r="O14" s="185">
        <f>ROUND(E14*N14,2)</f>
        <v>0</v>
      </c>
      <c r="P14" s="185">
        <v>0</v>
      </c>
      <c r="Q14" s="185">
        <f>ROUND(E14*P14,2)</f>
        <v>0</v>
      </c>
      <c r="R14" s="185"/>
      <c r="S14" s="185" t="s">
        <v>280</v>
      </c>
      <c r="T14" s="186" t="s">
        <v>281</v>
      </c>
      <c r="U14" s="161">
        <v>0</v>
      </c>
      <c r="V14" s="161">
        <f>ROUND(E14*U14,2)</f>
        <v>0</v>
      </c>
      <c r="W14" s="161"/>
      <c r="X14" s="152"/>
      <c r="Y14" s="152"/>
      <c r="Z14" s="152"/>
      <c r="AA14" s="152"/>
      <c r="AB14" s="152"/>
      <c r="AC14" s="152"/>
      <c r="AD14" s="152"/>
      <c r="AE14" s="152"/>
      <c r="AF14" s="152"/>
      <c r="AG14" s="152" t="s">
        <v>726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33.75" outlineLevel="1" x14ac:dyDescent="0.2">
      <c r="A15" s="173">
        <v>6</v>
      </c>
      <c r="B15" s="174" t="s">
        <v>1267</v>
      </c>
      <c r="C15" s="189" t="s">
        <v>1268</v>
      </c>
      <c r="D15" s="175" t="s">
        <v>486</v>
      </c>
      <c r="E15" s="176">
        <v>53</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280</v>
      </c>
      <c r="T15" s="179" t="s">
        <v>281</v>
      </c>
      <c r="U15" s="161">
        <v>0</v>
      </c>
      <c r="V15" s="161">
        <f>ROUND(E15*U15,2)</f>
        <v>0</v>
      </c>
      <c r="W15" s="161"/>
      <c r="X15" s="152"/>
      <c r="Y15" s="152"/>
      <c r="Z15" s="152"/>
      <c r="AA15" s="152"/>
      <c r="AB15" s="152"/>
      <c r="AC15" s="152"/>
      <c r="AD15" s="152"/>
      <c r="AE15" s="152"/>
      <c r="AF15" s="152"/>
      <c r="AG15" s="152" t="s">
        <v>726</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59"/>
      <c r="B16" s="160"/>
      <c r="C16" s="257" t="s">
        <v>1269</v>
      </c>
      <c r="D16" s="258"/>
      <c r="E16" s="258"/>
      <c r="F16" s="258"/>
      <c r="G16" s="258"/>
      <c r="H16" s="161"/>
      <c r="I16" s="161"/>
      <c r="J16" s="161"/>
      <c r="K16" s="161"/>
      <c r="L16" s="161"/>
      <c r="M16" s="161"/>
      <c r="N16" s="161"/>
      <c r="O16" s="161"/>
      <c r="P16" s="161"/>
      <c r="Q16" s="161"/>
      <c r="R16" s="161"/>
      <c r="S16" s="161"/>
      <c r="T16" s="161"/>
      <c r="U16" s="161"/>
      <c r="V16" s="161"/>
      <c r="W16" s="161"/>
      <c r="X16" s="152"/>
      <c r="Y16" s="152"/>
      <c r="Z16" s="152"/>
      <c r="AA16" s="152"/>
      <c r="AB16" s="152"/>
      <c r="AC16" s="152"/>
      <c r="AD16" s="152"/>
      <c r="AE16" s="152"/>
      <c r="AF16" s="152"/>
      <c r="AG16" s="152" t="s">
        <v>1162</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ht="33.75" outlineLevel="1" x14ac:dyDescent="0.2">
      <c r="A17" s="173">
        <v>7</v>
      </c>
      <c r="B17" s="174" t="s">
        <v>1270</v>
      </c>
      <c r="C17" s="189" t="s">
        <v>1271</v>
      </c>
      <c r="D17" s="175" t="s">
        <v>486</v>
      </c>
      <c r="E17" s="176">
        <v>8</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280</v>
      </c>
      <c r="T17" s="179" t="s">
        <v>281</v>
      </c>
      <c r="U17" s="161">
        <v>0</v>
      </c>
      <c r="V17" s="161">
        <f>ROUND(E17*U17,2)</f>
        <v>0</v>
      </c>
      <c r="W17" s="161"/>
      <c r="X17" s="152"/>
      <c r="Y17" s="152"/>
      <c r="Z17" s="152"/>
      <c r="AA17" s="152"/>
      <c r="AB17" s="152"/>
      <c r="AC17" s="152"/>
      <c r="AD17" s="152"/>
      <c r="AE17" s="152"/>
      <c r="AF17" s="152"/>
      <c r="AG17" s="152" t="s">
        <v>726</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59"/>
      <c r="B18" s="160"/>
      <c r="C18" s="257" t="s">
        <v>1269</v>
      </c>
      <c r="D18" s="258"/>
      <c r="E18" s="258"/>
      <c r="F18" s="258"/>
      <c r="G18" s="258"/>
      <c r="H18" s="161"/>
      <c r="I18" s="161"/>
      <c r="J18" s="161"/>
      <c r="K18" s="161"/>
      <c r="L18" s="161"/>
      <c r="M18" s="161"/>
      <c r="N18" s="161"/>
      <c r="O18" s="161"/>
      <c r="P18" s="161"/>
      <c r="Q18" s="161"/>
      <c r="R18" s="161"/>
      <c r="S18" s="161"/>
      <c r="T18" s="161"/>
      <c r="U18" s="161"/>
      <c r="V18" s="161"/>
      <c r="W18" s="161"/>
      <c r="X18" s="152"/>
      <c r="Y18" s="152"/>
      <c r="Z18" s="152"/>
      <c r="AA18" s="152"/>
      <c r="AB18" s="152"/>
      <c r="AC18" s="152"/>
      <c r="AD18" s="152"/>
      <c r="AE18" s="152"/>
      <c r="AF18" s="152"/>
      <c r="AG18" s="152" t="s">
        <v>1162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73">
        <v>8</v>
      </c>
      <c r="B19" s="174" t="s">
        <v>1272</v>
      </c>
      <c r="C19" s="189" t="s">
        <v>1273</v>
      </c>
      <c r="D19" s="175" t="s">
        <v>0</v>
      </c>
      <c r="E19" s="176">
        <v>353.18800000000005</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280</v>
      </c>
      <c r="T19" s="179" t="s">
        <v>281</v>
      </c>
      <c r="U19" s="161">
        <v>0</v>
      </c>
      <c r="V19" s="161">
        <f>ROUND(E19*U19,2)</f>
        <v>0</v>
      </c>
      <c r="W19" s="161"/>
      <c r="X19" s="152"/>
      <c r="Y19" s="152"/>
      <c r="Z19" s="152"/>
      <c r="AA19" s="152"/>
      <c r="AB19" s="152"/>
      <c r="AC19" s="152"/>
      <c r="AD19" s="152"/>
      <c r="AE19" s="152"/>
      <c r="AF19" s="152"/>
      <c r="AG19" s="152" t="s">
        <v>755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59"/>
      <c r="B20" s="160"/>
      <c r="C20" s="257" t="s">
        <v>1274</v>
      </c>
      <c r="D20" s="258"/>
      <c r="E20" s="258"/>
      <c r="F20" s="258"/>
      <c r="G20" s="258"/>
      <c r="H20" s="161"/>
      <c r="I20" s="161"/>
      <c r="J20" s="161"/>
      <c r="K20" s="161"/>
      <c r="L20" s="161"/>
      <c r="M20" s="161"/>
      <c r="N20" s="161"/>
      <c r="O20" s="161"/>
      <c r="P20" s="161"/>
      <c r="Q20" s="161"/>
      <c r="R20" s="161"/>
      <c r="S20" s="161"/>
      <c r="T20" s="161"/>
      <c r="U20" s="161"/>
      <c r="V20" s="161"/>
      <c r="W20" s="161"/>
      <c r="X20" s="152"/>
      <c r="Y20" s="152"/>
      <c r="Z20" s="152"/>
      <c r="AA20" s="152"/>
      <c r="AB20" s="152"/>
      <c r="AC20" s="152"/>
      <c r="AD20" s="152"/>
      <c r="AE20" s="152"/>
      <c r="AF20" s="152"/>
      <c r="AG20" s="152" t="s">
        <v>1162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x14ac:dyDescent="0.2">
      <c r="A21" s="167" t="s">
        <v>275</v>
      </c>
      <c r="B21" s="168" t="s">
        <v>203</v>
      </c>
      <c r="C21" s="188" t="s">
        <v>204</v>
      </c>
      <c r="D21" s="169"/>
      <c r="E21" s="170"/>
      <c r="F21" s="171"/>
      <c r="G21" s="171">
        <f>SUMIF(AG22:AG24,"&lt;&gt;NOR",G22:G24)</f>
        <v>0</v>
      </c>
      <c r="H21" s="171"/>
      <c r="I21" s="171">
        <f>SUM(I22:I24)</f>
        <v>0</v>
      </c>
      <c r="J21" s="171"/>
      <c r="K21" s="171">
        <f>SUM(K22:K24)</f>
        <v>0</v>
      </c>
      <c r="L21" s="171"/>
      <c r="M21" s="171">
        <f>SUM(M22:M24)</f>
        <v>0</v>
      </c>
      <c r="N21" s="171"/>
      <c r="O21" s="171">
        <f>SUM(O22:O24)</f>
        <v>0</v>
      </c>
      <c r="P21" s="171"/>
      <c r="Q21" s="171">
        <f>SUM(Q22:Q24)</f>
        <v>0</v>
      </c>
      <c r="R21" s="171"/>
      <c r="S21" s="171"/>
      <c r="T21" s="172"/>
      <c r="U21" s="166"/>
      <c r="V21" s="166">
        <f>SUM(V22:V24)</f>
        <v>52</v>
      </c>
      <c r="W21" s="166"/>
      <c r="AG21" t="s">
        <v>276</v>
      </c>
    </row>
    <row r="22" spans="1:60" outlineLevel="1" x14ac:dyDescent="0.2">
      <c r="A22" s="180">
        <v>9</v>
      </c>
      <c r="B22" s="181" t="s">
        <v>1241</v>
      </c>
      <c r="C22" s="191" t="s">
        <v>1242</v>
      </c>
      <c r="D22" s="182" t="s">
        <v>1188</v>
      </c>
      <c r="E22" s="183">
        <v>16</v>
      </c>
      <c r="F22" s="184"/>
      <c r="G22" s="185">
        <f>ROUND(E22*F22,2)</f>
        <v>0</v>
      </c>
      <c r="H22" s="184"/>
      <c r="I22" s="185">
        <f>ROUND(E22*H22,2)</f>
        <v>0</v>
      </c>
      <c r="J22" s="184"/>
      <c r="K22" s="185">
        <f>ROUND(E22*J22,2)</f>
        <v>0</v>
      </c>
      <c r="L22" s="185">
        <v>21</v>
      </c>
      <c r="M22" s="185">
        <f>G22*(1+L22/100)</f>
        <v>0</v>
      </c>
      <c r="N22" s="185">
        <v>0</v>
      </c>
      <c r="O22" s="185">
        <f>ROUND(E22*N22,2)</f>
        <v>0</v>
      </c>
      <c r="P22" s="185">
        <v>0</v>
      </c>
      <c r="Q22" s="185">
        <f>ROUND(E22*P22,2)</f>
        <v>0</v>
      </c>
      <c r="R22" s="185"/>
      <c r="S22" s="185" t="s">
        <v>280</v>
      </c>
      <c r="T22" s="186" t="s">
        <v>281</v>
      </c>
      <c r="U22" s="161">
        <v>1</v>
      </c>
      <c r="V22" s="161">
        <f>ROUND(E22*U22,2)</f>
        <v>16</v>
      </c>
      <c r="W22" s="161"/>
      <c r="X22" s="152"/>
      <c r="Y22" s="152"/>
      <c r="Z22" s="152"/>
      <c r="AA22" s="152"/>
      <c r="AB22" s="152"/>
      <c r="AC22" s="152"/>
      <c r="AD22" s="152"/>
      <c r="AE22" s="152"/>
      <c r="AF22" s="152"/>
      <c r="AG22" s="152" t="s">
        <v>755</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
      <c r="A23" s="180">
        <v>10</v>
      </c>
      <c r="B23" s="181" t="s">
        <v>1275</v>
      </c>
      <c r="C23" s="191" t="s">
        <v>1276</v>
      </c>
      <c r="D23" s="182" t="s">
        <v>1277</v>
      </c>
      <c r="E23" s="183">
        <v>16</v>
      </c>
      <c r="F23" s="184"/>
      <c r="G23" s="185">
        <f>ROUND(E23*F23,2)</f>
        <v>0</v>
      </c>
      <c r="H23" s="184"/>
      <c r="I23" s="185">
        <f>ROUND(E23*H23,2)</f>
        <v>0</v>
      </c>
      <c r="J23" s="184"/>
      <c r="K23" s="185">
        <f>ROUND(E23*J23,2)</f>
        <v>0</v>
      </c>
      <c r="L23" s="185">
        <v>21</v>
      </c>
      <c r="M23" s="185">
        <f>G23*(1+L23/100)</f>
        <v>0</v>
      </c>
      <c r="N23" s="185">
        <v>0</v>
      </c>
      <c r="O23" s="185">
        <f>ROUND(E23*N23,2)</f>
        <v>0</v>
      </c>
      <c r="P23" s="185">
        <v>0</v>
      </c>
      <c r="Q23" s="185">
        <f>ROUND(E23*P23,2)</f>
        <v>0</v>
      </c>
      <c r="R23" s="185"/>
      <c r="S23" s="185" t="s">
        <v>280</v>
      </c>
      <c r="T23" s="186" t="s">
        <v>281</v>
      </c>
      <c r="U23" s="161">
        <v>0</v>
      </c>
      <c r="V23" s="161">
        <f>ROUND(E23*U23,2)</f>
        <v>0</v>
      </c>
      <c r="W23" s="161"/>
      <c r="X23" s="152"/>
      <c r="Y23" s="152"/>
      <c r="Z23" s="152"/>
      <c r="AA23" s="152"/>
      <c r="AB23" s="152"/>
      <c r="AC23" s="152"/>
      <c r="AD23" s="152"/>
      <c r="AE23" s="152"/>
      <c r="AF23" s="152"/>
      <c r="AG23" s="152" t="s">
        <v>755</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80">
        <v>11</v>
      </c>
      <c r="B24" s="181" t="s">
        <v>1278</v>
      </c>
      <c r="C24" s="191" t="s">
        <v>1279</v>
      </c>
      <c r="D24" s="182" t="s">
        <v>1188</v>
      </c>
      <c r="E24" s="183">
        <v>36</v>
      </c>
      <c r="F24" s="184"/>
      <c r="G24" s="185">
        <f>ROUND(E24*F24,2)</f>
        <v>0</v>
      </c>
      <c r="H24" s="184"/>
      <c r="I24" s="185">
        <f>ROUND(E24*H24,2)</f>
        <v>0</v>
      </c>
      <c r="J24" s="184"/>
      <c r="K24" s="185">
        <f>ROUND(E24*J24,2)</f>
        <v>0</v>
      </c>
      <c r="L24" s="185">
        <v>21</v>
      </c>
      <c r="M24" s="185">
        <f>G24*(1+L24/100)</f>
        <v>0</v>
      </c>
      <c r="N24" s="185">
        <v>0</v>
      </c>
      <c r="O24" s="185">
        <f>ROUND(E24*N24,2)</f>
        <v>0</v>
      </c>
      <c r="P24" s="185">
        <v>0</v>
      </c>
      <c r="Q24" s="185">
        <f>ROUND(E24*P24,2)</f>
        <v>0</v>
      </c>
      <c r="R24" s="185"/>
      <c r="S24" s="185" t="s">
        <v>280</v>
      </c>
      <c r="T24" s="186" t="s">
        <v>281</v>
      </c>
      <c r="U24" s="161">
        <v>1</v>
      </c>
      <c r="V24" s="161">
        <f>ROUND(E24*U24,2)</f>
        <v>36</v>
      </c>
      <c r="W24" s="161"/>
      <c r="X24" s="152"/>
      <c r="Y24" s="152"/>
      <c r="Z24" s="152"/>
      <c r="AA24" s="152"/>
      <c r="AB24" s="152"/>
      <c r="AC24" s="152"/>
      <c r="AD24" s="152"/>
      <c r="AE24" s="152"/>
      <c r="AF24" s="152"/>
      <c r="AG24" s="152" t="s">
        <v>1243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x14ac:dyDescent="0.2">
      <c r="A25" s="167" t="s">
        <v>275</v>
      </c>
      <c r="B25" s="168" t="s">
        <v>207</v>
      </c>
      <c r="C25" s="188" t="s">
        <v>208</v>
      </c>
      <c r="D25" s="169"/>
      <c r="E25" s="170"/>
      <c r="F25" s="171"/>
      <c r="G25" s="171">
        <f>SUMIF(AG26:AG39,"&lt;&gt;NOR",G26:G39)</f>
        <v>0</v>
      </c>
      <c r="H25" s="171"/>
      <c r="I25" s="171">
        <f>SUM(I26:I39)</f>
        <v>0</v>
      </c>
      <c r="J25" s="171"/>
      <c r="K25" s="171">
        <f>SUM(K26:K39)</f>
        <v>0</v>
      </c>
      <c r="L25" s="171"/>
      <c r="M25" s="171">
        <f>SUM(M26:M39)</f>
        <v>0</v>
      </c>
      <c r="N25" s="171"/>
      <c r="O25" s="171">
        <f>SUM(O26:O39)</f>
        <v>2.11</v>
      </c>
      <c r="P25" s="171"/>
      <c r="Q25" s="171">
        <f>SUM(Q26:Q39)</f>
        <v>0</v>
      </c>
      <c r="R25" s="171"/>
      <c r="S25" s="171"/>
      <c r="T25" s="172"/>
      <c r="U25" s="166"/>
      <c r="V25" s="166">
        <f>SUM(V26:V39)</f>
        <v>125.05</v>
      </c>
      <c r="W25" s="166"/>
      <c r="AG25" t="s">
        <v>276</v>
      </c>
    </row>
    <row r="26" spans="1:60" outlineLevel="1" x14ac:dyDescent="0.2">
      <c r="A26" s="180">
        <v>12</v>
      </c>
      <c r="B26" s="181" t="s">
        <v>1280</v>
      </c>
      <c r="C26" s="191" t="s">
        <v>1281</v>
      </c>
      <c r="D26" s="182" t="s">
        <v>1282</v>
      </c>
      <c r="E26" s="183">
        <v>4</v>
      </c>
      <c r="F26" s="184"/>
      <c r="G26" s="185">
        <f>ROUND(E26*F26,2)</f>
        <v>0</v>
      </c>
      <c r="H26" s="184"/>
      <c r="I26" s="185">
        <f>ROUND(E26*H26,2)</f>
        <v>0</v>
      </c>
      <c r="J26" s="184"/>
      <c r="K26" s="185">
        <f>ROUND(E26*J26,2)</f>
        <v>0</v>
      </c>
      <c r="L26" s="185">
        <v>21</v>
      </c>
      <c r="M26" s="185">
        <f>G26*(1+L26/100)</f>
        <v>0</v>
      </c>
      <c r="N26" s="185">
        <v>0</v>
      </c>
      <c r="O26" s="185">
        <f>ROUND(E26*N26,2)</f>
        <v>0</v>
      </c>
      <c r="P26" s="185">
        <v>0</v>
      </c>
      <c r="Q26" s="185">
        <f>ROUND(E26*P26,2)</f>
        <v>0</v>
      </c>
      <c r="R26" s="185"/>
      <c r="S26" s="185" t="s">
        <v>280</v>
      </c>
      <c r="T26" s="186" t="s">
        <v>281</v>
      </c>
      <c r="U26" s="161">
        <v>0</v>
      </c>
      <c r="V26" s="161">
        <f>ROUND(E26*U26,2)</f>
        <v>0</v>
      </c>
      <c r="W26" s="161"/>
      <c r="X26" s="152"/>
      <c r="Y26" s="152"/>
      <c r="Z26" s="152"/>
      <c r="AA26" s="152"/>
      <c r="AB26" s="152"/>
      <c r="AC26" s="152"/>
      <c r="AD26" s="152"/>
      <c r="AE26" s="152"/>
      <c r="AF26" s="152"/>
      <c r="AG26" s="152" t="s">
        <v>755</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
      <c r="A27" s="180">
        <v>13</v>
      </c>
      <c r="B27" s="181" t="s">
        <v>1257</v>
      </c>
      <c r="C27" s="191" t="s">
        <v>1283</v>
      </c>
      <c r="D27" s="182" t="s">
        <v>451</v>
      </c>
      <c r="E27" s="183">
        <v>2</v>
      </c>
      <c r="F27" s="184"/>
      <c r="G27" s="185">
        <f>ROUND(E27*F27,2)</f>
        <v>0</v>
      </c>
      <c r="H27" s="184"/>
      <c r="I27" s="185">
        <f>ROUND(E27*H27,2)</f>
        <v>0</v>
      </c>
      <c r="J27" s="184"/>
      <c r="K27" s="185">
        <f>ROUND(E27*J27,2)</f>
        <v>0</v>
      </c>
      <c r="L27" s="185">
        <v>21</v>
      </c>
      <c r="M27" s="185">
        <f>G27*(1+L27/100)</f>
        <v>0</v>
      </c>
      <c r="N27" s="185">
        <v>0</v>
      </c>
      <c r="O27" s="185">
        <f>ROUND(E27*N27,2)</f>
        <v>0</v>
      </c>
      <c r="P27" s="185">
        <v>0</v>
      </c>
      <c r="Q27" s="185">
        <f>ROUND(E27*P27,2)</f>
        <v>0</v>
      </c>
      <c r="R27" s="185"/>
      <c r="S27" s="185" t="s">
        <v>280</v>
      </c>
      <c r="T27" s="186" t="s">
        <v>281</v>
      </c>
      <c r="U27" s="161">
        <v>0</v>
      </c>
      <c r="V27" s="161">
        <f>ROUND(E27*U27,2)</f>
        <v>0</v>
      </c>
      <c r="W27" s="161"/>
      <c r="X27" s="152"/>
      <c r="Y27" s="152"/>
      <c r="Z27" s="152"/>
      <c r="AA27" s="152"/>
      <c r="AB27" s="152"/>
      <c r="AC27" s="152"/>
      <c r="AD27" s="152"/>
      <c r="AE27" s="152"/>
      <c r="AF27" s="152"/>
      <c r="AG27" s="152" t="s">
        <v>755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73">
        <v>14</v>
      </c>
      <c r="B28" s="174" t="s">
        <v>1284</v>
      </c>
      <c r="C28" s="189" t="s">
        <v>1285</v>
      </c>
      <c r="D28" s="175" t="s">
        <v>486</v>
      </c>
      <c r="E28" s="176">
        <v>139</v>
      </c>
      <c r="F28" s="177"/>
      <c r="G28" s="178">
        <f>ROUND(E28*F28,2)</f>
        <v>0</v>
      </c>
      <c r="H28" s="177"/>
      <c r="I28" s="178">
        <f>ROUND(E28*H28,2)</f>
        <v>0</v>
      </c>
      <c r="J28" s="177"/>
      <c r="K28" s="178">
        <f>ROUND(E28*J28,2)</f>
        <v>0</v>
      </c>
      <c r="L28" s="178">
        <v>21</v>
      </c>
      <c r="M28" s="178">
        <f>G28*(1+L28/100)</f>
        <v>0</v>
      </c>
      <c r="N28" s="178">
        <v>6.8600000000000006E-3</v>
      </c>
      <c r="O28" s="178">
        <f>ROUND(E28*N28,2)</f>
        <v>0.95</v>
      </c>
      <c r="P28" s="178">
        <v>0</v>
      </c>
      <c r="Q28" s="178">
        <f>ROUND(E28*P28,2)</f>
        <v>0</v>
      </c>
      <c r="R28" s="178"/>
      <c r="S28" s="178" t="s">
        <v>1286</v>
      </c>
      <c r="T28" s="179" t="s">
        <v>1286</v>
      </c>
      <c r="U28" s="161">
        <v>0.38100000000000001</v>
      </c>
      <c r="V28" s="161">
        <f>ROUND(E28*U28,2)</f>
        <v>52.96</v>
      </c>
      <c r="W28" s="161"/>
      <c r="X28" s="152"/>
      <c r="Y28" s="152"/>
      <c r="Z28" s="152"/>
      <c r="AA28" s="152"/>
      <c r="AB28" s="152"/>
      <c r="AC28" s="152"/>
      <c r="AD28" s="152"/>
      <c r="AE28" s="152"/>
      <c r="AF28" s="152"/>
      <c r="AG28" s="152" t="s">
        <v>755</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59"/>
      <c r="B29" s="160"/>
      <c r="C29" s="257" t="s">
        <v>1287</v>
      </c>
      <c r="D29" s="258"/>
      <c r="E29" s="258"/>
      <c r="F29" s="258"/>
      <c r="G29" s="258"/>
      <c r="H29" s="161"/>
      <c r="I29" s="161"/>
      <c r="J29" s="161"/>
      <c r="K29" s="161"/>
      <c r="L29" s="161"/>
      <c r="M29" s="161"/>
      <c r="N29" s="161"/>
      <c r="O29" s="161"/>
      <c r="P29" s="161"/>
      <c r="Q29" s="161"/>
      <c r="R29" s="161"/>
      <c r="S29" s="161"/>
      <c r="T29" s="161"/>
      <c r="U29" s="161"/>
      <c r="V29" s="161"/>
      <c r="W29" s="161"/>
      <c r="X29" s="152"/>
      <c r="Y29" s="152"/>
      <c r="Z29" s="152"/>
      <c r="AA29" s="152"/>
      <c r="AB29" s="152"/>
      <c r="AC29" s="152"/>
      <c r="AD29" s="152"/>
      <c r="AE29" s="152"/>
      <c r="AF29" s="152"/>
      <c r="AG29" s="152" t="s">
        <v>1162</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
      <c r="A30" s="173">
        <v>15</v>
      </c>
      <c r="B30" s="174" t="s">
        <v>1288</v>
      </c>
      <c r="C30" s="189" t="s">
        <v>1289</v>
      </c>
      <c r="D30" s="175" t="s">
        <v>486</v>
      </c>
      <c r="E30" s="176">
        <v>109</v>
      </c>
      <c r="F30" s="177"/>
      <c r="G30" s="178">
        <f>ROUND(E30*F30,2)</f>
        <v>0</v>
      </c>
      <c r="H30" s="177"/>
      <c r="I30" s="178">
        <f>ROUND(E30*H30,2)</f>
        <v>0</v>
      </c>
      <c r="J30" s="177"/>
      <c r="K30" s="178">
        <f>ROUND(E30*J30,2)</f>
        <v>0</v>
      </c>
      <c r="L30" s="178">
        <v>21</v>
      </c>
      <c r="M30" s="178">
        <f>G30*(1+L30/100)</f>
        <v>0</v>
      </c>
      <c r="N30" s="178">
        <v>6.8600000000000006E-3</v>
      </c>
      <c r="O30" s="178">
        <f>ROUND(E30*N30,2)</f>
        <v>0.75</v>
      </c>
      <c r="P30" s="178">
        <v>0</v>
      </c>
      <c r="Q30" s="178">
        <f>ROUND(E30*P30,2)</f>
        <v>0</v>
      </c>
      <c r="R30" s="178"/>
      <c r="S30" s="178" t="s">
        <v>1286</v>
      </c>
      <c r="T30" s="179" t="s">
        <v>1286</v>
      </c>
      <c r="U30" s="161">
        <v>0.39200000000000002</v>
      </c>
      <c r="V30" s="161">
        <f>ROUND(E30*U30,2)</f>
        <v>42.73</v>
      </c>
      <c r="W30" s="161"/>
      <c r="X30" s="152"/>
      <c r="Y30" s="152"/>
      <c r="Z30" s="152"/>
      <c r="AA30" s="152"/>
      <c r="AB30" s="152"/>
      <c r="AC30" s="152"/>
      <c r="AD30" s="152"/>
      <c r="AE30" s="152"/>
      <c r="AF30" s="152"/>
      <c r="AG30" s="152" t="s">
        <v>755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59"/>
      <c r="B31" s="160"/>
      <c r="C31" s="257" t="s">
        <v>1287</v>
      </c>
      <c r="D31" s="258"/>
      <c r="E31" s="258"/>
      <c r="F31" s="258"/>
      <c r="G31" s="258"/>
      <c r="H31" s="161"/>
      <c r="I31" s="161"/>
      <c r="J31" s="161"/>
      <c r="K31" s="161"/>
      <c r="L31" s="161"/>
      <c r="M31" s="161"/>
      <c r="N31" s="161"/>
      <c r="O31" s="161"/>
      <c r="P31" s="161"/>
      <c r="Q31" s="161"/>
      <c r="R31" s="161"/>
      <c r="S31" s="161"/>
      <c r="T31" s="161"/>
      <c r="U31" s="161"/>
      <c r="V31" s="161"/>
      <c r="W31" s="161"/>
      <c r="X31" s="152"/>
      <c r="Y31" s="152"/>
      <c r="Z31" s="152"/>
      <c r="AA31" s="152"/>
      <c r="AB31" s="152"/>
      <c r="AC31" s="152"/>
      <c r="AD31" s="152"/>
      <c r="AE31" s="152"/>
      <c r="AF31" s="152"/>
      <c r="AG31" s="152" t="s">
        <v>1162</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73">
        <v>16</v>
      </c>
      <c r="B32" s="174" t="s">
        <v>1290</v>
      </c>
      <c r="C32" s="189" t="s">
        <v>1291</v>
      </c>
      <c r="D32" s="175" t="s">
        <v>486</v>
      </c>
      <c r="E32" s="176">
        <v>53</v>
      </c>
      <c r="F32" s="177"/>
      <c r="G32" s="178">
        <f>ROUND(E32*F32,2)</f>
        <v>0</v>
      </c>
      <c r="H32" s="177"/>
      <c r="I32" s="178">
        <f>ROUND(E32*H32,2)</f>
        <v>0</v>
      </c>
      <c r="J32" s="177"/>
      <c r="K32" s="178">
        <f>ROUND(E32*J32,2)</f>
        <v>0</v>
      </c>
      <c r="L32" s="178">
        <v>21</v>
      </c>
      <c r="M32" s="178">
        <f>G32*(1+L32/100)</f>
        <v>0</v>
      </c>
      <c r="N32" s="178">
        <v>6.5400000000000007E-3</v>
      </c>
      <c r="O32" s="178">
        <f>ROUND(E32*N32,2)</f>
        <v>0.35</v>
      </c>
      <c r="P32" s="178">
        <v>0</v>
      </c>
      <c r="Q32" s="178">
        <f>ROUND(E32*P32,2)</f>
        <v>0</v>
      </c>
      <c r="R32" s="178"/>
      <c r="S32" s="178" t="s">
        <v>1286</v>
      </c>
      <c r="T32" s="179" t="s">
        <v>1286</v>
      </c>
      <c r="U32" s="161">
        <v>0.36800000000000005</v>
      </c>
      <c r="V32" s="161">
        <f>ROUND(E32*U32,2)</f>
        <v>19.5</v>
      </c>
      <c r="W32" s="161"/>
      <c r="X32" s="152"/>
      <c r="Y32" s="152"/>
      <c r="Z32" s="152"/>
      <c r="AA32" s="152"/>
      <c r="AB32" s="152"/>
      <c r="AC32" s="152"/>
      <c r="AD32" s="152"/>
      <c r="AE32" s="152"/>
      <c r="AF32" s="152"/>
      <c r="AG32" s="152" t="s">
        <v>755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59"/>
      <c r="B33" s="160"/>
      <c r="C33" s="257" t="s">
        <v>1287</v>
      </c>
      <c r="D33" s="258"/>
      <c r="E33" s="258"/>
      <c r="F33" s="258"/>
      <c r="G33" s="258"/>
      <c r="H33" s="161"/>
      <c r="I33" s="161"/>
      <c r="J33" s="161"/>
      <c r="K33" s="161"/>
      <c r="L33" s="161"/>
      <c r="M33" s="161"/>
      <c r="N33" s="161"/>
      <c r="O33" s="161"/>
      <c r="P33" s="161"/>
      <c r="Q33" s="161"/>
      <c r="R33" s="161"/>
      <c r="S33" s="161"/>
      <c r="T33" s="161"/>
      <c r="U33" s="161"/>
      <c r="V33" s="161"/>
      <c r="W33" s="161"/>
      <c r="X33" s="152"/>
      <c r="Y33" s="152"/>
      <c r="Z33" s="152"/>
      <c r="AA33" s="152"/>
      <c r="AB33" s="152"/>
      <c r="AC33" s="152"/>
      <c r="AD33" s="152"/>
      <c r="AE33" s="152"/>
      <c r="AF33" s="152"/>
      <c r="AG33" s="152" t="s">
        <v>1162</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73">
        <v>17</v>
      </c>
      <c r="B34" s="174" t="s">
        <v>1292</v>
      </c>
      <c r="C34" s="189" t="s">
        <v>1293</v>
      </c>
      <c r="D34" s="175" t="s">
        <v>486</v>
      </c>
      <c r="E34" s="176">
        <v>8</v>
      </c>
      <c r="F34" s="177"/>
      <c r="G34" s="178">
        <f>ROUND(E34*F34,2)</f>
        <v>0</v>
      </c>
      <c r="H34" s="177"/>
      <c r="I34" s="178">
        <f>ROUND(E34*H34,2)</f>
        <v>0</v>
      </c>
      <c r="J34" s="177"/>
      <c r="K34" s="178">
        <f>ROUND(E34*J34,2)</f>
        <v>0</v>
      </c>
      <c r="L34" s="178">
        <v>21</v>
      </c>
      <c r="M34" s="178">
        <f>G34*(1+L34/100)</f>
        <v>0</v>
      </c>
      <c r="N34" s="178">
        <v>7.4000000000000003E-3</v>
      </c>
      <c r="O34" s="178">
        <f>ROUND(E34*N34,2)</f>
        <v>0.06</v>
      </c>
      <c r="P34" s="178">
        <v>0</v>
      </c>
      <c r="Q34" s="178">
        <f>ROUND(E34*P34,2)</f>
        <v>0</v>
      </c>
      <c r="R34" s="178"/>
      <c r="S34" s="178" t="s">
        <v>1286</v>
      </c>
      <c r="T34" s="179" t="s">
        <v>1286</v>
      </c>
      <c r="U34" s="161">
        <v>0.42100000000000004</v>
      </c>
      <c r="V34" s="161">
        <f>ROUND(E34*U34,2)</f>
        <v>3.37</v>
      </c>
      <c r="W34" s="161"/>
      <c r="X34" s="152"/>
      <c r="Y34" s="152"/>
      <c r="Z34" s="152"/>
      <c r="AA34" s="152"/>
      <c r="AB34" s="152"/>
      <c r="AC34" s="152"/>
      <c r="AD34" s="152"/>
      <c r="AE34" s="152"/>
      <c r="AF34" s="152"/>
      <c r="AG34" s="152" t="s">
        <v>755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59"/>
      <c r="B35" s="160"/>
      <c r="C35" s="257" t="s">
        <v>1287</v>
      </c>
      <c r="D35" s="258"/>
      <c r="E35" s="258"/>
      <c r="F35" s="258"/>
      <c r="G35" s="258"/>
      <c r="H35" s="161"/>
      <c r="I35" s="161"/>
      <c r="J35" s="161"/>
      <c r="K35" s="161"/>
      <c r="L35" s="161"/>
      <c r="M35" s="161"/>
      <c r="N35" s="161"/>
      <c r="O35" s="161"/>
      <c r="P35" s="161"/>
      <c r="Q35" s="161"/>
      <c r="R35" s="161"/>
      <c r="S35" s="161"/>
      <c r="T35" s="161"/>
      <c r="U35" s="161"/>
      <c r="V35" s="161"/>
      <c r="W35" s="161"/>
      <c r="X35" s="152"/>
      <c r="Y35" s="152"/>
      <c r="Z35" s="152"/>
      <c r="AA35" s="152"/>
      <c r="AB35" s="152"/>
      <c r="AC35" s="152"/>
      <c r="AD35" s="152"/>
      <c r="AE35" s="152"/>
      <c r="AF35" s="152"/>
      <c r="AG35" s="152" t="s">
        <v>1162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ht="22.5" outlineLevel="1" x14ac:dyDescent="0.2">
      <c r="A36" s="173">
        <v>18</v>
      </c>
      <c r="B36" s="174" t="s">
        <v>1294</v>
      </c>
      <c r="C36" s="189" t="s">
        <v>1295</v>
      </c>
      <c r="D36" s="175" t="s">
        <v>486</v>
      </c>
      <c r="E36" s="176">
        <v>309</v>
      </c>
      <c r="F36" s="177"/>
      <c r="G36" s="178">
        <f>ROUND(E36*F36,2)</f>
        <v>0</v>
      </c>
      <c r="H36" s="177"/>
      <c r="I36" s="178">
        <f>ROUND(E36*H36,2)</f>
        <v>0</v>
      </c>
      <c r="J36" s="177"/>
      <c r="K36" s="178">
        <f>ROUND(E36*J36,2)</f>
        <v>0</v>
      </c>
      <c r="L36" s="178">
        <v>21</v>
      </c>
      <c r="M36" s="178">
        <f>G36*(1+L36/100)</f>
        <v>0</v>
      </c>
      <c r="N36" s="178">
        <v>0</v>
      </c>
      <c r="O36" s="178">
        <f>ROUND(E36*N36,2)</f>
        <v>0</v>
      </c>
      <c r="P36" s="178">
        <v>0</v>
      </c>
      <c r="Q36" s="178">
        <f>ROUND(E36*P36,2)</f>
        <v>0</v>
      </c>
      <c r="R36" s="178"/>
      <c r="S36" s="178" t="s">
        <v>280</v>
      </c>
      <c r="T36" s="179" t="s">
        <v>281</v>
      </c>
      <c r="U36" s="161">
        <v>2.1000000000000001E-2</v>
      </c>
      <c r="V36" s="161">
        <f>ROUND(E36*U36,2)</f>
        <v>6.49</v>
      </c>
      <c r="W36" s="161"/>
      <c r="X36" s="152"/>
      <c r="Y36" s="152"/>
      <c r="Z36" s="152"/>
      <c r="AA36" s="152"/>
      <c r="AB36" s="152"/>
      <c r="AC36" s="152"/>
      <c r="AD36" s="152"/>
      <c r="AE36" s="152"/>
      <c r="AF36" s="152"/>
      <c r="AG36" s="152" t="s">
        <v>755</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59"/>
      <c r="B37" s="160"/>
      <c r="C37" s="257" t="s">
        <v>1296</v>
      </c>
      <c r="D37" s="258"/>
      <c r="E37" s="258"/>
      <c r="F37" s="258"/>
      <c r="G37" s="258"/>
      <c r="H37" s="161"/>
      <c r="I37" s="161"/>
      <c r="J37" s="161"/>
      <c r="K37" s="161"/>
      <c r="L37" s="161"/>
      <c r="M37" s="161"/>
      <c r="N37" s="161"/>
      <c r="O37" s="161"/>
      <c r="P37" s="161"/>
      <c r="Q37" s="161"/>
      <c r="R37" s="161"/>
      <c r="S37" s="161"/>
      <c r="T37" s="161"/>
      <c r="U37" s="161"/>
      <c r="V37" s="161"/>
      <c r="W37" s="161"/>
      <c r="X37" s="152"/>
      <c r="Y37" s="152"/>
      <c r="Z37" s="152"/>
      <c r="AA37" s="152"/>
      <c r="AB37" s="152"/>
      <c r="AC37" s="152"/>
      <c r="AD37" s="152"/>
      <c r="AE37" s="152"/>
      <c r="AF37" s="152"/>
      <c r="AG37" s="152" t="s">
        <v>1162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
      <c r="A38" s="173">
        <v>19</v>
      </c>
      <c r="B38" s="174" t="s">
        <v>1297</v>
      </c>
      <c r="C38" s="189" t="s">
        <v>1298</v>
      </c>
      <c r="D38" s="175" t="s">
        <v>0</v>
      </c>
      <c r="E38" s="176">
        <v>84.603000000000009</v>
      </c>
      <c r="F38" s="177"/>
      <c r="G38" s="178">
        <f>ROUND(E38*F38,2)</f>
        <v>0</v>
      </c>
      <c r="H38" s="177"/>
      <c r="I38" s="178">
        <f>ROUND(E38*H38,2)</f>
        <v>0</v>
      </c>
      <c r="J38" s="177"/>
      <c r="K38" s="178">
        <f>ROUND(E38*J38,2)</f>
        <v>0</v>
      </c>
      <c r="L38" s="178">
        <v>21</v>
      </c>
      <c r="M38" s="178">
        <f>G38*(1+L38/100)</f>
        <v>0</v>
      </c>
      <c r="N38" s="178">
        <v>0</v>
      </c>
      <c r="O38" s="178">
        <f>ROUND(E38*N38,2)</f>
        <v>0</v>
      </c>
      <c r="P38" s="178">
        <v>0</v>
      </c>
      <c r="Q38" s="178">
        <f>ROUND(E38*P38,2)</f>
        <v>0</v>
      </c>
      <c r="R38" s="178"/>
      <c r="S38" s="178" t="s">
        <v>280</v>
      </c>
      <c r="T38" s="179" t="s">
        <v>281</v>
      </c>
      <c r="U38" s="161">
        <v>0</v>
      </c>
      <c r="V38" s="161">
        <f>ROUND(E38*U38,2)</f>
        <v>0</v>
      </c>
      <c r="W38" s="161"/>
      <c r="X38" s="152"/>
      <c r="Y38" s="152"/>
      <c r="Z38" s="152"/>
      <c r="AA38" s="152"/>
      <c r="AB38" s="152"/>
      <c r="AC38" s="152"/>
      <c r="AD38" s="152"/>
      <c r="AE38" s="152"/>
      <c r="AF38" s="152"/>
      <c r="AG38" s="152" t="s">
        <v>755</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59"/>
      <c r="B39" s="160"/>
      <c r="C39" s="257" t="s">
        <v>1299</v>
      </c>
      <c r="D39" s="258"/>
      <c r="E39" s="258"/>
      <c r="F39" s="258"/>
      <c r="G39" s="258"/>
      <c r="H39" s="161"/>
      <c r="I39" s="161"/>
      <c r="J39" s="161"/>
      <c r="K39" s="161"/>
      <c r="L39" s="161"/>
      <c r="M39" s="161"/>
      <c r="N39" s="161"/>
      <c r="O39" s="161"/>
      <c r="P39" s="161"/>
      <c r="Q39" s="161"/>
      <c r="R39" s="161"/>
      <c r="S39" s="161"/>
      <c r="T39" s="161"/>
      <c r="U39" s="161"/>
      <c r="V39" s="161"/>
      <c r="W39" s="161"/>
      <c r="X39" s="152"/>
      <c r="Y39" s="152"/>
      <c r="Z39" s="152"/>
      <c r="AA39" s="152"/>
      <c r="AB39" s="152"/>
      <c r="AC39" s="152"/>
      <c r="AD39" s="152"/>
      <c r="AE39" s="152"/>
      <c r="AF39" s="152"/>
      <c r="AG39" s="152" t="s">
        <v>1162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
      <c r="A40" s="167" t="s">
        <v>275</v>
      </c>
      <c r="B40" s="168" t="s">
        <v>209</v>
      </c>
      <c r="C40" s="188" t="s">
        <v>210</v>
      </c>
      <c r="D40" s="169"/>
      <c r="E40" s="170"/>
      <c r="F40" s="171"/>
      <c r="G40" s="171">
        <f>SUMIF(AG41:AG60,"&lt;&gt;NOR",G41:G60)</f>
        <v>0</v>
      </c>
      <c r="H40" s="171"/>
      <c r="I40" s="171">
        <f>SUM(I41:I60)</f>
        <v>0</v>
      </c>
      <c r="J40" s="171"/>
      <c r="K40" s="171">
        <f>SUM(K41:K60)</f>
        <v>0</v>
      </c>
      <c r="L40" s="171"/>
      <c r="M40" s="171">
        <f>SUM(M41:M60)</f>
        <v>0</v>
      </c>
      <c r="N40" s="171"/>
      <c r="O40" s="171">
        <f>SUM(O41:O60)</f>
        <v>0</v>
      </c>
      <c r="P40" s="171"/>
      <c r="Q40" s="171">
        <f>SUM(Q41:Q60)</f>
        <v>0</v>
      </c>
      <c r="R40" s="171"/>
      <c r="S40" s="171"/>
      <c r="T40" s="172"/>
      <c r="U40" s="166"/>
      <c r="V40" s="166">
        <f>SUM(V41:V60)</f>
        <v>5.0200000000000005</v>
      </c>
      <c r="W40" s="166"/>
      <c r="AG40" t="s">
        <v>276</v>
      </c>
    </row>
    <row r="41" spans="1:60" outlineLevel="1" x14ac:dyDescent="0.2">
      <c r="A41" s="180">
        <v>20</v>
      </c>
      <c r="B41" s="181" t="s">
        <v>1300</v>
      </c>
      <c r="C41" s="191" t="s">
        <v>1301</v>
      </c>
      <c r="D41" s="182" t="s">
        <v>451</v>
      </c>
      <c r="E41" s="183">
        <v>4</v>
      </c>
      <c r="F41" s="184"/>
      <c r="G41" s="185">
        <f t="shared" ref="G41:G54" si="0">ROUND(E41*F41,2)</f>
        <v>0</v>
      </c>
      <c r="H41" s="184"/>
      <c r="I41" s="185">
        <f t="shared" ref="I41:I54" si="1">ROUND(E41*H41,2)</f>
        <v>0</v>
      </c>
      <c r="J41" s="184"/>
      <c r="K41" s="185">
        <f t="shared" ref="K41:K54" si="2">ROUND(E41*J41,2)</f>
        <v>0</v>
      </c>
      <c r="L41" s="185">
        <v>21</v>
      </c>
      <c r="M41" s="185">
        <f t="shared" ref="M41:M54" si="3">G41*(1+L41/100)</f>
        <v>0</v>
      </c>
      <c r="N41" s="185">
        <v>0</v>
      </c>
      <c r="O41" s="185">
        <f t="shared" ref="O41:O54" si="4">ROUND(E41*N41,2)</f>
        <v>0</v>
      </c>
      <c r="P41" s="185">
        <v>0</v>
      </c>
      <c r="Q41" s="185">
        <f t="shared" ref="Q41:Q54" si="5">ROUND(E41*P41,2)</f>
        <v>0</v>
      </c>
      <c r="R41" s="185"/>
      <c r="S41" s="185" t="s">
        <v>280</v>
      </c>
      <c r="T41" s="186" t="s">
        <v>281</v>
      </c>
      <c r="U41" s="161">
        <v>5.1000000000000004E-2</v>
      </c>
      <c r="V41" s="161">
        <f t="shared" ref="V41:V54" si="6">ROUND(E41*U41,2)</f>
        <v>0.2</v>
      </c>
      <c r="W41" s="161"/>
      <c r="X41" s="152"/>
      <c r="Y41" s="152"/>
      <c r="Z41" s="152"/>
      <c r="AA41" s="152"/>
      <c r="AB41" s="152"/>
      <c r="AC41" s="152"/>
      <c r="AD41" s="152"/>
      <c r="AE41" s="152"/>
      <c r="AF41" s="152"/>
      <c r="AG41" s="152" t="s">
        <v>755</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80">
        <v>21</v>
      </c>
      <c r="B42" s="181" t="s">
        <v>1302</v>
      </c>
      <c r="C42" s="191" t="s">
        <v>1303</v>
      </c>
      <c r="D42" s="182" t="s">
        <v>451</v>
      </c>
      <c r="E42" s="183">
        <v>1</v>
      </c>
      <c r="F42" s="184"/>
      <c r="G42" s="185">
        <f t="shared" si="0"/>
        <v>0</v>
      </c>
      <c r="H42" s="184"/>
      <c r="I42" s="185">
        <f t="shared" si="1"/>
        <v>0</v>
      </c>
      <c r="J42" s="184"/>
      <c r="K42" s="185">
        <f t="shared" si="2"/>
        <v>0</v>
      </c>
      <c r="L42" s="185">
        <v>21</v>
      </c>
      <c r="M42" s="185">
        <f t="shared" si="3"/>
        <v>0</v>
      </c>
      <c r="N42" s="185">
        <v>0</v>
      </c>
      <c r="O42" s="185">
        <f t="shared" si="4"/>
        <v>0</v>
      </c>
      <c r="P42" s="185">
        <v>0</v>
      </c>
      <c r="Q42" s="185">
        <f t="shared" si="5"/>
        <v>0</v>
      </c>
      <c r="R42" s="185"/>
      <c r="S42" s="185" t="s">
        <v>280</v>
      </c>
      <c r="T42" s="186" t="s">
        <v>281</v>
      </c>
      <c r="U42" s="161">
        <v>0</v>
      </c>
      <c r="V42" s="161">
        <f t="shared" si="6"/>
        <v>0</v>
      </c>
      <c r="W42" s="161"/>
      <c r="X42" s="152"/>
      <c r="Y42" s="152"/>
      <c r="Z42" s="152"/>
      <c r="AA42" s="152"/>
      <c r="AB42" s="152"/>
      <c r="AC42" s="152"/>
      <c r="AD42" s="152"/>
      <c r="AE42" s="152"/>
      <c r="AF42" s="152"/>
      <c r="AG42" s="152" t="s">
        <v>755</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ht="22.5" outlineLevel="1" x14ac:dyDescent="0.2">
      <c r="A43" s="180">
        <v>22</v>
      </c>
      <c r="B43" s="181" t="s">
        <v>1304</v>
      </c>
      <c r="C43" s="191" t="s">
        <v>1305</v>
      </c>
      <c r="D43" s="182" t="s">
        <v>451</v>
      </c>
      <c r="E43" s="183">
        <v>18</v>
      </c>
      <c r="F43" s="184"/>
      <c r="G43" s="185">
        <f t="shared" si="0"/>
        <v>0</v>
      </c>
      <c r="H43" s="184"/>
      <c r="I43" s="185">
        <f t="shared" si="1"/>
        <v>0</v>
      </c>
      <c r="J43" s="184"/>
      <c r="K43" s="185">
        <f t="shared" si="2"/>
        <v>0</v>
      </c>
      <c r="L43" s="185">
        <v>21</v>
      </c>
      <c r="M43" s="185">
        <f t="shared" si="3"/>
        <v>0</v>
      </c>
      <c r="N43" s="185">
        <v>0</v>
      </c>
      <c r="O43" s="185">
        <f t="shared" si="4"/>
        <v>0</v>
      </c>
      <c r="P43" s="185">
        <v>0</v>
      </c>
      <c r="Q43" s="185">
        <f t="shared" si="5"/>
        <v>0</v>
      </c>
      <c r="R43" s="185"/>
      <c r="S43" s="185" t="s">
        <v>280</v>
      </c>
      <c r="T43" s="186" t="s">
        <v>281</v>
      </c>
      <c r="U43" s="161">
        <v>0.18000000000000002</v>
      </c>
      <c r="V43" s="161">
        <f t="shared" si="6"/>
        <v>3.24</v>
      </c>
      <c r="W43" s="161"/>
      <c r="X43" s="152"/>
      <c r="Y43" s="152"/>
      <c r="Z43" s="152"/>
      <c r="AA43" s="152"/>
      <c r="AB43" s="152"/>
      <c r="AC43" s="152"/>
      <c r="AD43" s="152"/>
      <c r="AE43" s="152"/>
      <c r="AF43" s="152"/>
      <c r="AG43" s="152" t="s">
        <v>755</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ht="22.5" outlineLevel="1" x14ac:dyDescent="0.2">
      <c r="A44" s="180">
        <v>23</v>
      </c>
      <c r="B44" s="181" t="s">
        <v>1306</v>
      </c>
      <c r="C44" s="191" t="s">
        <v>1307</v>
      </c>
      <c r="D44" s="182" t="s">
        <v>451</v>
      </c>
      <c r="E44" s="183">
        <v>1</v>
      </c>
      <c r="F44" s="184"/>
      <c r="G44" s="185">
        <f t="shared" si="0"/>
        <v>0</v>
      </c>
      <c r="H44" s="184"/>
      <c r="I44" s="185">
        <f t="shared" si="1"/>
        <v>0</v>
      </c>
      <c r="J44" s="184"/>
      <c r="K44" s="185">
        <f t="shared" si="2"/>
        <v>0</v>
      </c>
      <c r="L44" s="185">
        <v>21</v>
      </c>
      <c r="M44" s="185">
        <f t="shared" si="3"/>
        <v>0</v>
      </c>
      <c r="N44" s="185">
        <v>0</v>
      </c>
      <c r="O44" s="185">
        <f t="shared" si="4"/>
        <v>0</v>
      </c>
      <c r="P44" s="185">
        <v>0</v>
      </c>
      <c r="Q44" s="185">
        <f t="shared" si="5"/>
        <v>0</v>
      </c>
      <c r="R44" s="185"/>
      <c r="S44" s="185" t="s">
        <v>280</v>
      </c>
      <c r="T44" s="186" t="s">
        <v>281</v>
      </c>
      <c r="U44" s="161">
        <v>0.18000000000000002</v>
      </c>
      <c r="V44" s="161">
        <f t="shared" si="6"/>
        <v>0.18</v>
      </c>
      <c r="W44" s="161"/>
      <c r="X44" s="152"/>
      <c r="Y44" s="152"/>
      <c r="Z44" s="152"/>
      <c r="AA44" s="152"/>
      <c r="AB44" s="152"/>
      <c r="AC44" s="152"/>
      <c r="AD44" s="152"/>
      <c r="AE44" s="152"/>
      <c r="AF44" s="152"/>
      <c r="AG44" s="152" t="s">
        <v>755</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80">
        <v>24</v>
      </c>
      <c r="B45" s="181" t="s">
        <v>1308</v>
      </c>
      <c r="C45" s="191" t="s">
        <v>1309</v>
      </c>
      <c r="D45" s="182" t="s">
        <v>451</v>
      </c>
      <c r="E45" s="183">
        <v>20</v>
      </c>
      <c r="F45" s="184"/>
      <c r="G45" s="185">
        <f t="shared" si="0"/>
        <v>0</v>
      </c>
      <c r="H45" s="184"/>
      <c r="I45" s="185">
        <f t="shared" si="1"/>
        <v>0</v>
      </c>
      <c r="J45" s="184"/>
      <c r="K45" s="185">
        <f t="shared" si="2"/>
        <v>0</v>
      </c>
      <c r="L45" s="185">
        <v>21</v>
      </c>
      <c r="M45" s="185">
        <f t="shared" si="3"/>
        <v>0</v>
      </c>
      <c r="N45" s="185">
        <v>0</v>
      </c>
      <c r="O45" s="185">
        <f t="shared" si="4"/>
        <v>0</v>
      </c>
      <c r="P45" s="185">
        <v>0</v>
      </c>
      <c r="Q45" s="185">
        <f t="shared" si="5"/>
        <v>0</v>
      </c>
      <c r="R45" s="185"/>
      <c r="S45" s="185" t="s">
        <v>280</v>
      </c>
      <c r="T45" s="186" t="s">
        <v>281</v>
      </c>
      <c r="U45" s="161">
        <v>7.0000000000000007E-2</v>
      </c>
      <c r="V45" s="161">
        <f t="shared" si="6"/>
        <v>1.4</v>
      </c>
      <c r="W45" s="161"/>
      <c r="X45" s="152"/>
      <c r="Y45" s="152"/>
      <c r="Z45" s="152"/>
      <c r="AA45" s="152"/>
      <c r="AB45" s="152"/>
      <c r="AC45" s="152"/>
      <c r="AD45" s="152"/>
      <c r="AE45" s="152"/>
      <c r="AF45" s="152"/>
      <c r="AG45" s="152" t="s">
        <v>755</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80">
        <v>25</v>
      </c>
      <c r="B46" s="181" t="s">
        <v>1310</v>
      </c>
      <c r="C46" s="191" t="s">
        <v>1311</v>
      </c>
      <c r="D46" s="182" t="s">
        <v>451</v>
      </c>
      <c r="E46" s="183">
        <v>17</v>
      </c>
      <c r="F46" s="184"/>
      <c r="G46" s="185">
        <f t="shared" si="0"/>
        <v>0</v>
      </c>
      <c r="H46" s="184"/>
      <c r="I46" s="185">
        <f t="shared" si="1"/>
        <v>0</v>
      </c>
      <c r="J46" s="184"/>
      <c r="K46" s="185">
        <f t="shared" si="2"/>
        <v>0</v>
      </c>
      <c r="L46" s="185">
        <v>21</v>
      </c>
      <c r="M46" s="185">
        <f t="shared" si="3"/>
        <v>0</v>
      </c>
      <c r="N46" s="185">
        <v>0</v>
      </c>
      <c r="O46" s="185">
        <f t="shared" si="4"/>
        <v>0</v>
      </c>
      <c r="P46" s="185">
        <v>0</v>
      </c>
      <c r="Q46" s="185">
        <f t="shared" si="5"/>
        <v>0</v>
      </c>
      <c r="R46" s="185"/>
      <c r="S46" s="185" t="s">
        <v>280</v>
      </c>
      <c r="T46" s="186" t="s">
        <v>281</v>
      </c>
      <c r="U46" s="161">
        <v>0</v>
      </c>
      <c r="V46" s="161">
        <f t="shared" si="6"/>
        <v>0</v>
      </c>
      <c r="W46" s="161"/>
      <c r="X46" s="152"/>
      <c r="Y46" s="152"/>
      <c r="Z46" s="152"/>
      <c r="AA46" s="152"/>
      <c r="AB46" s="152"/>
      <c r="AC46" s="152"/>
      <c r="AD46" s="152"/>
      <c r="AE46" s="152"/>
      <c r="AF46" s="152"/>
      <c r="AG46" s="152" t="s">
        <v>755</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80">
        <v>26</v>
      </c>
      <c r="B47" s="181" t="s">
        <v>1312</v>
      </c>
      <c r="C47" s="191" t="s">
        <v>1313</v>
      </c>
      <c r="D47" s="182" t="s">
        <v>451</v>
      </c>
      <c r="E47" s="183">
        <v>2</v>
      </c>
      <c r="F47" s="184"/>
      <c r="G47" s="185">
        <f t="shared" si="0"/>
        <v>0</v>
      </c>
      <c r="H47" s="184"/>
      <c r="I47" s="185">
        <f t="shared" si="1"/>
        <v>0</v>
      </c>
      <c r="J47" s="184"/>
      <c r="K47" s="185">
        <f t="shared" si="2"/>
        <v>0</v>
      </c>
      <c r="L47" s="185">
        <v>21</v>
      </c>
      <c r="M47" s="185">
        <f t="shared" si="3"/>
        <v>0</v>
      </c>
      <c r="N47" s="185">
        <v>0</v>
      </c>
      <c r="O47" s="185">
        <f t="shared" si="4"/>
        <v>0</v>
      </c>
      <c r="P47" s="185">
        <v>0</v>
      </c>
      <c r="Q47" s="185">
        <f t="shared" si="5"/>
        <v>0</v>
      </c>
      <c r="R47" s="185"/>
      <c r="S47" s="185" t="s">
        <v>280</v>
      </c>
      <c r="T47" s="186" t="s">
        <v>281</v>
      </c>
      <c r="U47" s="161">
        <v>0</v>
      </c>
      <c r="V47" s="161">
        <f t="shared" si="6"/>
        <v>0</v>
      </c>
      <c r="W47" s="161"/>
      <c r="X47" s="152"/>
      <c r="Y47" s="152"/>
      <c r="Z47" s="152"/>
      <c r="AA47" s="152"/>
      <c r="AB47" s="152"/>
      <c r="AC47" s="152"/>
      <c r="AD47" s="152"/>
      <c r="AE47" s="152"/>
      <c r="AF47" s="152"/>
      <c r="AG47" s="152" t="s">
        <v>755</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80">
        <v>27</v>
      </c>
      <c r="B48" s="181" t="s">
        <v>1314</v>
      </c>
      <c r="C48" s="191" t="s">
        <v>1315</v>
      </c>
      <c r="D48" s="182" t="s">
        <v>439</v>
      </c>
      <c r="E48" s="183">
        <v>1</v>
      </c>
      <c r="F48" s="184"/>
      <c r="G48" s="185">
        <f t="shared" si="0"/>
        <v>0</v>
      </c>
      <c r="H48" s="184"/>
      <c r="I48" s="185">
        <f t="shared" si="1"/>
        <v>0</v>
      </c>
      <c r="J48" s="184"/>
      <c r="K48" s="185">
        <f t="shared" si="2"/>
        <v>0</v>
      </c>
      <c r="L48" s="185">
        <v>21</v>
      </c>
      <c r="M48" s="185">
        <f t="shared" si="3"/>
        <v>0</v>
      </c>
      <c r="N48" s="185">
        <v>0</v>
      </c>
      <c r="O48" s="185">
        <f t="shared" si="4"/>
        <v>0</v>
      </c>
      <c r="P48" s="185">
        <v>0</v>
      </c>
      <c r="Q48" s="185">
        <f t="shared" si="5"/>
        <v>0</v>
      </c>
      <c r="R48" s="185"/>
      <c r="S48" s="185" t="s">
        <v>280</v>
      </c>
      <c r="T48" s="186" t="s">
        <v>281</v>
      </c>
      <c r="U48" s="161">
        <v>0</v>
      </c>
      <c r="V48" s="161">
        <f t="shared" si="6"/>
        <v>0</v>
      </c>
      <c r="W48" s="161"/>
      <c r="X48" s="152"/>
      <c r="Y48" s="152"/>
      <c r="Z48" s="152"/>
      <c r="AA48" s="152"/>
      <c r="AB48" s="152"/>
      <c r="AC48" s="152"/>
      <c r="AD48" s="152"/>
      <c r="AE48" s="152"/>
      <c r="AF48" s="152"/>
      <c r="AG48" s="152" t="s">
        <v>755</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80">
        <v>28</v>
      </c>
      <c r="B49" s="181" t="s">
        <v>1316</v>
      </c>
      <c r="C49" s="191" t="s">
        <v>1317</v>
      </c>
      <c r="D49" s="182" t="s">
        <v>1282</v>
      </c>
      <c r="E49" s="183">
        <v>4</v>
      </c>
      <c r="F49" s="184"/>
      <c r="G49" s="185">
        <f t="shared" si="0"/>
        <v>0</v>
      </c>
      <c r="H49" s="184"/>
      <c r="I49" s="185">
        <f t="shared" si="1"/>
        <v>0</v>
      </c>
      <c r="J49" s="184"/>
      <c r="K49" s="185">
        <f t="shared" si="2"/>
        <v>0</v>
      </c>
      <c r="L49" s="185">
        <v>21</v>
      </c>
      <c r="M49" s="185">
        <f t="shared" si="3"/>
        <v>0</v>
      </c>
      <c r="N49" s="185">
        <v>0</v>
      </c>
      <c r="O49" s="185">
        <f t="shared" si="4"/>
        <v>0</v>
      </c>
      <c r="P49" s="185">
        <v>0</v>
      </c>
      <c r="Q49" s="185">
        <f t="shared" si="5"/>
        <v>0</v>
      </c>
      <c r="R49" s="185"/>
      <c r="S49" s="185" t="s">
        <v>280</v>
      </c>
      <c r="T49" s="186" t="s">
        <v>281</v>
      </c>
      <c r="U49" s="161">
        <v>0</v>
      </c>
      <c r="V49" s="161">
        <f t="shared" si="6"/>
        <v>0</v>
      </c>
      <c r="W49" s="161"/>
      <c r="X49" s="152"/>
      <c r="Y49" s="152"/>
      <c r="Z49" s="152"/>
      <c r="AA49" s="152"/>
      <c r="AB49" s="152"/>
      <c r="AC49" s="152"/>
      <c r="AD49" s="152"/>
      <c r="AE49" s="152"/>
      <c r="AF49" s="152"/>
      <c r="AG49" s="152" t="s">
        <v>726</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0">
        <v>29</v>
      </c>
      <c r="B50" s="181" t="s">
        <v>1318</v>
      </c>
      <c r="C50" s="191" t="s">
        <v>1319</v>
      </c>
      <c r="D50" s="182" t="s">
        <v>451</v>
      </c>
      <c r="E50" s="183">
        <v>17</v>
      </c>
      <c r="F50" s="184"/>
      <c r="G50" s="185">
        <f t="shared" si="0"/>
        <v>0</v>
      </c>
      <c r="H50" s="184"/>
      <c r="I50" s="185">
        <f t="shared" si="1"/>
        <v>0</v>
      </c>
      <c r="J50" s="184"/>
      <c r="K50" s="185">
        <f t="shared" si="2"/>
        <v>0</v>
      </c>
      <c r="L50" s="185">
        <v>21</v>
      </c>
      <c r="M50" s="185">
        <f t="shared" si="3"/>
        <v>0</v>
      </c>
      <c r="N50" s="185">
        <v>0</v>
      </c>
      <c r="O50" s="185">
        <f t="shared" si="4"/>
        <v>0</v>
      </c>
      <c r="P50" s="185">
        <v>0</v>
      </c>
      <c r="Q50" s="185">
        <f t="shared" si="5"/>
        <v>0</v>
      </c>
      <c r="R50" s="185"/>
      <c r="S50" s="185" t="s">
        <v>280</v>
      </c>
      <c r="T50" s="186" t="s">
        <v>281</v>
      </c>
      <c r="U50" s="161">
        <v>0</v>
      </c>
      <c r="V50" s="161">
        <f t="shared" si="6"/>
        <v>0</v>
      </c>
      <c r="W50" s="161"/>
      <c r="X50" s="152"/>
      <c r="Y50" s="152"/>
      <c r="Z50" s="152"/>
      <c r="AA50" s="152"/>
      <c r="AB50" s="152"/>
      <c r="AC50" s="152"/>
      <c r="AD50" s="152"/>
      <c r="AE50" s="152"/>
      <c r="AF50" s="152"/>
      <c r="AG50" s="152" t="s">
        <v>726</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0">
        <v>30</v>
      </c>
      <c r="B51" s="181" t="s">
        <v>1320</v>
      </c>
      <c r="C51" s="191" t="s">
        <v>1321</v>
      </c>
      <c r="D51" s="182" t="s">
        <v>451</v>
      </c>
      <c r="E51" s="183">
        <v>1</v>
      </c>
      <c r="F51" s="184"/>
      <c r="G51" s="185">
        <f t="shared" si="0"/>
        <v>0</v>
      </c>
      <c r="H51" s="184"/>
      <c r="I51" s="185">
        <f t="shared" si="1"/>
        <v>0</v>
      </c>
      <c r="J51" s="184"/>
      <c r="K51" s="185">
        <f t="shared" si="2"/>
        <v>0</v>
      </c>
      <c r="L51" s="185">
        <v>21</v>
      </c>
      <c r="M51" s="185">
        <f t="shared" si="3"/>
        <v>0</v>
      </c>
      <c r="N51" s="185">
        <v>0</v>
      </c>
      <c r="O51" s="185">
        <f t="shared" si="4"/>
        <v>0</v>
      </c>
      <c r="P51" s="185">
        <v>0</v>
      </c>
      <c r="Q51" s="185">
        <f t="shared" si="5"/>
        <v>0</v>
      </c>
      <c r="R51" s="185"/>
      <c r="S51" s="185" t="s">
        <v>280</v>
      </c>
      <c r="T51" s="186" t="s">
        <v>281</v>
      </c>
      <c r="U51" s="161">
        <v>0</v>
      </c>
      <c r="V51" s="161">
        <f t="shared" si="6"/>
        <v>0</v>
      </c>
      <c r="W51" s="161"/>
      <c r="X51" s="152"/>
      <c r="Y51" s="152"/>
      <c r="Z51" s="152"/>
      <c r="AA51" s="152"/>
      <c r="AB51" s="152"/>
      <c r="AC51" s="152"/>
      <c r="AD51" s="152"/>
      <c r="AE51" s="152"/>
      <c r="AF51" s="152"/>
      <c r="AG51" s="152" t="s">
        <v>726</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ht="22.5" outlineLevel="1" x14ac:dyDescent="0.2">
      <c r="A52" s="180">
        <v>31</v>
      </c>
      <c r="B52" s="181" t="s">
        <v>1322</v>
      </c>
      <c r="C52" s="191" t="s">
        <v>1323</v>
      </c>
      <c r="D52" s="182" t="s">
        <v>451</v>
      </c>
      <c r="E52" s="183">
        <v>1</v>
      </c>
      <c r="F52" s="184"/>
      <c r="G52" s="185">
        <f t="shared" si="0"/>
        <v>0</v>
      </c>
      <c r="H52" s="184"/>
      <c r="I52" s="185">
        <f t="shared" si="1"/>
        <v>0</v>
      </c>
      <c r="J52" s="184"/>
      <c r="K52" s="185">
        <f t="shared" si="2"/>
        <v>0</v>
      </c>
      <c r="L52" s="185">
        <v>21</v>
      </c>
      <c r="M52" s="185">
        <f t="shared" si="3"/>
        <v>0</v>
      </c>
      <c r="N52" s="185">
        <v>0</v>
      </c>
      <c r="O52" s="185">
        <f t="shared" si="4"/>
        <v>0</v>
      </c>
      <c r="P52" s="185">
        <v>0</v>
      </c>
      <c r="Q52" s="185">
        <f t="shared" si="5"/>
        <v>0</v>
      </c>
      <c r="R52" s="185"/>
      <c r="S52" s="185" t="s">
        <v>280</v>
      </c>
      <c r="T52" s="186" t="s">
        <v>281</v>
      </c>
      <c r="U52" s="161">
        <v>0</v>
      </c>
      <c r="V52" s="161">
        <f t="shared" si="6"/>
        <v>0</v>
      </c>
      <c r="W52" s="161"/>
      <c r="X52" s="152"/>
      <c r="Y52" s="152"/>
      <c r="Z52" s="152"/>
      <c r="AA52" s="152"/>
      <c r="AB52" s="152"/>
      <c r="AC52" s="152"/>
      <c r="AD52" s="152"/>
      <c r="AE52" s="152"/>
      <c r="AF52" s="152"/>
      <c r="AG52" s="152" t="s">
        <v>726</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2.5" outlineLevel="1" x14ac:dyDescent="0.2">
      <c r="A53" s="180">
        <v>32</v>
      </c>
      <c r="B53" s="181" t="s">
        <v>1324</v>
      </c>
      <c r="C53" s="191" t="s">
        <v>1325</v>
      </c>
      <c r="D53" s="182" t="s">
        <v>1282</v>
      </c>
      <c r="E53" s="183">
        <v>1</v>
      </c>
      <c r="F53" s="184"/>
      <c r="G53" s="185">
        <f t="shared" si="0"/>
        <v>0</v>
      </c>
      <c r="H53" s="184"/>
      <c r="I53" s="185">
        <f t="shared" si="1"/>
        <v>0</v>
      </c>
      <c r="J53" s="184"/>
      <c r="K53" s="185">
        <f t="shared" si="2"/>
        <v>0</v>
      </c>
      <c r="L53" s="185">
        <v>21</v>
      </c>
      <c r="M53" s="185">
        <f t="shared" si="3"/>
        <v>0</v>
      </c>
      <c r="N53" s="185">
        <v>0</v>
      </c>
      <c r="O53" s="185">
        <f t="shared" si="4"/>
        <v>0</v>
      </c>
      <c r="P53" s="185">
        <v>0</v>
      </c>
      <c r="Q53" s="185">
        <f t="shared" si="5"/>
        <v>0</v>
      </c>
      <c r="R53" s="185"/>
      <c r="S53" s="185" t="s">
        <v>280</v>
      </c>
      <c r="T53" s="186" t="s">
        <v>281</v>
      </c>
      <c r="U53" s="161">
        <v>0</v>
      </c>
      <c r="V53" s="161">
        <f t="shared" si="6"/>
        <v>0</v>
      </c>
      <c r="W53" s="161"/>
      <c r="X53" s="152"/>
      <c r="Y53" s="152"/>
      <c r="Z53" s="152"/>
      <c r="AA53" s="152"/>
      <c r="AB53" s="152"/>
      <c r="AC53" s="152"/>
      <c r="AD53" s="152"/>
      <c r="AE53" s="152"/>
      <c r="AF53" s="152"/>
      <c r="AG53" s="152" t="s">
        <v>755</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ht="33.75" outlineLevel="1" x14ac:dyDescent="0.2">
      <c r="A54" s="173">
        <v>33</v>
      </c>
      <c r="B54" s="174" t="s">
        <v>1326</v>
      </c>
      <c r="C54" s="189" t="s">
        <v>1327</v>
      </c>
      <c r="D54" s="175" t="s">
        <v>451</v>
      </c>
      <c r="E54" s="176">
        <v>18</v>
      </c>
      <c r="F54" s="177"/>
      <c r="G54" s="178">
        <f t="shared" si="0"/>
        <v>0</v>
      </c>
      <c r="H54" s="177"/>
      <c r="I54" s="178">
        <f t="shared" si="1"/>
        <v>0</v>
      </c>
      <c r="J54" s="177"/>
      <c r="K54" s="178">
        <f t="shared" si="2"/>
        <v>0</v>
      </c>
      <c r="L54" s="178">
        <v>21</v>
      </c>
      <c r="M54" s="178">
        <f t="shared" si="3"/>
        <v>0</v>
      </c>
      <c r="N54" s="178">
        <v>0</v>
      </c>
      <c r="O54" s="178">
        <f t="shared" si="4"/>
        <v>0</v>
      </c>
      <c r="P54" s="178">
        <v>0</v>
      </c>
      <c r="Q54" s="178">
        <f t="shared" si="5"/>
        <v>0</v>
      </c>
      <c r="R54" s="178"/>
      <c r="S54" s="178" t="s">
        <v>280</v>
      </c>
      <c r="T54" s="179" t="s">
        <v>281</v>
      </c>
      <c r="U54" s="161">
        <v>0</v>
      </c>
      <c r="V54" s="161">
        <f t="shared" si="6"/>
        <v>0</v>
      </c>
      <c r="W54" s="161"/>
      <c r="X54" s="152"/>
      <c r="Y54" s="152"/>
      <c r="Z54" s="152"/>
      <c r="AA54" s="152"/>
      <c r="AB54" s="152"/>
      <c r="AC54" s="152"/>
      <c r="AD54" s="152"/>
      <c r="AE54" s="152"/>
      <c r="AF54" s="152"/>
      <c r="AG54" s="152" t="s">
        <v>1328</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59"/>
      <c r="B55" s="160"/>
      <c r="C55" s="257" t="s">
        <v>1329</v>
      </c>
      <c r="D55" s="258"/>
      <c r="E55" s="258"/>
      <c r="F55" s="258"/>
      <c r="G55" s="258"/>
      <c r="H55" s="161"/>
      <c r="I55" s="161"/>
      <c r="J55" s="161"/>
      <c r="K55" s="161"/>
      <c r="L55" s="161"/>
      <c r="M55" s="161"/>
      <c r="N55" s="161"/>
      <c r="O55" s="161"/>
      <c r="P55" s="161"/>
      <c r="Q55" s="161"/>
      <c r="R55" s="161"/>
      <c r="S55" s="161"/>
      <c r="T55" s="161"/>
      <c r="U55" s="161"/>
      <c r="V55" s="161"/>
      <c r="W55" s="161"/>
      <c r="X55" s="152"/>
      <c r="Y55" s="152"/>
      <c r="Z55" s="152"/>
      <c r="AA55" s="152"/>
      <c r="AB55" s="152"/>
      <c r="AC55" s="152"/>
      <c r="AD55" s="152"/>
      <c r="AE55" s="152"/>
      <c r="AF55" s="152"/>
      <c r="AG55" s="152" t="s">
        <v>1162</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ht="33.75" outlineLevel="1" x14ac:dyDescent="0.2">
      <c r="A56" s="173">
        <v>34</v>
      </c>
      <c r="B56" s="174" t="s">
        <v>1330</v>
      </c>
      <c r="C56" s="189" t="s">
        <v>1331</v>
      </c>
      <c r="D56" s="175" t="s">
        <v>451</v>
      </c>
      <c r="E56" s="176">
        <v>1</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c r="S56" s="178" t="s">
        <v>280</v>
      </c>
      <c r="T56" s="179" t="s">
        <v>281</v>
      </c>
      <c r="U56" s="161">
        <v>0</v>
      </c>
      <c r="V56" s="161">
        <f>ROUND(E56*U56,2)</f>
        <v>0</v>
      </c>
      <c r="W56" s="161"/>
      <c r="X56" s="152"/>
      <c r="Y56" s="152"/>
      <c r="Z56" s="152"/>
      <c r="AA56" s="152"/>
      <c r="AB56" s="152"/>
      <c r="AC56" s="152"/>
      <c r="AD56" s="152"/>
      <c r="AE56" s="152"/>
      <c r="AF56" s="152"/>
      <c r="AG56" s="152" t="s">
        <v>1328</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59"/>
      <c r="B57" s="160"/>
      <c r="C57" s="257" t="s">
        <v>1329</v>
      </c>
      <c r="D57" s="258"/>
      <c r="E57" s="258"/>
      <c r="F57" s="258"/>
      <c r="G57" s="258"/>
      <c r="H57" s="161"/>
      <c r="I57" s="161"/>
      <c r="J57" s="161"/>
      <c r="K57" s="161"/>
      <c r="L57" s="161"/>
      <c r="M57" s="161"/>
      <c r="N57" s="161"/>
      <c r="O57" s="161"/>
      <c r="P57" s="161"/>
      <c r="Q57" s="161"/>
      <c r="R57" s="161"/>
      <c r="S57" s="161"/>
      <c r="T57" s="161"/>
      <c r="U57" s="161"/>
      <c r="V57" s="161"/>
      <c r="W57" s="161"/>
      <c r="X57" s="152"/>
      <c r="Y57" s="152"/>
      <c r="Z57" s="152"/>
      <c r="AA57" s="152"/>
      <c r="AB57" s="152"/>
      <c r="AC57" s="152"/>
      <c r="AD57" s="152"/>
      <c r="AE57" s="152"/>
      <c r="AF57" s="152"/>
      <c r="AG57" s="152" t="s">
        <v>1162</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ht="22.5" outlineLevel="1" x14ac:dyDescent="0.2">
      <c r="A58" s="180">
        <v>35</v>
      </c>
      <c r="B58" s="181" t="s">
        <v>1332</v>
      </c>
      <c r="C58" s="191" t="s">
        <v>1333</v>
      </c>
      <c r="D58" s="182" t="s">
        <v>451</v>
      </c>
      <c r="E58" s="183">
        <v>20</v>
      </c>
      <c r="F58" s="184"/>
      <c r="G58" s="185">
        <f>ROUND(E58*F58,2)</f>
        <v>0</v>
      </c>
      <c r="H58" s="184"/>
      <c r="I58" s="185">
        <f>ROUND(E58*H58,2)</f>
        <v>0</v>
      </c>
      <c r="J58" s="184"/>
      <c r="K58" s="185">
        <f>ROUND(E58*J58,2)</f>
        <v>0</v>
      </c>
      <c r="L58" s="185">
        <v>21</v>
      </c>
      <c r="M58" s="185">
        <f>G58*(1+L58/100)</f>
        <v>0</v>
      </c>
      <c r="N58" s="185">
        <v>0</v>
      </c>
      <c r="O58" s="185">
        <f>ROUND(E58*N58,2)</f>
        <v>0</v>
      </c>
      <c r="P58" s="185">
        <v>0</v>
      </c>
      <c r="Q58" s="185">
        <f>ROUND(E58*P58,2)</f>
        <v>0</v>
      </c>
      <c r="R58" s="185"/>
      <c r="S58" s="185" t="s">
        <v>280</v>
      </c>
      <c r="T58" s="186" t="s">
        <v>281</v>
      </c>
      <c r="U58" s="161">
        <v>0</v>
      </c>
      <c r="V58" s="161">
        <f>ROUND(E58*U58,2)</f>
        <v>0</v>
      </c>
      <c r="W58" s="161"/>
      <c r="X58" s="152"/>
      <c r="Y58" s="152"/>
      <c r="Z58" s="152"/>
      <c r="AA58" s="152"/>
      <c r="AB58" s="152"/>
      <c r="AC58" s="152"/>
      <c r="AD58" s="152"/>
      <c r="AE58" s="152"/>
      <c r="AF58" s="152"/>
      <c r="AG58" s="152" t="s">
        <v>1328</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
      <c r="A59" s="173">
        <v>36</v>
      </c>
      <c r="B59" s="174" t="s">
        <v>1334</v>
      </c>
      <c r="C59" s="189" t="s">
        <v>1335</v>
      </c>
      <c r="D59" s="175" t="s">
        <v>0</v>
      </c>
      <c r="E59" s="176">
        <v>350.68900000000002</v>
      </c>
      <c r="F59" s="177"/>
      <c r="G59" s="178">
        <f>ROUND(E59*F59,2)</f>
        <v>0</v>
      </c>
      <c r="H59" s="177"/>
      <c r="I59" s="178">
        <f>ROUND(E59*H59,2)</f>
        <v>0</v>
      </c>
      <c r="J59" s="177"/>
      <c r="K59" s="178">
        <f>ROUND(E59*J59,2)</f>
        <v>0</v>
      </c>
      <c r="L59" s="178">
        <v>21</v>
      </c>
      <c r="M59" s="178">
        <f>G59*(1+L59/100)</f>
        <v>0</v>
      </c>
      <c r="N59" s="178">
        <v>0</v>
      </c>
      <c r="O59" s="178">
        <f>ROUND(E59*N59,2)</f>
        <v>0</v>
      </c>
      <c r="P59" s="178">
        <v>0</v>
      </c>
      <c r="Q59" s="178">
        <f>ROUND(E59*P59,2)</f>
        <v>0</v>
      </c>
      <c r="R59" s="178"/>
      <c r="S59" s="178" t="s">
        <v>280</v>
      </c>
      <c r="T59" s="179" t="s">
        <v>281</v>
      </c>
      <c r="U59" s="161">
        <v>0</v>
      </c>
      <c r="V59" s="161">
        <f>ROUND(E59*U59,2)</f>
        <v>0</v>
      </c>
      <c r="W59" s="161"/>
      <c r="X59" s="152"/>
      <c r="Y59" s="152"/>
      <c r="Z59" s="152"/>
      <c r="AA59" s="152"/>
      <c r="AB59" s="152"/>
      <c r="AC59" s="152"/>
      <c r="AD59" s="152"/>
      <c r="AE59" s="152"/>
      <c r="AF59" s="152"/>
      <c r="AG59" s="152" t="s">
        <v>755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
      <c r="A60" s="159"/>
      <c r="B60" s="160"/>
      <c r="C60" s="257" t="s">
        <v>1336</v>
      </c>
      <c r="D60" s="258"/>
      <c r="E60" s="258"/>
      <c r="F60" s="258"/>
      <c r="G60" s="258"/>
      <c r="H60" s="161"/>
      <c r="I60" s="161"/>
      <c r="J60" s="161"/>
      <c r="K60" s="161"/>
      <c r="L60" s="161"/>
      <c r="M60" s="161"/>
      <c r="N60" s="161"/>
      <c r="O60" s="161"/>
      <c r="P60" s="161"/>
      <c r="Q60" s="161"/>
      <c r="R60" s="161"/>
      <c r="S60" s="161"/>
      <c r="T60" s="161"/>
      <c r="U60" s="161"/>
      <c r="V60" s="161"/>
      <c r="W60" s="161"/>
      <c r="X60" s="152"/>
      <c r="Y60" s="152"/>
      <c r="Z60" s="152"/>
      <c r="AA60" s="152"/>
      <c r="AB60" s="152"/>
      <c r="AC60" s="152"/>
      <c r="AD60" s="152"/>
      <c r="AE60" s="152"/>
      <c r="AF60" s="152"/>
      <c r="AG60" s="152" t="s">
        <v>1162</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x14ac:dyDescent="0.2">
      <c r="A61" s="167" t="s">
        <v>275</v>
      </c>
      <c r="B61" s="168" t="s">
        <v>211</v>
      </c>
      <c r="C61" s="188" t="s">
        <v>212</v>
      </c>
      <c r="D61" s="169"/>
      <c r="E61" s="170"/>
      <c r="F61" s="171"/>
      <c r="G61" s="171">
        <f>SUMIF(AG62:AG97,"&lt;&gt;NOR",G62:G97)</f>
        <v>0</v>
      </c>
      <c r="H61" s="171"/>
      <c r="I61" s="171">
        <f>SUM(I62:I97)</f>
        <v>0</v>
      </c>
      <c r="J61" s="171"/>
      <c r="K61" s="171">
        <f>SUM(K62:K97)</f>
        <v>0</v>
      </c>
      <c r="L61" s="171"/>
      <c r="M61" s="171">
        <f>SUM(M62:M97)</f>
        <v>0</v>
      </c>
      <c r="N61" s="171"/>
      <c r="O61" s="171">
        <f>SUM(O62:O97)</f>
        <v>0</v>
      </c>
      <c r="P61" s="171"/>
      <c r="Q61" s="171">
        <f>SUM(Q62:Q97)</f>
        <v>0</v>
      </c>
      <c r="R61" s="171"/>
      <c r="S61" s="171"/>
      <c r="T61" s="172"/>
      <c r="U61" s="166"/>
      <c r="V61" s="166">
        <f>SUM(V62:V97)</f>
        <v>30.009999999999998</v>
      </c>
      <c r="W61" s="166"/>
      <c r="AG61" t="s">
        <v>276</v>
      </c>
    </row>
    <row r="62" spans="1:60" outlineLevel="1" x14ac:dyDescent="0.2">
      <c r="A62" s="180">
        <v>37</v>
      </c>
      <c r="B62" s="181" t="s">
        <v>1337</v>
      </c>
      <c r="C62" s="191" t="s">
        <v>1338</v>
      </c>
      <c r="D62" s="182" t="s">
        <v>451</v>
      </c>
      <c r="E62" s="183">
        <v>3</v>
      </c>
      <c r="F62" s="184"/>
      <c r="G62" s="185">
        <f t="shared" ref="G62:G68" si="7">ROUND(E62*F62,2)</f>
        <v>0</v>
      </c>
      <c r="H62" s="184"/>
      <c r="I62" s="185">
        <f t="shared" ref="I62:I68" si="8">ROUND(E62*H62,2)</f>
        <v>0</v>
      </c>
      <c r="J62" s="184"/>
      <c r="K62" s="185">
        <f t="shared" ref="K62:K68" si="9">ROUND(E62*J62,2)</f>
        <v>0</v>
      </c>
      <c r="L62" s="185">
        <v>21</v>
      </c>
      <c r="M62" s="185">
        <f t="shared" ref="M62:M68" si="10">G62*(1+L62/100)</f>
        <v>0</v>
      </c>
      <c r="N62" s="185">
        <v>0</v>
      </c>
      <c r="O62" s="185">
        <f t="shared" ref="O62:O68" si="11">ROUND(E62*N62,2)</f>
        <v>0</v>
      </c>
      <c r="P62" s="185">
        <v>0</v>
      </c>
      <c r="Q62" s="185">
        <f t="shared" ref="Q62:Q68" si="12">ROUND(E62*P62,2)</f>
        <v>0</v>
      </c>
      <c r="R62" s="185"/>
      <c r="S62" s="185" t="s">
        <v>280</v>
      </c>
      <c r="T62" s="186" t="s">
        <v>281</v>
      </c>
      <c r="U62" s="161">
        <v>0.33500000000000002</v>
      </c>
      <c r="V62" s="161">
        <f t="shared" ref="V62:V68" si="13">ROUND(E62*U62,2)</f>
        <v>1.01</v>
      </c>
      <c r="W62" s="161"/>
      <c r="X62" s="152"/>
      <c r="Y62" s="152"/>
      <c r="Z62" s="152"/>
      <c r="AA62" s="152"/>
      <c r="AB62" s="152"/>
      <c r="AC62" s="152"/>
      <c r="AD62" s="152"/>
      <c r="AE62" s="152"/>
      <c r="AF62" s="152"/>
      <c r="AG62" s="152" t="s">
        <v>755</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0">
        <v>38</v>
      </c>
      <c r="B63" s="181" t="s">
        <v>1339</v>
      </c>
      <c r="C63" s="191" t="s">
        <v>1340</v>
      </c>
      <c r="D63" s="182" t="s">
        <v>451</v>
      </c>
      <c r="E63" s="183">
        <v>17</v>
      </c>
      <c r="F63" s="184"/>
      <c r="G63" s="185">
        <f t="shared" si="7"/>
        <v>0</v>
      </c>
      <c r="H63" s="184"/>
      <c r="I63" s="185">
        <f t="shared" si="8"/>
        <v>0</v>
      </c>
      <c r="J63" s="184"/>
      <c r="K63" s="185">
        <f t="shared" si="9"/>
        <v>0</v>
      </c>
      <c r="L63" s="185">
        <v>21</v>
      </c>
      <c r="M63" s="185">
        <f t="shared" si="10"/>
        <v>0</v>
      </c>
      <c r="N63" s="185">
        <v>0</v>
      </c>
      <c r="O63" s="185">
        <f t="shared" si="11"/>
        <v>0</v>
      </c>
      <c r="P63" s="185">
        <v>0</v>
      </c>
      <c r="Q63" s="185">
        <f t="shared" si="12"/>
        <v>0</v>
      </c>
      <c r="R63" s="185"/>
      <c r="S63" s="185" t="s">
        <v>280</v>
      </c>
      <c r="T63" s="186" t="s">
        <v>281</v>
      </c>
      <c r="U63" s="161">
        <v>0.62000000000000011</v>
      </c>
      <c r="V63" s="161">
        <f t="shared" si="13"/>
        <v>10.54</v>
      </c>
      <c r="W63" s="161"/>
      <c r="X63" s="152"/>
      <c r="Y63" s="152"/>
      <c r="Z63" s="152"/>
      <c r="AA63" s="152"/>
      <c r="AB63" s="152"/>
      <c r="AC63" s="152"/>
      <c r="AD63" s="152"/>
      <c r="AE63" s="152"/>
      <c r="AF63" s="152"/>
      <c r="AG63" s="152" t="s">
        <v>755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ht="22.5" outlineLevel="1" x14ac:dyDescent="0.2">
      <c r="A64" s="180">
        <v>39</v>
      </c>
      <c r="B64" s="181" t="s">
        <v>1341</v>
      </c>
      <c r="C64" s="191" t="s">
        <v>1342</v>
      </c>
      <c r="D64" s="182" t="s">
        <v>451</v>
      </c>
      <c r="E64" s="183">
        <v>19</v>
      </c>
      <c r="F64" s="184"/>
      <c r="G64" s="185">
        <f t="shared" si="7"/>
        <v>0</v>
      </c>
      <c r="H64" s="184"/>
      <c r="I64" s="185">
        <f t="shared" si="8"/>
        <v>0</v>
      </c>
      <c r="J64" s="184"/>
      <c r="K64" s="185">
        <f t="shared" si="9"/>
        <v>0</v>
      </c>
      <c r="L64" s="185">
        <v>21</v>
      </c>
      <c r="M64" s="185">
        <f t="shared" si="10"/>
        <v>0</v>
      </c>
      <c r="N64" s="185">
        <v>0</v>
      </c>
      <c r="O64" s="185">
        <f t="shared" si="11"/>
        <v>0</v>
      </c>
      <c r="P64" s="185">
        <v>0</v>
      </c>
      <c r="Q64" s="185">
        <f t="shared" si="12"/>
        <v>0</v>
      </c>
      <c r="R64" s="185"/>
      <c r="S64" s="185" t="s">
        <v>280</v>
      </c>
      <c r="T64" s="186" t="s">
        <v>281</v>
      </c>
      <c r="U64" s="161">
        <v>0.87000000000000011</v>
      </c>
      <c r="V64" s="161">
        <f t="shared" si="13"/>
        <v>16.53</v>
      </c>
      <c r="W64" s="161"/>
      <c r="X64" s="152"/>
      <c r="Y64" s="152"/>
      <c r="Z64" s="152"/>
      <c r="AA64" s="152"/>
      <c r="AB64" s="152"/>
      <c r="AC64" s="152"/>
      <c r="AD64" s="152"/>
      <c r="AE64" s="152"/>
      <c r="AF64" s="152"/>
      <c r="AG64" s="152" t="s">
        <v>755</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ht="22.5" outlineLevel="1" x14ac:dyDescent="0.2">
      <c r="A65" s="180">
        <v>40</v>
      </c>
      <c r="B65" s="181" t="s">
        <v>1343</v>
      </c>
      <c r="C65" s="191" t="s">
        <v>1344</v>
      </c>
      <c r="D65" s="182" t="s">
        <v>451</v>
      </c>
      <c r="E65" s="183">
        <v>1</v>
      </c>
      <c r="F65" s="184"/>
      <c r="G65" s="185">
        <f t="shared" si="7"/>
        <v>0</v>
      </c>
      <c r="H65" s="184"/>
      <c r="I65" s="185">
        <f t="shared" si="8"/>
        <v>0</v>
      </c>
      <c r="J65" s="184"/>
      <c r="K65" s="185">
        <f t="shared" si="9"/>
        <v>0</v>
      </c>
      <c r="L65" s="185">
        <v>21</v>
      </c>
      <c r="M65" s="185">
        <f t="shared" si="10"/>
        <v>0</v>
      </c>
      <c r="N65" s="185">
        <v>0</v>
      </c>
      <c r="O65" s="185">
        <f t="shared" si="11"/>
        <v>0</v>
      </c>
      <c r="P65" s="185">
        <v>0</v>
      </c>
      <c r="Q65" s="185">
        <f t="shared" si="12"/>
        <v>0</v>
      </c>
      <c r="R65" s="185"/>
      <c r="S65" s="185" t="s">
        <v>280</v>
      </c>
      <c r="T65" s="186" t="s">
        <v>281</v>
      </c>
      <c r="U65" s="161">
        <v>1.0010000000000001</v>
      </c>
      <c r="V65" s="161">
        <f t="shared" si="13"/>
        <v>1</v>
      </c>
      <c r="W65" s="161"/>
      <c r="X65" s="152"/>
      <c r="Y65" s="152"/>
      <c r="Z65" s="152"/>
      <c r="AA65" s="152"/>
      <c r="AB65" s="152"/>
      <c r="AC65" s="152"/>
      <c r="AD65" s="152"/>
      <c r="AE65" s="152"/>
      <c r="AF65" s="152"/>
      <c r="AG65" s="152" t="s">
        <v>755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0">
        <v>41</v>
      </c>
      <c r="B66" s="181" t="s">
        <v>1280</v>
      </c>
      <c r="C66" s="191" t="s">
        <v>1345</v>
      </c>
      <c r="D66" s="182" t="s">
        <v>451</v>
      </c>
      <c r="E66" s="183">
        <v>3</v>
      </c>
      <c r="F66" s="184"/>
      <c r="G66" s="185">
        <f t="shared" si="7"/>
        <v>0</v>
      </c>
      <c r="H66" s="184"/>
      <c r="I66" s="185">
        <f t="shared" si="8"/>
        <v>0</v>
      </c>
      <c r="J66" s="184"/>
      <c r="K66" s="185">
        <f t="shared" si="9"/>
        <v>0</v>
      </c>
      <c r="L66" s="185">
        <v>21</v>
      </c>
      <c r="M66" s="185">
        <f t="shared" si="10"/>
        <v>0</v>
      </c>
      <c r="N66" s="185">
        <v>0</v>
      </c>
      <c r="O66" s="185">
        <f t="shared" si="11"/>
        <v>0</v>
      </c>
      <c r="P66" s="185">
        <v>0</v>
      </c>
      <c r="Q66" s="185">
        <f t="shared" si="12"/>
        <v>0</v>
      </c>
      <c r="R66" s="185"/>
      <c r="S66" s="185" t="s">
        <v>280</v>
      </c>
      <c r="T66" s="186" t="s">
        <v>281</v>
      </c>
      <c r="U66" s="161">
        <v>0</v>
      </c>
      <c r="V66" s="161">
        <f t="shared" si="13"/>
        <v>0</v>
      </c>
      <c r="W66" s="161"/>
      <c r="X66" s="152"/>
      <c r="Y66" s="152"/>
      <c r="Z66" s="152"/>
      <c r="AA66" s="152"/>
      <c r="AB66" s="152"/>
      <c r="AC66" s="152"/>
      <c r="AD66" s="152"/>
      <c r="AE66" s="152"/>
      <c r="AF66" s="152"/>
      <c r="AG66" s="152" t="s">
        <v>1346</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0">
        <v>42</v>
      </c>
      <c r="B67" s="181" t="s">
        <v>1347</v>
      </c>
      <c r="C67" s="191" t="s">
        <v>1348</v>
      </c>
      <c r="D67" s="182" t="s">
        <v>1349</v>
      </c>
      <c r="E67" s="183">
        <v>20</v>
      </c>
      <c r="F67" s="184"/>
      <c r="G67" s="185">
        <f t="shared" si="7"/>
        <v>0</v>
      </c>
      <c r="H67" s="184"/>
      <c r="I67" s="185">
        <f t="shared" si="8"/>
        <v>0</v>
      </c>
      <c r="J67" s="184"/>
      <c r="K67" s="185">
        <f t="shared" si="9"/>
        <v>0</v>
      </c>
      <c r="L67" s="185">
        <v>21</v>
      </c>
      <c r="M67" s="185">
        <f t="shared" si="10"/>
        <v>0</v>
      </c>
      <c r="N67" s="185">
        <v>0</v>
      </c>
      <c r="O67" s="185">
        <f t="shared" si="11"/>
        <v>0</v>
      </c>
      <c r="P67" s="185">
        <v>0</v>
      </c>
      <c r="Q67" s="185">
        <f t="shared" si="12"/>
        <v>0</v>
      </c>
      <c r="R67" s="185"/>
      <c r="S67" s="185" t="s">
        <v>280</v>
      </c>
      <c r="T67" s="186" t="s">
        <v>281</v>
      </c>
      <c r="U67" s="161">
        <v>0</v>
      </c>
      <c r="V67" s="161">
        <f t="shared" si="13"/>
        <v>0</v>
      </c>
      <c r="W67" s="161"/>
      <c r="X67" s="152"/>
      <c r="Y67" s="152"/>
      <c r="Z67" s="152"/>
      <c r="AA67" s="152"/>
      <c r="AB67" s="152"/>
      <c r="AC67" s="152"/>
      <c r="AD67" s="152"/>
      <c r="AE67" s="152"/>
      <c r="AF67" s="152"/>
      <c r="AG67" s="152" t="s">
        <v>1328</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33.75" outlineLevel="1" x14ac:dyDescent="0.2">
      <c r="A68" s="173">
        <v>43</v>
      </c>
      <c r="B68" s="174" t="s">
        <v>1350</v>
      </c>
      <c r="C68" s="189" t="s">
        <v>1351</v>
      </c>
      <c r="D68" s="175" t="s">
        <v>451</v>
      </c>
      <c r="E68" s="176">
        <v>1</v>
      </c>
      <c r="F68" s="177"/>
      <c r="G68" s="178">
        <f t="shared" si="7"/>
        <v>0</v>
      </c>
      <c r="H68" s="177"/>
      <c r="I68" s="178">
        <f t="shared" si="8"/>
        <v>0</v>
      </c>
      <c r="J68" s="177"/>
      <c r="K68" s="178">
        <f t="shared" si="9"/>
        <v>0</v>
      </c>
      <c r="L68" s="178">
        <v>21</v>
      </c>
      <c r="M68" s="178">
        <f t="shared" si="10"/>
        <v>0</v>
      </c>
      <c r="N68" s="178">
        <v>0</v>
      </c>
      <c r="O68" s="178">
        <f t="shared" si="11"/>
        <v>0</v>
      </c>
      <c r="P68" s="178">
        <v>0</v>
      </c>
      <c r="Q68" s="178">
        <f t="shared" si="12"/>
        <v>0</v>
      </c>
      <c r="R68" s="178"/>
      <c r="S68" s="178" t="s">
        <v>280</v>
      </c>
      <c r="T68" s="179" t="s">
        <v>281</v>
      </c>
      <c r="U68" s="161">
        <v>0</v>
      </c>
      <c r="V68" s="161">
        <f t="shared" si="13"/>
        <v>0</v>
      </c>
      <c r="W68" s="161"/>
      <c r="X68" s="152"/>
      <c r="Y68" s="152"/>
      <c r="Z68" s="152"/>
      <c r="AA68" s="152"/>
      <c r="AB68" s="152"/>
      <c r="AC68" s="152"/>
      <c r="AD68" s="152"/>
      <c r="AE68" s="152"/>
      <c r="AF68" s="152"/>
      <c r="AG68" s="152" t="s">
        <v>1328</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59"/>
      <c r="B69" s="160"/>
      <c r="C69" s="257" t="s">
        <v>1352</v>
      </c>
      <c r="D69" s="258"/>
      <c r="E69" s="258"/>
      <c r="F69" s="258"/>
      <c r="G69" s="258"/>
      <c r="H69" s="161"/>
      <c r="I69" s="161"/>
      <c r="J69" s="161"/>
      <c r="K69" s="161"/>
      <c r="L69" s="161"/>
      <c r="M69" s="161"/>
      <c r="N69" s="161"/>
      <c r="O69" s="161"/>
      <c r="P69" s="161"/>
      <c r="Q69" s="161"/>
      <c r="R69" s="161"/>
      <c r="S69" s="161"/>
      <c r="T69" s="161"/>
      <c r="U69" s="161"/>
      <c r="V69" s="161"/>
      <c r="W69" s="161"/>
      <c r="X69" s="152"/>
      <c r="Y69" s="152"/>
      <c r="Z69" s="152"/>
      <c r="AA69" s="152"/>
      <c r="AB69" s="152"/>
      <c r="AC69" s="152"/>
      <c r="AD69" s="152"/>
      <c r="AE69" s="152"/>
      <c r="AF69" s="152"/>
      <c r="AG69" s="152" t="s">
        <v>1162</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ht="33.75" outlineLevel="1" x14ac:dyDescent="0.2">
      <c r="A70" s="173">
        <v>44</v>
      </c>
      <c r="B70" s="174" t="s">
        <v>1353</v>
      </c>
      <c r="C70" s="189" t="s">
        <v>1354</v>
      </c>
      <c r="D70" s="175" t="s">
        <v>451</v>
      </c>
      <c r="E70" s="176">
        <v>2</v>
      </c>
      <c r="F70" s="177"/>
      <c r="G70" s="178">
        <f>ROUND(E70*F70,2)</f>
        <v>0</v>
      </c>
      <c r="H70" s="177"/>
      <c r="I70" s="178">
        <f>ROUND(E70*H70,2)</f>
        <v>0</v>
      </c>
      <c r="J70" s="177"/>
      <c r="K70" s="178">
        <f>ROUND(E70*J70,2)</f>
        <v>0</v>
      </c>
      <c r="L70" s="178">
        <v>21</v>
      </c>
      <c r="M70" s="178">
        <f>G70*(1+L70/100)</f>
        <v>0</v>
      </c>
      <c r="N70" s="178">
        <v>0</v>
      </c>
      <c r="O70" s="178">
        <f>ROUND(E70*N70,2)</f>
        <v>0</v>
      </c>
      <c r="P70" s="178">
        <v>0</v>
      </c>
      <c r="Q70" s="178">
        <f>ROUND(E70*P70,2)</f>
        <v>0</v>
      </c>
      <c r="R70" s="178"/>
      <c r="S70" s="178" t="s">
        <v>280</v>
      </c>
      <c r="T70" s="179" t="s">
        <v>281</v>
      </c>
      <c r="U70" s="161">
        <v>0</v>
      </c>
      <c r="V70" s="161">
        <f>ROUND(E70*U70,2)</f>
        <v>0</v>
      </c>
      <c r="W70" s="161"/>
      <c r="X70" s="152"/>
      <c r="Y70" s="152"/>
      <c r="Z70" s="152"/>
      <c r="AA70" s="152"/>
      <c r="AB70" s="152"/>
      <c r="AC70" s="152"/>
      <c r="AD70" s="152"/>
      <c r="AE70" s="152"/>
      <c r="AF70" s="152"/>
      <c r="AG70" s="152" t="s">
        <v>1328</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
      <c r="A71" s="159"/>
      <c r="B71" s="160"/>
      <c r="C71" s="257" t="s">
        <v>1355</v>
      </c>
      <c r="D71" s="258"/>
      <c r="E71" s="258"/>
      <c r="F71" s="258"/>
      <c r="G71" s="258"/>
      <c r="H71" s="161"/>
      <c r="I71" s="161"/>
      <c r="J71" s="161"/>
      <c r="K71" s="161"/>
      <c r="L71" s="161"/>
      <c r="M71" s="161"/>
      <c r="N71" s="161"/>
      <c r="O71" s="161"/>
      <c r="P71" s="161"/>
      <c r="Q71" s="161"/>
      <c r="R71" s="161"/>
      <c r="S71" s="161"/>
      <c r="T71" s="161"/>
      <c r="U71" s="161"/>
      <c r="V71" s="161"/>
      <c r="W71" s="161"/>
      <c r="X71" s="152"/>
      <c r="Y71" s="152"/>
      <c r="Z71" s="152"/>
      <c r="AA71" s="152"/>
      <c r="AB71" s="152"/>
      <c r="AC71" s="152"/>
      <c r="AD71" s="152"/>
      <c r="AE71" s="152"/>
      <c r="AF71" s="152"/>
      <c r="AG71" s="152" t="s">
        <v>1162</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ht="33.75" outlineLevel="1" x14ac:dyDescent="0.2">
      <c r="A72" s="173">
        <v>45</v>
      </c>
      <c r="B72" s="174" t="s">
        <v>1356</v>
      </c>
      <c r="C72" s="189" t="s">
        <v>1357</v>
      </c>
      <c r="D72" s="175" t="s">
        <v>451</v>
      </c>
      <c r="E72" s="176">
        <v>1</v>
      </c>
      <c r="F72" s="177"/>
      <c r="G72" s="178">
        <f>ROUND(E72*F72,2)</f>
        <v>0</v>
      </c>
      <c r="H72" s="177"/>
      <c r="I72" s="178">
        <f>ROUND(E72*H72,2)</f>
        <v>0</v>
      </c>
      <c r="J72" s="177"/>
      <c r="K72" s="178">
        <f>ROUND(E72*J72,2)</f>
        <v>0</v>
      </c>
      <c r="L72" s="178">
        <v>21</v>
      </c>
      <c r="M72" s="178">
        <f>G72*(1+L72/100)</f>
        <v>0</v>
      </c>
      <c r="N72" s="178">
        <v>0</v>
      </c>
      <c r="O72" s="178">
        <f>ROUND(E72*N72,2)</f>
        <v>0</v>
      </c>
      <c r="P72" s="178">
        <v>0</v>
      </c>
      <c r="Q72" s="178">
        <f>ROUND(E72*P72,2)</f>
        <v>0</v>
      </c>
      <c r="R72" s="178"/>
      <c r="S72" s="178" t="s">
        <v>280</v>
      </c>
      <c r="T72" s="179" t="s">
        <v>281</v>
      </c>
      <c r="U72" s="161">
        <v>0</v>
      </c>
      <c r="V72" s="161">
        <f>ROUND(E72*U72,2)</f>
        <v>0</v>
      </c>
      <c r="W72" s="161"/>
      <c r="X72" s="152"/>
      <c r="Y72" s="152"/>
      <c r="Z72" s="152"/>
      <c r="AA72" s="152"/>
      <c r="AB72" s="152"/>
      <c r="AC72" s="152"/>
      <c r="AD72" s="152"/>
      <c r="AE72" s="152"/>
      <c r="AF72" s="152"/>
      <c r="AG72" s="152" t="s">
        <v>1328</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59"/>
      <c r="B73" s="160"/>
      <c r="C73" s="257" t="s">
        <v>1358</v>
      </c>
      <c r="D73" s="258"/>
      <c r="E73" s="258"/>
      <c r="F73" s="258"/>
      <c r="G73" s="258"/>
      <c r="H73" s="161"/>
      <c r="I73" s="161"/>
      <c r="J73" s="161"/>
      <c r="K73" s="161"/>
      <c r="L73" s="161"/>
      <c r="M73" s="161"/>
      <c r="N73" s="161"/>
      <c r="O73" s="161"/>
      <c r="P73" s="161"/>
      <c r="Q73" s="161"/>
      <c r="R73" s="161"/>
      <c r="S73" s="161"/>
      <c r="T73" s="161"/>
      <c r="U73" s="161"/>
      <c r="V73" s="161"/>
      <c r="W73" s="161"/>
      <c r="X73" s="152"/>
      <c r="Y73" s="152"/>
      <c r="Z73" s="152"/>
      <c r="AA73" s="152"/>
      <c r="AB73" s="152"/>
      <c r="AC73" s="152"/>
      <c r="AD73" s="152"/>
      <c r="AE73" s="152"/>
      <c r="AF73" s="152"/>
      <c r="AG73" s="152" t="s">
        <v>1162</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ht="33.75" outlineLevel="1" x14ac:dyDescent="0.2">
      <c r="A74" s="173">
        <v>46</v>
      </c>
      <c r="B74" s="174" t="s">
        <v>1359</v>
      </c>
      <c r="C74" s="189" t="s">
        <v>1360</v>
      </c>
      <c r="D74" s="175" t="s">
        <v>451</v>
      </c>
      <c r="E74" s="176">
        <v>1</v>
      </c>
      <c r="F74" s="177"/>
      <c r="G74" s="178">
        <f>ROUND(E74*F74,2)</f>
        <v>0</v>
      </c>
      <c r="H74" s="177"/>
      <c r="I74" s="178">
        <f>ROUND(E74*H74,2)</f>
        <v>0</v>
      </c>
      <c r="J74" s="177"/>
      <c r="K74" s="178">
        <f>ROUND(E74*J74,2)</f>
        <v>0</v>
      </c>
      <c r="L74" s="178">
        <v>21</v>
      </c>
      <c r="M74" s="178">
        <f>G74*(1+L74/100)</f>
        <v>0</v>
      </c>
      <c r="N74" s="178">
        <v>0</v>
      </c>
      <c r="O74" s="178">
        <f>ROUND(E74*N74,2)</f>
        <v>0</v>
      </c>
      <c r="P74" s="178">
        <v>0</v>
      </c>
      <c r="Q74" s="178">
        <f>ROUND(E74*P74,2)</f>
        <v>0</v>
      </c>
      <c r="R74" s="178"/>
      <c r="S74" s="178" t="s">
        <v>280</v>
      </c>
      <c r="T74" s="179" t="s">
        <v>281</v>
      </c>
      <c r="U74" s="161">
        <v>0</v>
      </c>
      <c r="V74" s="161">
        <f>ROUND(E74*U74,2)</f>
        <v>0</v>
      </c>
      <c r="W74" s="161"/>
      <c r="X74" s="152"/>
      <c r="Y74" s="152"/>
      <c r="Z74" s="152"/>
      <c r="AA74" s="152"/>
      <c r="AB74" s="152"/>
      <c r="AC74" s="152"/>
      <c r="AD74" s="152"/>
      <c r="AE74" s="152"/>
      <c r="AF74" s="152"/>
      <c r="AG74" s="152" t="s">
        <v>1328</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59"/>
      <c r="B75" s="160"/>
      <c r="C75" s="257" t="s">
        <v>1361</v>
      </c>
      <c r="D75" s="258"/>
      <c r="E75" s="258"/>
      <c r="F75" s="258"/>
      <c r="G75" s="258"/>
      <c r="H75" s="161"/>
      <c r="I75" s="161"/>
      <c r="J75" s="161"/>
      <c r="K75" s="161"/>
      <c r="L75" s="161"/>
      <c r="M75" s="161"/>
      <c r="N75" s="161"/>
      <c r="O75" s="161"/>
      <c r="P75" s="161"/>
      <c r="Q75" s="161"/>
      <c r="R75" s="161"/>
      <c r="S75" s="161"/>
      <c r="T75" s="161"/>
      <c r="U75" s="161"/>
      <c r="V75" s="161"/>
      <c r="W75" s="161"/>
      <c r="X75" s="152"/>
      <c r="Y75" s="152"/>
      <c r="Z75" s="152"/>
      <c r="AA75" s="152"/>
      <c r="AB75" s="152"/>
      <c r="AC75" s="152"/>
      <c r="AD75" s="152"/>
      <c r="AE75" s="152"/>
      <c r="AF75" s="152"/>
      <c r="AG75" s="152" t="s">
        <v>1162</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ht="33.75" outlineLevel="1" x14ac:dyDescent="0.2">
      <c r="A76" s="173">
        <v>47</v>
      </c>
      <c r="B76" s="174" t="s">
        <v>1362</v>
      </c>
      <c r="C76" s="189" t="s">
        <v>1363</v>
      </c>
      <c r="D76" s="175" t="s">
        <v>451</v>
      </c>
      <c r="E76" s="176">
        <v>1</v>
      </c>
      <c r="F76" s="177"/>
      <c r="G76" s="178">
        <f>ROUND(E76*F76,2)</f>
        <v>0</v>
      </c>
      <c r="H76" s="177"/>
      <c r="I76" s="178">
        <f>ROUND(E76*H76,2)</f>
        <v>0</v>
      </c>
      <c r="J76" s="177"/>
      <c r="K76" s="178">
        <f>ROUND(E76*J76,2)</f>
        <v>0</v>
      </c>
      <c r="L76" s="178">
        <v>21</v>
      </c>
      <c r="M76" s="178">
        <f>G76*(1+L76/100)</f>
        <v>0</v>
      </c>
      <c r="N76" s="178">
        <v>0</v>
      </c>
      <c r="O76" s="178">
        <f>ROUND(E76*N76,2)</f>
        <v>0</v>
      </c>
      <c r="P76" s="178">
        <v>0</v>
      </c>
      <c r="Q76" s="178">
        <f>ROUND(E76*P76,2)</f>
        <v>0</v>
      </c>
      <c r="R76" s="178"/>
      <c r="S76" s="178" t="s">
        <v>280</v>
      </c>
      <c r="T76" s="179" t="s">
        <v>281</v>
      </c>
      <c r="U76" s="161">
        <v>0</v>
      </c>
      <c r="V76" s="161">
        <f>ROUND(E76*U76,2)</f>
        <v>0</v>
      </c>
      <c r="W76" s="161"/>
      <c r="X76" s="152"/>
      <c r="Y76" s="152"/>
      <c r="Z76" s="152"/>
      <c r="AA76" s="152"/>
      <c r="AB76" s="152"/>
      <c r="AC76" s="152"/>
      <c r="AD76" s="152"/>
      <c r="AE76" s="152"/>
      <c r="AF76" s="152"/>
      <c r="AG76" s="152" t="s">
        <v>1328</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59"/>
      <c r="B77" s="160"/>
      <c r="C77" s="257" t="s">
        <v>1364</v>
      </c>
      <c r="D77" s="258"/>
      <c r="E77" s="258"/>
      <c r="F77" s="258"/>
      <c r="G77" s="258"/>
      <c r="H77" s="161"/>
      <c r="I77" s="161"/>
      <c r="J77" s="161"/>
      <c r="K77" s="161"/>
      <c r="L77" s="161"/>
      <c r="M77" s="161"/>
      <c r="N77" s="161"/>
      <c r="O77" s="161"/>
      <c r="P77" s="161"/>
      <c r="Q77" s="161"/>
      <c r="R77" s="161"/>
      <c r="S77" s="161"/>
      <c r="T77" s="161"/>
      <c r="U77" s="161"/>
      <c r="V77" s="161"/>
      <c r="W77" s="161"/>
      <c r="X77" s="152"/>
      <c r="Y77" s="152"/>
      <c r="Z77" s="152"/>
      <c r="AA77" s="152"/>
      <c r="AB77" s="152"/>
      <c r="AC77" s="152"/>
      <c r="AD77" s="152"/>
      <c r="AE77" s="152"/>
      <c r="AF77" s="152"/>
      <c r="AG77" s="152" t="s">
        <v>1162</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ht="33.75" outlineLevel="1" x14ac:dyDescent="0.2">
      <c r="A78" s="173">
        <v>48</v>
      </c>
      <c r="B78" s="174" t="s">
        <v>1365</v>
      </c>
      <c r="C78" s="189" t="s">
        <v>1366</v>
      </c>
      <c r="D78" s="175" t="s">
        <v>451</v>
      </c>
      <c r="E78" s="176">
        <v>3</v>
      </c>
      <c r="F78" s="177"/>
      <c r="G78" s="178">
        <f>ROUND(E78*F78,2)</f>
        <v>0</v>
      </c>
      <c r="H78" s="177"/>
      <c r="I78" s="178">
        <f>ROUND(E78*H78,2)</f>
        <v>0</v>
      </c>
      <c r="J78" s="177"/>
      <c r="K78" s="178">
        <f>ROUND(E78*J78,2)</f>
        <v>0</v>
      </c>
      <c r="L78" s="178">
        <v>21</v>
      </c>
      <c r="M78" s="178">
        <f>G78*(1+L78/100)</f>
        <v>0</v>
      </c>
      <c r="N78" s="178">
        <v>0</v>
      </c>
      <c r="O78" s="178">
        <f>ROUND(E78*N78,2)</f>
        <v>0</v>
      </c>
      <c r="P78" s="178">
        <v>0</v>
      </c>
      <c r="Q78" s="178">
        <f>ROUND(E78*P78,2)</f>
        <v>0</v>
      </c>
      <c r="R78" s="178"/>
      <c r="S78" s="178" t="s">
        <v>280</v>
      </c>
      <c r="T78" s="179" t="s">
        <v>281</v>
      </c>
      <c r="U78" s="161">
        <v>0</v>
      </c>
      <c r="V78" s="161">
        <f>ROUND(E78*U78,2)</f>
        <v>0</v>
      </c>
      <c r="W78" s="161"/>
      <c r="X78" s="152"/>
      <c r="Y78" s="152"/>
      <c r="Z78" s="152"/>
      <c r="AA78" s="152"/>
      <c r="AB78" s="152"/>
      <c r="AC78" s="152"/>
      <c r="AD78" s="152"/>
      <c r="AE78" s="152"/>
      <c r="AF78" s="152"/>
      <c r="AG78" s="152" t="s">
        <v>1328</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59"/>
      <c r="B79" s="160"/>
      <c r="C79" s="257" t="s">
        <v>1367</v>
      </c>
      <c r="D79" s="258"/>
      <c r="E79" s="258"/>
      <c r="F79" s="258"/>
      <c r="G79" s="258"/>
      <c r="H79" s="161"/>
      <c r="I79" s="161"/>
      <c r="J79" s="161"/>
      <c r="K79" s="161"/>
      <c r="L79" s="161"/>
      <c r="M79" s="161"/>
      <c r="N79" s="161"/>
      <c r="O79" s="161"/>
      <c r="P79" s="161"/>
      <c r="Q79" s="161"/>
      <c r="R79" s="161"/>
      <c r="S79" s="161"/>
      <c r="T79" s="161"/>
      <c r="U79" s="161"/>
      <c r="V79" s="161"/>
      <c r="W79" s="161"/>
      <c r="X79" s="152"/>
      <c r="Y79" s="152"/>
      <c r="Z79" s="152"/>
      <c r="AA79" s="152"/>
      <c r="AB79" s="152"/>
      <c r="AC79" s="152"/>
      <c r="AD79" s="152"/>
      <c r="AE79" s="152"/>
      <c r="AF79" s="152"/>
      <c r="AG79" s="152" t="s">
        <v>1162</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ht="33.75" outlineLevel="1" x14ac:dyDescent="0.2">
      <c r="A80" s="173">
        <v>49</v>
      </c>
      <c r="B80" s="174" t="s">
        <v>1368</v>
      </c>
      <c r="C80" s="189" t="s">
        <v>1369</v>
      </c>
      <c r="D80" s="175" t="s">
        <v>451</v>
      </c>
      <c r="E80" s="176">
        <v>1</v>
      </c>
      <c r="F80" s="177"/>
      <c r="G80" s="178">
        <f>ROUND(E80*F80,2)</f>
        <v>0</v>
      </c>
      <c r="H80" s="177"/>
      <c r="I80" s="178">
        <f>ROUND(E80*H80,2)</f>
        <v>0</v>
      </c>
      <c r="J80" s="177"/>
      <c r="K80" s="178">
        <f>ROUND(E80*J80,2)</f>
        <v>0</v>
      </c>
      <c r="L80" s="178">
        <v>21</v>
      </c>
      <c r="M80" s="178">
        <f>G80*(1+L80/100)</f>
        <v>0</v>
      </c>
      <c r="N80" s="178">
        <v>0</v>
      </c>
      <c r="O80" s="178">
        <f>ROUND(E80*N80,2)</f>
        <v>0</v>
      </c>
      <c r="P80" s="178">
        <v>0</v>
      </c>
      <c r="Q80" s="178">
        <f>ROUND(E80*P80,2)</f>
        <v>0</v>
      </c>
      <c r="R80" s="178"/>
      <c r="S80" s="178" t="s">
        <v>280</v>
      </c>
      <c r="T80" s="179" t="s">
        <v>281</v>
      </c>
      <c r="U80" s="161">
        <v>0</v>
      </c>
      <c r="V80" s="161">
        <f>ROUND(E80*U80,2)</f>
        <v>0</v>
      </c>
      <c r="W80" s="161"/>
      <c r="X80" s="152"/>
      <c r="Y80" s="152"/>
      <c r="Z80" s="152"/>
      <c r="AA80" s="152"/>
      <c r="AB80" s="152"/>
      <c r="AC80" s="152"/>
      <c r="AD80" s="152"/>
      <c r="AE80" s="152"/>
      <c r="AF80" s="152"/>
      <c r="AG80" s="152" t="s">
        <v>1328</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59"/>
      <c r="B81" s="160"/>
      <c r="C81" s="257" t="s">
        <v>1370</v>
      </c>
      <c r="D81" s="258"/>
      <c r="E81" s="258"/>
      <c r="F81" s="258"/>
      <c r="G81" s="258"/>
      <c r="H81" s="161"/>
      <c r="I81" s="161"/>
      <c r="J81" s="161"/>
      <c r="K81" s="161"/>
      <c r="L81" s="161"/>
      <c r="M81" s="161"/>
      <c r="N81" s="161"/>
      <c r="O81" s="161"/>
      <c r="P81" s="161"/>
      <c r="Q81" s="161"/>
      <c r="R81" s="161"/>
      <c r="S81" s="161"/>
      <c r="T81" s="161"/>
      <c r="U81" s="161"/>
      <c r="V81" s="161"/>
      <c r="W81" s="161"/>
      <c r="X81" s="152"/>
      <c r="Y81" s="152"/>
      <c r="Z81" s="152"/>
      <c r="AA81" s="152"/>
      <c r="AB81" s="152"/>
      <c r="AC81" s="152"/>
      <c r="AD81" s="152"/>
      <c r="AE81" s="152"/>
      <c r="AF81" s="152"/>
      <c r="AG81" s="152" t="s">
        <v>1162</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ht="33.75" outlineLevel="1" x14ac:dyDescent="0.2">
      <c r="A82" s="173">
        <v>50</v>
      </c>
      <c r="B82" s="174" t="s">
        <v>1371</v>
      </c>
      <c r="C82" s="189" t="s">
        <v>1372</v>
      </c>
      <c r="D82" s="175" t="s">
        <v>451</v>
      </c>
      <c r="E82" s="176">
        <v>1</v>
      </c>
      <c r="F82" s="177"/>
      <c r="G82" s="178">
        <f>ROUND(E82*F82,2)</f>
        <v>0</v>
      </c>
      <c r="H82" s="177"/>
      <c r="I82" s="178">
        <f>ROUND(E82*H82,2)</f>
        <v>0</v>
      </c>
      <c r="J82" s="177"/>
      <c r="K82" s="178">
        <f>ROUND(E82*J82,2)</f>
        <v>0</v>
      </c>
      <c r="L82" s="178">
        <v>21</v>
      </c>
      <c r="M82" s="178">
        <f>G82*(1+L82/100)</f>
        <v>0</v>
      </c>
      <c r="N82" s="178">
        <v>0</v>
      </c>
      <c r="O82" s="178">
        <f>ROUND(E82*N82,2)</f>
        <v>0</v>
      </c>
      <c r="P82" s="178">
        <v>0</v>
      </c>
      <c r="Q82" s="178">
        <f>ROUND(E82*P82,2)</f>
        <v>0</v>
      </c>
      <c r="R82" s="178"/>
      <c r="S82" s="178" t="s">
        <v>280</v>
      </c>
      <c r="T82" s="179" t="s">
        <v>281</v>
      </c>
      <c r="U82" s="161">
        <v>0</v>
      </c>
      <c r="V82" s="161">
        <f>ROUND(E82*U82,2)</f>
        <v>0</v>
      </c>
      <c r="W82" s="161"/>
      <c r="X82" s="152"/>
      <c r="Y82" s="152"/>
      <c r="Z82" s="152"/>
      <c r="AA82" s="152"/>
      <c r="AB82" s="152"/>
      <c r="AC82" s="152"/>
      <c r="AD82" s="152"/>
      <c r="AE82" s="152"/>
      <c r="AF82" s="152"/>
      <c r="AG82" s="152" t="s">
        <v>1328</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
      <c r="A83" s="159"/>
      <c r="B83" s="160"/>
      <c r="C83" s="257" t="s">
        <v>1373</v>
      </c>
      <c r="D83" s="258"/>
      <c r="E83" s="258"/>
      <c r="F83" s="258"/>
      <c r="G83" s="258"/>
      <c r="H83" s="161"/>
      <c r="I83" s="161"/>
      <c r="J83" s="161"/>
      <c r="K83" s="161"/>
      <c r="L83" s="161"/>
      <c r="M83" s="161"/>
      <c r="N83" s="161"/>
      <c r="O83" s="161"/>
      <c r="P83" s="161"/>
      <c r="Q83" s="161"/>
      <c r="R83" s="161"/>
      <c r="S83" s="161"/>
      <c r="T83" s="161"/>
      <c r="U83" s="161"/>
      <c r="V83" s="161"/>
      <c r="W83" s="161"/>
      <c r="X83" s="152"/>
      <c r="Y83" s="152"/>
      <c r="Z83" s="152"/>
      <c r="AA83" s="152"/>
      <c r="AB83" s="152"/>
      <c r="AC83" s="152"/>
      <c r="AD83" s="152"/>
      <c r="AE83" s="152"/>
      <c r="AF83" s="152"/>
      <c r="AG83" s="152" t="s">
        <v>1162</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ht="33.75" outlineLevel="1" x14ac:dyDescent="0.2">
      <c r="A84" s="173">
        <v>51</v>
      </c>
      <c r="B84" s="174" t="s">
        <v>1374</v>
      </c>
      <c r="C84" s="189" t="s">
        <v>1375</v>
      </c>
      <c r="D84" s="175" t="s">
        <v>451</v>
      </c>
      <c r="E84" s="176">
        <v>1</v>
      </c>
      <c r="F84" s="177"/>
      <c r="G84" s="178">
        <f>ROUND(E84*F84,2)</f>
        <v>0</v>
      </c>
      <c r="H84" s="177"/>
      <c r="I84" s="178">
        <f>ROUND(E84*H84,2)</f>
        <v>0</v>
      </c>
      <c r="J84" s="177"/>
      <c r="K84" s="178">
        <f>ROUND(E84*J84,2)</f>
        <v>0</v>
      </c>
      <c r="L84" s="178">
        <v>21</v>
      </c>
      <c r="M84" s="178">
        <f>G84*(1+L84/100)</f>
        <v>0</v>
      </c>
      <c r="N84" s="178">
        <v>0</v>
      </c>
      <c r="O84" s="178">
        <f>ROUND(E84*N84,2)</f>
        <v>0</v>
      </c>
      <c r="P84" s="178">
        <v>0</v>
      </c>
      <c r="Q84" s="178">
        <f>ROUND(E84*P84,2)</f>
        <v>0</v>
      </c>
      <c r="R84" s="178"/>
      <c r="S84" s="178" t="s">
        <v>280</v>
      </c>
      <c r="T84" s="179" t="s">
        <v>281</v>
      </c>
      <c r="U84" s="161">
        <v>0</v>
      </c>
      <c r="V84" s="161">
        <f>ROUND(E84*U84,2)</f>
        <v>0</v>
      </c>
      <c r="W84" s="161"/>
      <c r="X84" s="152"/>
      <c r="Y84" s="152"/>
      <c r="Z84" s="152"/>
      <c r="AA84" s="152"/>
      <c r="AB84" s="152"/>
      <c r="AC84" s="152"/>
      <c r="AD84" s="152"/>
      <c r="AE84" s="152"/>
      <c r="AF84" s="152"/>
      <c r="AG84" s="152" t="s">
        <v>1328</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59"/>
      <c r="B85" s="160"/>
      <c r="C85" s="257" t="s">
        <v>1376</v>
      </c>
      <c r="D85" s="258"/>
      <c r="E85" s="258"/>
      <c r="F85" s="258"/>
      <c r="G85" s="258"/>
      <c r="H85" s="161"/>
      <c r="I85" s="161"/>
      <c r="J85" s="161"/>
      <c r="K85" s="161"/>
      <c r="L85" s="161"/>
      <c r="M85" s="161"/>
      <c r="N85" s="161"/>
      <c r="O85" s="161"/>
      <c r="P85" s="161"/>
      <c r="Q85" s="161"/>
      <c r="R85" s="161"/>
      <c r="S85" s="161"/>
      <c r="T85" s="161"/>
      <c r="U85" s="161"/>
      <c r="V85" s="161"/>
      <c r="W85" s="161"/>
      <c r="X85" s="152"/>
      <c r="Y85" s="152"/>
      <c r="Z85" s="152"/>
      <c r="AA85" s="152"/>
      <c r="AB85" s="152"/>
      <c r="AC85" s="152"/>
      <c r="AD85" s="152"/>
      <c r="AE85" s="152"/>
      <c r="AF85" s="152"/>
      <c r="AG85" s="152" t="s">
        <v>1162</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ht="33.75" outlineLevel="1" x14ac:dyDescent="0.2">
      <c r="A86" s="173">
        <v>52</v>
      </c>
      <c r="B86" s="174" t="s">
        <v>1377</v>
      </c>
      <c r="C86" s="189" t="s">
        <v>1378</v>
      </c>
      <c r="D86" s="175" t="s">
        <v>451</v>
      </c>
      <c r="E86" s="176">
        <v>1</v>
      </c>
      <c r="F86" s="177"/>
      <c r="G86" s="178">
        <f>ROUND(E86*F86,2)</f>
        <v>0</v>
      </c>
      <c r="H86" s="177"/>
      <c r="I86" s="178">
        <f>ROUND(E86*H86,2)</f>
        <v>0</v>
      </c>
      <c r="J86" s="177"/>
      <c r="K86" s="178">
        <f>ROUND(E86*J86,2)</f>
        <v>0</v>
      </c>
      <c r="L86" s="178">
        <v>21</v>
      </c>
      <c r="M86" s="178">
        <f>G86*(1+L86/100)</f>
        <v>0</v>
      </c>
      <c r="N86" s="178">
        <v>0</v>
      </c>
      <c r="O86" s="178">
        <f>ROUND(E86*N86,2)</f>
        <v>0</v>
      </c>
      <c r="P86" s="178">
        <v>0</v>
      </c>
      <c r="Q86" s="178">
        <f>ROUND(E86*P86,2)</f>
        <v>0</v>
      </c>
      <c r="R86" s="178"/>
      <c r="S86" s="178" t="s">
        <v>280</v>
      </c>
      <c r="T86" s="179" t="s">
        <v>281</v>
      </c>
      <c r="U86" s="161">
        <v>0</v>
      </c>
      <c r="V86" s="161">
        <f>ROUND(E86*U86,2)</f>
        <v>0</v>
      </c>
      <c r="W86" s="161"/>
      <c r="X86" s="152"/>
      <c r="Y86" s="152"/>
      <c r="Z86" s="152"/>
      <c r="AA86" s="152"/>
      <c r="AB86" s="152"/>
      <c r="AC86" s="152"/>
      <c r="AD86" s="152"/>
      <c r="AE86" s="152"/>
      <c r="AF86" s="152"/>
      <c r="AG86" s="152" t="s">
        <v>1328</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
      <c r="A87" s="159"/>
      <c r="B87" s="160"/>
      <c r="C87" s="257" t="s">
        <v>1379</v>
      </c>
      <c r="D87" s="258"/>
      <c r="E87" s="258"/>
      <c r="F87" s="258"/>
      <c r="G87" s="258"/>
      <c r="H87" s="161"/>
      <c r="I87" s="161"/>
      <c r="J87" s="161"/>
      <c r="K87" s="161"/>
      <c r="L87" s="161"/>
      <c r="M87" s="161"/>
      <c r="N87" s="161"/>
      <c r="O87" s="161"/>
      <c r="P87" s="161"/>
      <c r="Q87" s="161"/>
      <c r="R87" s="161"/>
      <c r="S87" s="161"/>
      <c r="T87" s="161"/>
      <c r="U87" s="161"/>
      <c r="V87" s="161"/>
      <c r="W87" s="161"/>
      <c r="X87" s="152"/>
      <c r="Y87" s="152"/>
      <c r="Z87" s="152"/>
      <c r="AA87" s="152"/>
      <c r="AB87" s="152"/>
      <c r="AC87" s="152"/>
      <c r="AD87" s="152"/>
      <c r="AE87" s="152"/>
      <c r="AF87" s="152"/>
      <c r="AG87" s="152" t="s">
        <v>1162</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ht="33.75" outlineLevel="1" x14ac:dyDescent="0.2">
      <c r="A88" s="173">
        <v>53</v>
      </c>
      <c r="B88" s="174" t="s">
        <v>1380</v>
      </c>
      <c r="C88" s="189" t="s">
        <v>1381</v>
      </c>
      <c r="D88" s="175" t="s">
        <v>451</v>
      </c>
      <c r="E88" s="176">
        <v>1</v>
      </c>
      <c r="F88" s="177"/>
      <c r="G88" s="178">
        <f>ROUND(E88*F88,2)</f>
        <v>0</v>
      </c>
      <c r="H88" s="177"/>
      <c r="I88" s="178">
        <f>ROUND(E88*H88,2)</f>
        <v>0</v>
      </c>
      <c r="J88" s="177"/>
      <c r="K88" s="178">
        <f>ROUND(E88*J88,2)</f>
        <v>0</v>
      </c>
      <c r="L88" s="178">
        <v>21</v>
      </c>
      <c r="M88" s="178">
        <f>G88*(1+L88/100)</f>
        <v>0</v>
      </c>
      <c r="N88" s="178">
        <v>0</v>
      </c>
      <c r="O88" s="178">
        <f>ROUND(E88*N88,2)</f>
        <v>0</v>
      </c>
      <c r="P88" s="178">
        <v>0</v>
      </c>
      <c r="Q88" s="178">
        <f>ROUND(E88*P88,2)</f>
        <v>0</v>
      </c>
      <c r="R88" s="178"/>
      <c r="S88" s="178" t="s">
        <v>280</v>
      </c>
      <c r="T88" s="179" t="s">
        <v>281</v>
      </c>
      <c r="U88" s="161">
        <v>0</v>
      </c>
      <c r="V88" s="161">
        <f>ROUND(E88*U88,2)</f>
        <v>0</v>
      </c>
      <c r="W88" s="161"/>
      <c r="X88" s="152"/>
      <c r="Y88" s="152"/>
      <c r="Z88" s="152"/>
      <c r="AA88" s="152"/>
      <c r="AB88" s="152"/>
      <c r="AC88" s="152"/>
      <c r="AD88" s="152"/>
      <c r="AE88" s="152"/>
      <c r="AF88" s="152"/>
      <c r="AG88" s="152" t="s">
        <v>1328</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59"/>
      <c r="B89" s="160"/>
      <c r="C89" s="257" t="s">
        <v>1382</v>
      </c>
      <c r="D89" s="258"/>
      <c r="E89" s="258"/>
      <c r="F89" s="258"/>
      <c r="G89" s="258"/>
      <c r="H89" s="161"/>
      <c r="I89" s="161"/>
      <c r="J89" s="161"/>
      <c r="K89" s="161"/>
      <c r="L89" s="161"/>
      <c r="M89" s="161"/>
      <c r="N89" s="161"/>
      <c r="O89" s="161"/>
      <c r="P89" s="161"/>
      <c r="Q89" s="161"/>
      <c r="R89" s="161"/>
      <c r="S89" s="161"/>
      <c r="T89" s="161"/>
      <c r="U89" s="161"/>
      <c r="V89" s="161"/>
      <c r="W89" s="161"/>
      <c r="X89" s="152"/>
      <c r="Y89" s="152"/>
      <c r="Z89" s="152"/>
      <c r="AA89" s="152"/>
      <c r="AB89" s="152"/>
      <c r="AC89" s="152"/>
      <c r="AD89" s="152"/>
      <c r="AE89" s="152"/>
      <c r="AF89" s="152"/>
      <c r="AG89" s="152" t="s">
        <v>1162</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ht="33.75" outlineLevel="1" x14ac:dyDescent="0.2">
      <c r="A90" s="173">
        <v>54</v>
      </c>
      <c r="B90" s="174" t="s">
        <v>1383</v>
      </c>
      <c r="C90" s="189" t="s">
        <v>1384</v>
      </c>
      <c r="D90" s="175" t="s">
        <v>451</v>
      </c>
      <c r="E90" s="176">
        <v>1</v>
      </c>
      <c r="F90" s="177"/>
      <c r="G90" s="178">
        <f>ROUND(E90*F90,2)</f>
        <v>0</v>
      </c>
      <c r="H90" s="177"/>
      <c r="I90" s="178">
        <f>ROUND(E90*H90,2)</f>
        <v>0</v>
      </c>
      <c r="J90" s="177"/>
      <c r="K90" s="178">
        <f>ROUND(E90*J90,2)</f>
        <v>0</v>
      </c>
      <c r="L90" s="178">
        <v>21</v>
      </c>
      <c r="M90" s="178">
        <f>G90*(1+L90/100)</f>
        <v>0</v>
      </c>
      <c r="N90" s="178">
        <v>0</v>
      </c>
      <c r="O90" s="178">
        <f>ROUND(E90*N90,2)</f>
        <v>0</v>
      </c>
      <c r="P90" s="178">
        <v>0</v>
      </c>
      <c r="Q90" s="178">
        <f>ROUND(E90*P90,2)</f>
        <v>0</v>
      </c>
      <c r="R90" s="178"/>
      <c r="S90" s="178" t="s">
        <v>280</v>
      </c>
      <c r="T90" s="179" t="s">
        <v>281</v>
      </c>
      <c r="U90" s="161">
        <v>0</v>
      </c>
      <c r="V90" s="161">
        <f>ROUND(E90*U90,2)</f>
        <v>0</v>
      </c>
      <c r="W90" s="161"/>
      <c r="X90" s="152"/>
      <c r="Y90" s="152"/>
      <c r="Z90" s="152"/>
      <c r="AA90" s="152"/>
      <c r="AB90" s="152"/>
      <c r="AC90" s="152"/>
      <c r="AD90" s="152"/>
      <c r="AE90" s="152"/>
      <c r="AF90" s="152"/>
      <c r="AG90" s="152" t="s">
        <v>1328</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
      <c r="A91" s="159"/>
      <c r="B91" s="160"/>
      <c r="C91" s="257" t="s">
        <v>1385</v>
      </c>
      <c r="D91" s="258"/>
      <c r="E91" s="258"/>
      <c r="F91" s="258"/>
      <c r="G91" s="258"/>
      <c r="H91" s="161"/>
      <c r="I91" s="161"/>
      <c r="J91" s="161"/>
      <c r="K91" s="161"/>
      <c r="L91" s="161"/>
      <c r="M91" s="161"/>
      <c r="N91" s="161"/>
      <c r="O91" s="161"/>
      <c r="P91" s="161"/>
      <c r="Q91" s="161"/>
      <c r="R91" s="161"/>
      <c r="S91" s="161"/>
      <c r="T91" s="161"/>
      <c r="U91" s="161"/>
      <c r="V91" s="161"/>
      <c r="W91" s="161"/>
      <c r="X91" s="152"/>
      <c r="Y91" s="152"/>
      <c r="Z91" s="152"/>
      <c r="AA91" s="152"/>
      <c r="AB91" s="152"/>
      <c r="AC91" s="152"/>
      <c r="AD91" s="152"/>
      <c r="AE91" s="152"/>
      <c r="AF91" s="152"/>
      <c r="AG91" s="152" t="s">
        <v>1162</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ht="33.75" outlineLevel="1" x14ac:dyDescent="0.2">
      <c r="A92" s="173">
        <v>55</v>
      </c>
      <c r="B92" s="174" t="s">
        <v>1386</v>
      </c>
      <c r="C92" s="189" t="s">
        <v>1387</v>
      </c>
      <c r="D92" s="175" t="s">
        <v>451</v>
      </c>
      <c r="E92" s="176">
        <v>1</v>
      </c>
      <c r="F92" s="177"/>
      <c r="G92" s="178">
        <f>ROUND(E92*F92,2)</f>
        <v>0</v>
      </c>
      <c r="H92" s="177"/>
      <c r="I92" s="178">
        <f>ROUND(E92*H92,2)</f>
        <v>0</v>
      </c>
      <c r="J92" s="177"/>
      <c r="K92" s="178">
        <f>ROUND(E92*J92,2)</f>
        <v>0</v>
      </c>
      <c r="L92" s="178">
        <v>21</v>
      </c>
      <c r="M92" s="178">
        <f>G92*(1+L92/100)</f>
        <v>0</v>
      </c>
      <c r="N92" s="178">
        <v>0</v>
      </c>
      <c r="O92" s="178">
        <f>ROUND(E92*N92,2)</f>
        <v>0</v>
      </c>
      <c r="P92" s="178">
        <v>0</v>
      </c>
      <c r="Q92" s="178">
        <f>ROUND(E92*P92,2)</f>
        <v>0</v>
      </c>
      <c r="R92" s="178"/>
      <c r="S92" s="178" t="s">
        <v>280</v>
      </c>
      <c r="T92" s="179" t="s">
        <v>281</v>
      </c>
      <c r="U92" s="161">
        <v>0.92800000000000005</v>
      </c>
      <c r="V92" s="161">
        <f>ROUND(E92*U92,2)</f>
        <v>0.93</v>
      </c>
      <c r="W92" s="161"/>
      <c r="X92" s="152"/>
      <c r="Y92" s="152"/>
      <c r="Z92" s="152"/>
      <c r="AA92" s="152"/>
      <c r="AB92" s="152"/>
      <c r="AC92" s="152"/>
      <c r="AD92" s="152"/>
      <c r="AE92" s="152"/>
      <c r="AF92" s="152"/>
      <c r="AG92" s="152" t="s">
        <v>755</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59"/>
      <c r="B93" s="160"/>
      <c r="C93" s="257" t="s">
        <v>1388</v>
      </c>
      <c r="D93" s="258"/>
      <c r="E93" s="258"/>
      <c r="F93" s="258"/>
      <c r="G93" s="258"/>
      <c r="H93" s="161"/>
      <c r="I93" s="161"/>
      <c r="J93" s="161"/>
      <c r="K93" s="161"/>
      <c r="L93" s="161"/>
      <c r="M93" s="161"/>
      <c r="N93" s="161"/>
      <c r="O93" s="161"/>
      <c r="P93" s="161"/>
      <c r="Q93" s="161"/>
      <c r="R93" s="161"/>
      <c r="S93" s="161"/>
      <c r="T93" s="161"/>
      <c r="U93" s="161"/>
      <c r="V93" s="161"/>
      <c r="W93" s="161"/>
      <c r="X93" s="152"/>
      <c r="Y93" s="152"/>
      <c r="Z93" s="152"/>
      <c r="AA93" s="152"/>
      <c r="AB93" s="152"/>
      <c r="AC93" s="152"/>
      <c r="AD93" s="152"/>
      <c r="AE93" s="152"/>
      <c r="AF93" s="152"/>
      <c r="AG93" s="152" t="s">
        <v>1162</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ht="33.75" outlineLevel="1" x14ac:dyDescent="0.2">
      <c r="A94" s="173">
        <v>56</v>
      </c>
      <c r="B94" s="174" t="s">
        <v>1389</v>
      </c>
      <c r="C94" s="189" t="s">
        <v>1390</v>
      </c>
      <c r="D94" s="175" t="s">
        <v>451</v>
      </c>
      <c r="E94" s="176">
        <v>1</v>
      </c>
      <c r="F94" s="177"/>
      <c r="G94" s="178">
        <f>ROUND(E94*F94,2)</f>
        <v>0</v>
      </c>
      <c r="H94" s="177"/>
      <c r="I94" s="178">
        <f>ROUND(E94*H94,2)</f>
        <v>0</v>
      </c>
      <c r="J94" s="177"/>
      <c r="K94" s="178">
        <f>ROUND(E94*J94,2)</f>
        <v>0</v>
      </c>
      <c r="L94" s="178">
        <v>21</v>
      </c>
      <c r="M94" s="178">
        <f>G94*(1+L94/100)</f>
        <v>0</v>
      </c>
      <c r="N94" s="178">
        <v>0</v>
      </c>
      <c r="O94" s="178">
        <f>ROUND(E94*N94,2)</f>
        <v>0</v>
      </c>
      <c r="P94" s="178">
        <v>0</v>
      </c>
      <c r="Q94" s="178">
        <f>ROUND(E94*P94,2)</f>
        <v>0</v>
      </c>
      <c r="R94" s="178"/>
      <c r="S94" s="178" t="s">
        <v>280</v>
      </c>
      <c r="T94" s="179" t="s">
        <v>281</v>
      </c>
      <c r="U94" s="161">
        <v>0</v>
      </c>
      <c r="V94" s="161">
        <f>ROUND(E94*U94,2)</f>
        <v>0</v>
      </c>
      <c r="W94" s="161"/>
      <c r="X94" s="152"/>
      <c r="Y94" s="152"/>
      <c r="Z94" s="152"/>
      <c r="AA94" s="152"/>
      <c r="AB94" s="152"/>
      <c r="AC94" s="152"/>
      <c r="AD94" s="152"/>
      <c r="AE94" s="152"/>
      <c r="AF94" s="152"/>
      <c r="AG94" s="152" t="s">
        <v>1328</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59"/>
      <c r="B95" s="160"/>
      <c r="C95" s="257" t="s">
        <v>1391</v>
      </c>
      <c r="D95" s="258"/>
      <c r="E95" s="258"/>
      <c r="F95" s="258"/>
      <c r="G95" s="258"/>
      <c r="H95" s="161"/>
      <c r="I95" s="161"/>
      <c r="J95" s="161"/>
      <c r="K95" s="161"/>
      <c r="L95" s="161"/>
      <c r="M95" s="161"/>
      <c r="N95" s="161"/>
      <c r="O95" s="161"/>
      <c r="P95" s="161"/>
      <c r="Q95" s="161"/>
      <c r="R95" s="161"/>
      <c r="S95" s="161"/>
      <c r="T95" s="161"/>
      <c r="U95" s="161"/>
      <c r="V95" s="161"/>
      <c r="W95" s="161"/>
      <c r="X95" s="152"/>
      <c r="Y95" s="152"/>
      <c r="Z95" s="152"/>
      <c r="AA95" s="152"/>
      <c r="AB95" s="152"/>
      <c r="AC95" s="152"/>
      <c r="AD95" s="152"/>
      <c r="AE95" s="152"/>
      <c r="AF95" s="152"/>
      <c r="AG95" s="152" t="s">
        <v>1162</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73">
        <v>57</v>
      </c>
      <c r="B96" s="174" t="s">
        <v>1392</v>
      </c>
      <c r="C96" s="189" t="s">
        <v>1393</v>
      </c>
      <c r="D96" s="175" t="s">
        <v>0</v>
      </c>
      <c r="E96" s="176">
        <v>855.57500000000005</v>
      </c>
      <c r="F96" s="177"/>
      <c r="G96" s="178">
        <f>ROUND(E96*F96,2)</f>
        <v>0</v>
      </c>
      <c r="H96" s="177"/>
      <c r="I96" s="178">
        <f>ROUND(E96*H96,2)</f>
        <v>0</v>
      </c>
      <c r="J96" s="177"/>
      <c r="K96" s="178">
        <f>ROUND(E96*J96,2)</f>
        <v>0</v>
      </c>
      <c r="L96" s="178">
        <v>21</v>
      </c>
      <c r="M96" s="178">
        <f>G96*(1+L96/100)</f>
        <v>0</v>
      </c>
      <c r="N96" s="178">
        <v>0</v>
      </c>
      <c r="O96" s="178">
        <f>ROUND(E96*N96,2)</f>
        <v>0</v>
      </c>
      <c r="P96" s="178">
        <v>0</v>
      </c>
      <c r="Q96" s="178">
        <f>ROUND(E96*P96,2)</f>
        <v>0</v>
      </c>
      <c r="R96" s="178"/>
      <c r="S96" s="178" t="s">
        <v>280</v>
      </c>
      <c r="T96" s="179" t="s">
        <v>281</v>
      </c>
      <c r="U96" s="161">
        <v>0</v>
      </c>
      <c r="V96" s="161">
        <f>ROUND(E96*U96,2)</f>
        <v>0</v>
      </c>
      <c r="W96" s="161"/>
      <c r="X96" s="152"/>
      <c r="Y96" s="152"/>
      <c r="Z96" s="152"/>
      <c r="AA96" s="152"/>
      <c r="AB96" s="152"/>
      <c r="AC96" s="152"/>
      <c r="AD96" s="152"/>
      <c r="AE96" s="152"/>
      <c r="AF96" s="152"/>
      <c r="AG96" s="152" t="s">
        <v>755</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59"/>
      <c r="B97" s="160"/>
      <c r="C97" s="257" t="s">
        <v>1394</v>
      </c>
      <c r="D97" s="258"/>
      <c r="E97" s="258"/>
      <c r="F97" s="258"/>
      <c r="G97" s="258"/>
      <c r="H97" s="161"/>
      <c r="I97" s="161"/>
      <c r="J97" s="161"/>
      <c r="K97" s="161"/>
      <c r="L97" s="161"/>
      <c r="M97" s="161"/>
      <c r="N97" s="161"/>
      <c r="O97" s="161"/>
      <c r="P97" s="161"/>
      <c r="Q97" s="161"/>
      <c r="R97" s="161"/>
      <c r="S97" s="161"/>
      <c r="T97" s="161"/>
      <c r="U97" s="161"/>
      <c r="V97" s="161"/>
      <c r="W97" s="161"/>
      <c r="X97" s="152"/>
      <c r="Y97" s="152"/>
      <c r="Z97" s="152"/>
      <c r="AA97" s="152"/>
      <c r="AB97" s="152"/>
      <c r="AC97" s="152"/>
      <c r="AD97" s="152"/>
      <c r="AE97" s="152"/>
      <c r="AF97" s="152"/>
      <c r="AG97" s="152" t="s">
        <v>1162</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x14ac:dyDescent="0.2">
      <c r="A98" s="167" t="s">
        <v>275</v>
      </c>
      <c r="B98" s="168" t="s">
        <v>219</v>
      </c>
      <c r="C98" s="188" t="s">
        <v>220</v>
      </c>
      <c r="D98" s="169"/>
      <c r="E98" s="170"/>
      <c r="F98" s="171"/>
      <c r="G98" s="171">
        <f>SUMIF(AG99:AG100,"&lt;&gt;NOR",G99:G100)</f>
        <v>0</v>
      </c>
      <c r="H98" s="171"/>
      <c r="I98" s="171">
        <f>SUM(I99:I100)</f>
        <v>0</v>
      </c>
      <c r="J98" s="171"/>
      <c r="K98" s="171">
        <f>SUM(K99:K100)</f>
        <v>0</v>
      </c>
      <c r="L98" s="171"/>
      <c r="M98" s="171">
        <f>SUM(M99:M100)</f>
        <v>0</v>
      </c>
      <c r="N98" s="171"/>
      <c r="O98" s="171">
        <f>SUM(O99:O100)</f>
        <v>0</v>
      </c>
      <c r="P98" s="171"/>
      <c r="Q98" s="171">
        <f>SUM(Q99:Q100)</f>
        <v>0</v>
      </c>
      <c r="R98" s="171"/>
      <c r="S98" s="171"/>
      <c r="T98" s="172"/>
      <c r="U98" s="166"/>
      <c r="V98" s="166">
        <f>SUM(V99:V100)</f>
        <v>21.3</v>
      </c>
      <c r="W98" s="166"/>
      <c r="AG98" t="s">
        <v>276</v>
      </c>
    </row>
    <row r="99" spans="1:60" outlineLevel="1" x14ac:dyDescent="0.2">
      <c r="A99" s="180">
        <v>58</v>
      </c>
      <c r="B99" s="181" t="s">
        <v>1395</v>
      </c>
      <c r="C99" s="191" t="s">
        <v>1396</v>
      </c>
      <c r="D99" s="182" t="s">
        <v>539</v>
      </c>
      <c r="E99" s="183">
        <v>50</v>
      </c>
      <c r="F99" s="184"/>
      <c r="G99" s="185">
        <f>ROUND(E99*F99,2)</f>
        <v>0</v>
      </c>
      <c r="H99" s="184"/>
      <c r="I99" s="185">
        <f>ROUND(E99*H99,2)</f>
        <v>0</v>
      </c>
      <c r="J99" s="184"/>
      <c r="K99" s="185">
        <f>ROUND(E99*J99,2)</f>
        <v>0</v>
      </c>
      <c r="L99" s="185">
        <v>21</v>
      </c>
      <c r="M99" s="185">
        <f>G99*(1+L99/100)</f>
        <v>0</v>
      </c>
      <c r="N99" s="185">
        <v>0</v>
      </c>
      <c r="O99" s="185">
        <f>ROUND(E99*N99,2)</f>
        <v>0</v>
      </c>
      <c r="P99" s="185">
        <v>0</v>
      </c>
      <c r="Q99" s="185">
        <f>ROUND(E99*P99,2)</f>
        <v>0</v>
      </c>
      <c r="R99" s="185"/>
      <c r="S99" s="185" t="s">
        <v>280</v>
      </c>
      <c r="T99" s="186" t="s">
        <v>281</v>
      </c>
      <c r="U99" s="161">
        <v>0.42600000000000005</v>
      </c>
      <c r="V99" s="161">
        <f>ROUND(E99*U99,2)</f>
        <v>21.3</v>
      </c>
      <c r="W99" s="161"/>
      <c r="X99" s="152"/>
      <c r="Y99" s="152"/>
      <c r="Z99" s="152"/>
      <c r="AA99" s="152"/>
      <c r="AB99" s="152"/>
      <c r="AC99" s="152"/>
      <c r="AD99" s="152"/>
      <c r="AE99" s="152"/>
      <c r="AF99" s="152"/>
      <c r="AG99" s="152" t="s">
        <v>755</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ht="22.5" outlineLevel="1" x14ac:dyDescent="0.2">
      <c r="A100" s="180">
        <v>59</v>
      </c>
      <c r="B100" s="181" t="s">
        <v>1397</v>
      </c>
      <c r="C100" s="191" t="s">
        <v>1398</v>
      </c>
      <c r="D100" s="182" t="s">
        <v>1224</v>
      </c>
      <c r="E100" s="183">
        <v>1</v>
      </c>
      <c r="F100" s="184"/>
      <c r="G100" s="185">
        <f>ROUND(E100*F100,2)</f>
        <v>0</v>
      </c>
      <c r="H100" s="184"/>
      <c r="I100" s="185">
        <f>ROUND(E100*H100,2)</f>
        <v>0</v>
      </c>
      <c r="J100" s="184"/>
      <c r="K100" s="185">
        <f>ROUND(E100*J100,2)</f>
        <v>0</v>
      </c>
      <c r="L100" s="185">
        <v>21</v>
      </c>
      <c r="M100" s="185">
        <f>G100*(1+L100/100)</f>
        <v>0</v>
      </c>
      <c r="N100" s="185">
        <v>0</v>
      </c>
      <c r="O100" s="185">
        <f>ROUND(E100*N100,2)</f>
        <v>0</v>
      </c>
      <c r="P100" s="185">
        <v>0</v>
      </c>
      <c r="Q100" s="185">
        <f>ROUND(E100*P100,2)</f>
        <v>0</v>
      </c>
      <c r="R100" s="185"/>
      <c r="S100" s="185" t="s">
        <v>280</v>
      </c>
      <c r="T100" s="186" t="s">
        <v>281</v>
      </c>
      <c r="U100" s="161">
        <v>0</v>
      </c>
      <c r="V100" s="161">
        <f>ROUND(E100*U100,2)</f>
        <v>0</v>
      </c>
      <c r="W100" s="161"/>
      <c r="X100" s="152"/>
      <c r="Y100" s="152"/>
      <c r="Z100" s="152"/>
      <c r="AA100" s="152"/>
      <c r="AB100" s="152"/>
      <c r="AC100" s="152"/>
      <c r="AD100" s="152"/>
      <c r="AE100" s="152"/>
      <c r="AF100" s="152"/>
      <c r="AG100" s="152" t="s">
        <v>755</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x14ac:dyDescent="0.2">
      <c r="A101" s="167" t="s">
        <v>275</v>
      </c>
      <c r="B101" s="168" t="s">
        <v>232</v>
      </c>
      <c r="C101" s="188" t="s">
        <v>233</v>
      </c>
      <c r="D101" s="169"/>
      <c r="E101" s="170"/>
      <c r="F101" s="171"/>
      <c r="G101" s="171">
        <f>SUMIF(AG102:AG104,"&lt;&gt;NOR",G102:G104)</f>
        <v>0</v>
      </c>
      <c r="H101" s="171"/>
      <c r="I101" s="171">
        <f>SUM(I102:I104)</f>
        <v>0</v>
      </c>
      <c r="J101" s="171"/>
      <c r="K101" s="171">
        <f>SUM(K102:K104)</f>
        <v>0</v>
      </c>
      <c r="L101" s="171"/>
      <c r="M101" s="171">
        <f>SUM(M102:M104)</f>
        <v>0</v>
      </c>
      <c r="N101" s="171"/>
      <c r="O101" s="171">
        <f>SUM(O102:O104)</f>
        <v>0</v>
      </c>
      <c r="P101" s="171"/>
      <c r="Q101" s="171">
        <f>SUM(Q102:Q104)</f>
        <v>0</v>
      </c>
      <c r="R101" s="171"/>
      <c r="S101" s="171"/>
      <c r="T101" s="172"/>
      <c r="U101" s="166"/>
      <c r="V101" s="166">
        <f>SUM(V102:V104)</f>
        <v>16.739999999999998</v>
      </c>
      <c r="W101" s="166"/>
      <c r="AG101" t="s">
        <v>276</v>
      </c>
    </row>
    <row r="102" spans="1:60" ht="22.5" outlineLevel="1" x14ac:dyDescent="0.2">
      <c r="A102" s="180">
        <v>60</v>
      </c>
      <c r="B102" s="181" t="s">
        <v>1399</v>
      </c>
      <c r="C102" s="191" t="s">
        <v>1400</v>
      </c>
      <c r="D102" s="182" t="s">
        <v>326</v>
      </c>
      <c r="E102" s="183">
        <v>5</v>
      </c>
      <c r="F102" s="184"/>
      <c r="G102" s="185">
        <f>ROUND(E102*F102,2)</f>
        <v>0</v>
      </c>
      <c r="H102" s="184"/>
      <c r="I102" s="185">
        <f>ROUND(E102*H102,2)</f>
        <v>0</v>
      </c>
      <c r="J102" s="184"/>
      <c r="K102" s="185">
        <f>ROUND(E102*J102,2)</f>
        <v>0</v>
      </c>
      <c r="L102" s="185">
        <v>21</v>
      </c>
      <c r="M102" s="185">
        <f>G102*(1+L102/100)</f>
        <v>0</v>
      </c>
      <c r="N102" s="185">
        <v>0</v>
      </c>
      <c r="O102" s="185">
        <f>ROUND(E102*N102,2)</f>
        <v>0</v>
      </c>
      <c r="P102" s="185">
        <v>0</v>
      </c>
      <c r="Q102" s="185">
        <f>ROUND(E102*P102,2)</f>
        <v>0</v>
      </c>
      <c r="R102" s="185"/>
      <c r="S102" s="185" t="s">
        <v>280</v>
      </c>
      <c r="T102" s="186" t="s">
        <v>281</v>
      </c>
      <c r="U102" s="161">
        <v>0.14600000000000002</v>
      </c>
      <c r="V102" s="161">
        <f>ROUND(E102*U102,2)</f>
        <v>0.73</v>
      </c>
      <c r="W102" s="161"/>
      <c r="X102" s="152"/>
      <c r="Y102" s="152"/>
      <c r="Z102" s="152"/>
      <c r="AA102" s="152"/>
      <c r="AB102" s="152"/>
      <c r="AC102" s="152"/>
      <c r="AD102" s="152"/>
      <c r="AE102" s="152"/>
      <c r="AF102" s="152"/>
      <c r="AG102" s="152" t="s">
        <v>755</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ht="22.5" outlineLevel="1" x14ac:dyDescent="0.2">
      <c r="A103" s="180">
        <v>61</v>
      </c>
      <c r="B103" s="181" t="s">
        <v>1401</v>
      </c>
      <c r="C103" s="191" t="s">
        <v>1402</v>
      </c>
      <c r="D103" s="182" t="s">
        <v>486</v>
      </c>
      <c r="E103" s="183">
        <v>80</v>
      </c>
      <c r="F103" s="184"/>
      <c r="G103" s="185">
        <f>ROUND(E103*F103,2)</f>
        <v>0</v>
      </c>
      <c r="H103" s="184"/>
      <c r="I103" s="185">
        <f>ROUND(E103*H103,2)</f>
        <v>0</v>
      </c>
      <c r="J103" s="184"/>
      <c r="K103" s="185">
        <f>ROUND(E103*J103,2)</f>
        <v>0</v>
      </c>
      <c r="L103" s="185">
        <v>21</v>
      </c>
      <c r="M103" s="185">
        <f>G103*(1+L103/100)</f>
        <v>0</v>
      </c>
      <c r="N103" s="185">
        <v>0</v>
      </c>
      <c r="O103" s="185">
        <f>ROUND(E103*N103,2)</f>
        <v>0</v>
      </c>
      <c r="P103" s="185">
        <v>0</v>
      </c>
      <c r="Q103" s="185">
        <f>ROUND(E103*P103,2)</f>
        <v>0</v>
      </c>
      <c r="R103" s="185"/>
      <c r="S103" s="185" t="s">
        <v>280</v>
      </c>
      <c r="T103" s="186" t="s">
        <v>281</v>
      </c>
      <c r="U103" s="161">
        <v>0.14000000000000001</v>
      </c>
      <c r="V103" s="161">
        <f>ROUND(E103*U103,2)</f>
        <v>11.2</v>
      </c>
      <c r="W103" s="161"/>
      <c r="X103" s="152"/>
      <c r="Y103" s="152"/>
      <c r="Z103" s="152"/>
      <c r="AA103" s="152"/>
      <c r="AB103" s="152"/>
      <c r="AC103" s="152"/>
      <c r="AD103" s="152"/>
      <c r="AE103" s="152"/>
      <c r="AF103" s="152"/>
      <c r="AG103" s="152" t="s">
        <v>755</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73">
        <v>62</v>
      </c>
      <c r="B104" s="174" t="s">
        <v>1403</v>
      </c>
      <c r="C104" s="189" t="s">
        <v>1404</v>
      </c>
      <c r="D104" s="175" t="s">
        <v>486</v>
      </c>
      <c r="E104" s="176">
        <v>229</v>
      </c>
      <c r="F104" s="177"/>
      <c r="G104" s="178">
        <f>ROUND(E104*F104,2)</f>
        <v>0</v>
      </c>
      <c r="H104" s="177"/>
      <c r="I104" s="178">
        <f>ROUND(E104*H104,2)</f>
        <v>0</v>
      </c>
      <c r="J104" s="177"/>
      <c r="K104" s="178">
        <f>ROUND(E104*J104,2)</f>
        <v>0</v>
      </c>
      <c r="L104" s="178">
        <v>21</v>
      </c>
      <c r="M104" s="178">
        <f>G104*(1+L104/100)</f>
        <v>0</v>
      </c>
      <c r="N104" s="178">
        <v>0</v>
      </c>
      <c r="O104" s="178">
        <f>ROUND(E104*N104,2)</f>
        <v>0</v>
      </c>
      <c r="P104" s="178">
        <v>0</v>
      </c>
      <c r="Q104" s="178">
        <f>ROUND(E104*P104,2)</f>
        <v>0</v>
      </c>
      <c r="R104" s="178"/>
      <c r="S104" s="178" t="s">
        <v>280</v>
      </c>
      <c r="T104" s="179" t="s">
        <v>281</v>
      </c>
      <c r="U104" s="161">
        <v>2.1000000000000001E-2</v>
      </c>
      <c r="V104" s="161">
        <f>ROUND(E104*U104,2)</f>
        <v>4.8099999999999996</v>
      </c>
      <c r="W104" s="161"/>
      <c r="X104" s="152"/>
      <c r="Y104" s="152"/>
      <c r="Z104" s="152"/>
      <c r="AA104" s="152"/>
      <c r="AB104" s="152"/>
      <c r="AC104" s="152"/>
      <c r="AD104" s="152"/>
      <c r="AE104" s="152"/>
      <c r="AF104" s="152"/>
      <c r="AG104" s="152" t="s">
        <v>755</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x14ac:dyDescent="0.2">
      <c r="A105" s="5"/>
      <c r="B105" s="6"/>
      <c r="C105" s="193"/>
      <c r="D105" s="8"/>
      <c r="E105" s="5"/>
      <c r="F105" s="5"/>
      <c r="G105" s="5"/>
      <c r="H105" s="5"/>
      <c r="I105" s="5"/>
      <c r="J105" s="5"/>
      <c r="K105" s="5"/>
      <c r="L105" s="5"/>
      <c r="M105" s="5"/>
      <c r="N105" s="5"/>
      <c r="O105" s="5"/>
      <c r="P105" s="5"/>
      <c r="Q105" s="5"/>
      <c r="R105" s="5"/>
      <c r="S105" s="5"/>
      <c r="T105" s="5"/>
      <c r="U105" s="5"/>
      <c r="V105" s="5"/>
      <c r="W105" s="5"/>
      <c r="AE105">
        <v>15</v>
      </c>
      <c r="AF105">
        <v>21</v>
      </c>
    </row>
    <row r="106" spans="1:60" x14ac:dyDescent="0.2">
      <c r="A106" s="155"/>
      <c r="B106" s="156" t="s">
        <v>29</v>
      </c>
      <c r="C106" s="194"/>
      <c r="D106" s="157"/>
      <c r="E106" s="158"/>
      <c r="F106" s="158"/>
      <c r="G106" s="187">
        <f>G8+G11+G21+G25+G40+G61+G98+G101</f>
        <v>0</v>
      </c>
      <c r="H106" s="5"/>
      <c r="I106" s="5"/>
      <c r="J106" s="5"/>
      <c r="K106" s="5"/>
      <c r="L106" s="5"/>
      <c r="M106" s="5"/>
      <c r="N106" s="5"/>
      <c r="O106" s="5"/>
      <c r="P106" s="5"/>
      <c r="Q106" s="5"/>
      <c r="R106" s="5"/>
      <c r="S106" s="5"/>
      <c r="T106" s="5"/>
      <c r="U106" s="5"/>
      <c r="V106" s="5"/>
      <c r="W106" s="5"/>
      <c r="AE106">
        <f>SUMIF(L7:L104,AE105,G7:G104)</f>
        <v>0</v>
      </c>
      <c r="AF106">
        <f>SUMIF(L7:L104,AF105,G7:G104)</f>
        <v>0</v>
      </c>
      <c r="AG106" t="s">
        <v>1156</v>
      </c>
    </row>
    <row r="107" spans="1:60" x14ac:dyDescent="0.2">
      <c r="C107" s="195"/>
      <c r="D107" s="143"/>
      <c r="AG107" t="s">
        <v>1157</v>
      </c>
    </row>
    <row r="108" spans="1:60" x14ac:dyDescent="0.2">
      <c r="D108" s="143"/>
    </row>
    <row r="109" spans="1:60" x14ac:dyDescent="0.2">
      <c r="D109" s="143"/>
    </row>
    <row r="110" spans="1:60" x14ac:dyDescent="0.2">
      <c r="D110" s="143"/>
    </row>
    <row r="111" spans="1:60" x14ac:dyDescent="0.2">
      <c r="D111" s="143"/>
    </row>
    <row r="112" spans="1:60"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31">
    <mergeCell ref="C37:G37"/>
    <mergeCell ref="A1:G1"/>
    <mergeCell ref="C2:G2"/>
    <mergeCell ref="C3:G3"/>
    <mergeCell ref="C4:G4"/>
    <mergeCell ref="C16:G16"/>
    <mergeCell ref="C18:G18"/>
    <mergeCell ref="C20:G20"/>
    <mergeCell ref="C29:G29"/>
    <mergeCell ref="C31:G31"/>
    <mergeCell ref="C33:G33"/>
    <mergeCell ref="C35:G35"/>
    <mergeCell ref="C83:G83"/>
    <mergeCell ref="C39:G39"/>
    <mergeCell ref="C55:G55"/>
    <mergeCell ref="C57:G57"/>
    <mergeCell ref="C60:G60"/>
    <mergeCell ref="C69:G69"/>
    <mergeCell ref="C71:G71"/>
    <mergeCell ref="C73:G73"/>
    <mergeCell ref="C75:G75"/>
    <mergeCell ref="C77:G77"/>
    <mergeCell ref="C79:G79"/>
    <mergeCell ref="C81:G81"/>
    <mergeCell ref="C97:G97"/>
    <mergeCell ref="C85:G85"/>
    <mergeCell ref="C87:G87"/>
    <mergeCell ref="C89:G89"/>
    <mergeCell ref="C91:G91"/>
    <mergeCell ref="C93:G93"/>
    <mergeCell ref="C95:G9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51</v>
      </c>
      <c r="C3" s="251" t="s">
        <v>52</v>
      </c>
      <c r="D3" s="252"/>
      <c r="E3" s="252"/>
      <c r="F3" s="252"/>
      <c r="G3" s="253"/>
      <c r="AC3" s="87" t="s">
        <v>252</v>
      </c>
      <c r="AG3" t="s">
        <v>253</v>
      </c>
    </row>
    <row r="4" spans="1:60" ht="24.95" customHeight="1" x14ac:dyDescent="0.2">
      <c r="A4" s="145" t="s">
        <v>9</v>
      </c>
      <c r="B4" s="146" t="s">
        <v>57</v>
      </c>
      <c r="C4" s="254" t="s">
        <v>58</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174</v>
      </c>
      <c r="C8" s="188" t="s">
        <v>175</v>
      </c>
      <c r="D8" s="169"/>
      <c r="E8" s="170"/>
      <c r="F8" s="171"/>
      <c r="G8" s="171">
        <f>SUMIF(AG9:AG10,"&lt;&gt;NOR",G9:G10)</f>
        <v>0</v>
      </c>
      <c r="H8" s="171"/>
      <c r="I8" s="171">
        <f>SUM(I9:I10)</f>
        <v>0</v>
      </c>
      <c r="J8" s="171"/>
      <c r="K8" s="171">
        <f>SUM(K9:K10)</f>
        <v>0</v>
      </c>
      <c r="L8" s="171"/>
      <c r="M8" s="171">
        <f>SUM(M9:M10)</f>
        <v>0</v>
      </c>
      <c r="N8" s="171"/>
      <c r="O8" s="171">
        <f>SUM(O9:O10)</f>
        <v>0</v>
      </c>
      <c r="P8" s="171"/>
      <c r="Q8" s="171">
        <f>SUM(Q9:Q10)</f>
        <v>0</v>
      </c>
      <c r="R8" s="171"/>
      <c r="S8" s="171"/>
      <c r="T8" s="172"/>
      <c r="U8" s="166"/>
      <c r="V8" s="166">
        <f>SUM(V9:V10)</f>
        <v>0</v>
      </c>
      <c r="W8" s="166"/>
      <c r="AG8" t="s">
        <v>276</v>
      </c>
    </row>
    <row r="9" spans="1:60" outlineLevel="1" x14ac:dyDescent="0.2">
      <c r="A9" s="180">
        <v>1</v>
      </c>
      <c r="B9" s="181" t="s">
        <v>1257</v>
      </c>
      <c r="C9" s="191" t="s">
        <v>1405</v>
      </c>
      <c r="D9" s="182" t="s">
        <v>486</v>
      </c>
      <c r="E9" s="183">
        <v>3</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v>
      </c>
      <c r="V9" s="161">
        <f>ROUND(E9*U9,2)</f>
        <v>0</v>
      </c>
      <c r="W9" s="161"/>
      <c r="X9" s="152"/>
      <c r="Y9" s="152"/>
      <c r="Z9" s="152"/>
      <c r="AA9" s="152"/>
      <c r="AB9" s="152"/>
      <c r="AC9" s="152"/>
      <c r="AD9" s="152"/>
      <c r="AE9" s="152"/>
      <c r="AF9" s="152"/>
      <c r="AG9" s="152" t="s">
        <v>726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
      <c r="A10" s="180">
        <v>2</v>
      </c>
      <c r="B10" s="181" t="s">
        <v>1259</v>
      </c>
      <c r="C10" s="191" t="s">
        <v>1406</v>
      </c>
      <c r="D10" s="182" t="s">
        <v>486</v>
      </c>
      <c r="E10" s="183">
        <v>1</v>
      </c>
      <c r="F10" s="184"/>
      <c r="G10" s="185">
        <f>ROUND(E10*F10,2)</f>
        <v>0</v>
      </c>
      <c r="H10" s="184"/>
      <c r="I10" s="185">
        <f>ROUND(E10*H10,2)</f>
        <v>0</v>
      </c>
      <c r="J10" s="184"/>
      <c r="K10" s="185">
        <f>ROUND(E10*J10,2)</f>
        <v>0</v>
      </c>
      <c r="L10" s="185">
        <v>21</v>
      </c>
      <c r="M10" s="185">
        <f>G10*(1+L10/100)</f>
        <v>0</v>
      </c>
      <c r="N10" s="185">
        <v>0</v>
      </c>
      <c r="O10" s="185">
        <f>ROUND(E10*N10,2)</f>
        <v>0</v>
      </c>
      <c r="P10" s="185">
        <v>0</v>
      </c>
      <c r="Q10" s="185">
        <f>ROUND(E10*P10,2)</f>
        <v>0</v>
      </c>
      <c r="R10" s="185"/>
      <c r="S10" s="185" t="s">
        <v>280</v>
      </c>
      <c r="T10" s="186" t="s">
        <v>281</v>
      </c>
      <c r="U10" s="161">
        <v>0</v>
      </c>
      <c r="V10" s="161">
        <f>ROUND(E10*U10,2)</f>
        <v>0</v>
      </c>
      <c r="W10" s="161"/>
      <c r="X10" s="152"/>
      <c r="Y10" s="152"/>
      <c r="Z10" s="152"/>
      <c r="AA10" s="152"/>
      <c r="AB10" s="152"/>
      <c r="AC10" s="152"/>
      <c r="AD10" s="152"/>
      <c r="AE10" s="152"/>
      <c r="AF10" s="152"/>
      <c r="AG10" s="152" t="s">
        <v>726</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x14ac:dyDescent="0.2">
      <c r="A11" s="167" t="s">
        <v>275</v>
      </c>
      <c r="B11" s="168" t="s">
        <v>188</v>
      </c>
      <c r="C11" s="188" t="s">
        <v>189</v>
      </c>
      <c r="D11" s="169"/>
      <c r="E11" s="170"/>
      <c r="F11" s="171"/>
      <c r="G11" s="171">
        <f>SUMIF(AG12:AG26,"&lt;&gt;NOR",G12:G26)</f>
        <v>0</v>
      </c>
      <c r="H11" s="171"/>
      <c r="I11" s="171">
        <f>SUM(I12:I26)</f>
        <v>0</v>
      </c>
      <c r="J11" s="171"/>
      <c r="K11" s="171">
        <f>SUM(K12:K26)</f>
        <v>0</v>
      </c>
      <c r="L11" s="171"/>
      <c r="M11" s="171">
        <f>SUM(M12:M26)</f>
        <v>0</v>
      </c>
      <c r="N11" s="171"/>
      <c r="O11" s="171">
        <f>SUM(O12:O26)</f>
        <v>0</v>
      </c>
      <c r="P11" s="171"/>
      <c r="Q11" s="171">
        <f>SUM(Q12:Q26)</f>
        <v>0</v>
      </c>
      <c r="R11" s="171"/>
      <c r="S11" s="171"/>
      <c r="T11" s="172"/>
      <c r="U11" s="166"/>
      <c r="V11" s="166">
        <f>SUM(V12:V26)</f>
        <v>0.97</v>
      </c>
      <c r="W11" s="166"/>
      <c r="AG11" t="s">
        <v>276</v>
      </c>
    </row>
    <row r="12" spans="1:60" ht="45" outlineLevel="1" x14ac:dyDescent="0.2">
      <c r="A12" s="173">
        <v>3</v>
      </c>
      <c r="B12" s="174" t="s">
        <v>1407</v>
      </c>
      <c r="C12" s="189" t="s">
        <v>1408</v>
      </c>
      <c r="D12" s="175" t="s">
        <v>1409</v>
      </c>
      <c r="E12" s="176">
        <v>2.2000000000000002</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c r="S12" s="178" t="s">
        <v>280</v>
      </c>
      <c r="T12" s="179" t="s">
        <v>281</v>
      </c>
      <c r="U12" s="161">
        <v>0.44</v>
      </c>
      <c r="V12" s="161">
        <f>ROUND(E12*U12,2)</f>
        <v>0.97</v>
      </c>
      <c r="W12" s="161"/>
      <c r="X12" s="152"/>
      <c r="Y12" s="152"/>
      <c r="Z12" s="152"/>
      <c r="AA12" s="152"/>
      <c r="AB12" s="152"/>
      <c r="AC12" s="152"/>
      <c r="AD12" s="152"/>
      <c r="AE12" s="152"/>
      <c r="AF12" s="152"/>
      <c r="AG12" s="152" t="s">
        <v>755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59"/>
      <c r="B13" s="160"/>
      <c r="C13" s="257" t="s">
        <v>1410</v>
      </c>
      <c r="D13" s="258"/>
      <c r="E13" s="258"/>
      <c r="F13" s="258"/>
      <c r="G13" s="258"/>
      <c r="H13" s="161"/>
      <c r="I13" s="161"/>
      <c r="J13" s="161"/>
      <c r="K13" s="161"/>
      <c r="L13" s="161"/>
      <c r="M13" s="161"/>
      <c r="N13" s="161"/>
      <c r="O13" s="161"/>
      <c r="P13" s="161"/>
      <c r="Q13" s="161"/>
      <c r="R13" s="161"/>
      <c r="S13" s="161"/>
      <c r="T13" s="161"/>
      <c r="U13" s="161"/>
      <c r="V13" s="161"/>
      <c r="W13" s="161"/>
      <c r="X13" s="152"/>
      <c r="Y13" s="152"/>
      <c r="Z13" s="152"/>
      <c r="AA13" s="152"/>
      <c r="AB13" s="152"/>
      <c r="AC13" s="152"/>
      <c r="AD13" s="152"/>
      <c r="AE13" s="152"/>
      <c r="AF13" s="152"/>
      <c r="AG13" s="152" t="s">
        <v>1162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
      <c r="A14" s="180">
        <v>4</v>
      </c>
      <c r="B14" s="181" t="s">
        <v>1261</v>
      </c>
      <c r="C14" s="191" t="s">
        <v>1262</v>
      </c>
      <c r="D14" s="182" t="s">
        <v>486</v>
      </c>
      <c r="E14" s="183">
        <v>188.5</v>
      </c>
      <c r="F14" s="184"/>
      <c r="G14" s="185">
        <f>ROUND(E14*F14,2)</f>
        <v>0</v>
      </c>
      <c r="H14" s="184"/>
      <c r="I14" s="185">
        <f>ROUND(E14*H14,2)</f>
        <v>0</v>
      </c>
      <c r="J14" s="184"/>
      <c r="K14" s="185">
        <f>ROUND(E14*J14,2)</f>
        <v>0</v>
      </c>
      <c r="L14" s="185">
        <v>21</v>
      </c>
      <c r="M14" s="185">
        <f>G14*(1+L14/100)</f>
        <v>0</v>
      </c>
      <c r="N14" s="185">
        <v>0</v>
      </c>
      <c r="O14" s="185">
        <f>ROUND(E14*N14,2)</f>
        <v>0</v>
      </c>
      <c r="P14" s="185">
        <v>0</v>
      </c>
      <c r="Q14" s="185">
        <f>ROUND(E14*P14,2)</f>
        <v>0</v>
      </c>
      <c r="R14" s="185"/>
      <c r="S14" s="185" t="s">
        <v>280</v>
      </c>
      <c r="T14" s="186" t="s">
        <v>281</v>
      </c>
      <c r="U14" s="161">
        <v>0</v>
      </c>
      <c r="V14" s="161">
        <f>ROUND(E14*U14,2)</f>
        <v>0</v>
      </c>
      <c r="W14" s="161"/>
      <c r="X14" s="152"/>
      <c r="Y14" s="152"/>
      <c r="Z14" s="152"/>
      <c r="AA14" s="152"/>
      <c r="AB14" s="152"/>
      <c r="AC14" s="152"/>
      <c r="AD14" s="152"/>
      <c r="AE14" s="152"/>
      <c r="AF14" s="152"/>
      <c r="AG14" s="152" t="s">
        <v>755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73">
        <v>5</v>
      </c>
      <c r="B15" s="174" t="s">
        <v>1272</v>
      </c>
      <c r="C15" s="189" t="s">
        <v>1411</v>
      </c>
      <c r="D15" s="175" t="s">
        <v>0</v>
      </c>
      <c r="E15" s="176">
        <v>557.74</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280</v>
      </c>
      <c r="T15" s="179" t="s">
        <v>281</v>
      </c>
      <c r="U15" s="161">
        <v>0</v>
      </c>
      <c r="V15" s="161">
        <f>ROUND(E15*U15,2)</f>
        <v>0</v>
      </c>
      <c r="W15" s="161"/>
      <c r="X15" s="152"/>
      <c r="Y15" s="152"/>
      <c r="Z15" s="152"/>
      <c r="AA15" s="152"/>
      <c r="AB15" s="152"/>
      <c r="AC15" s="152"/>
      <c r="AD15" s="152"/>
      <c r="AE15" s="152"/>
      <c r="AF15" s="152"/>
      <c r="AG15" s="152" t="s">
        <v>755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
      <c r="A16" s="159"/>
      <c r="B16" s="160"/>
      <c r="C16" s="257" t="s">
        <v>1274</v>
      </c>
      <c r="D16" s="258"/>
      <c r="E16" s="258"/>
      <c r="F16" s="258"/>
      <c r="G16" s="258"/>
      <c r="H16" s="161"/>
      <c r="I16" s="161"/>
      <c r="J16" s="161"/>
      <c r="K16" s="161"/>
      <c r="L16" s="161"/>
      <c r="M16" s="161"/>
      <c r="N16" s="161"/>
      <c r="O16" s="161"/>
      <c r="P16" s="161"/>
      <c r="Q16" s="161"/>
      <c r="R16" s="161"/>
      <c r="S16" s="161"/>
      <c r="T16" s="161"/>
      <c r="U16" s="161"/>
      <c r="V16" s="161"/>
      <c r="W16" s="161"/>
      <c r="X16" s="152"/>
      <c r="Y16" s="152"/>
      <c r="Z16" s="152"/>
      <c r="AA16" s="152"/>
      <c r="AB16" s="152"/>
      <c r="AC16" s="152"/>
      <c r="AD16" s="152"/>
      <c r="AE16" s="152"/>
      <c r="AF16" s="152"/>
      <c r="AG16" s="152" t="s">
        <v>1162</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ht="33.75" outlineLevel="1" x14ac:dyDescent="0.2">
      <c r="A17" s="173">
        <v>6</v>
      </c>
      <c r="B17" s="174" t="s">
        <v>1412</v>
      </c>
      <c r="C17" s="189" t="s">
        <v>1413</v>
      </c>
      <c r="D17" s="175" t="s">
        <v>486</v>
      </c>
      <c r="E17" s="176">
        <v>10.5</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280</v>
      </c>
      <c r="T17" s="179" t="s">
        <v>281</v>
      </c>
      <c r="U17" s="161">
        <v>0</v>
      </c>
      <c r="V17" s="161">
        <f>ROUND(E17*U17,2)</f>
        <v>0</v>
      </c>
      <c r="W17" s="161"/>
      <c r="X17" s="152"/>
      <c r="Y17" s="152"/>
      <c r="Z17" s="152"/>
      <c r="AA17" s="152"/>
      <c r="AB17" s="152"/>
      <c r="AC17" s="152"/>
      <c r="AD17" s="152"/>
      <c r="AE17" s="152"/>
      <c r="AF17" s="152"/>
      <c r="AG17" s="152" t="s">
        <v>1328</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59"/>
      <c r="B18" s="160"/>
      <c r="C18" s="257" t="s">
        <v>1269</v>
      </c>
      <c r="D18" s="258"/>
      <c r="E18" s="258"/>
      <c r="F18" s="258"/>
      <c r="G18" s="258"/>
      <c r="H18" s="161"/>
      <c r="I18" s="161"/>
      <c r="J18" s="161"/>
      <c r="K18" s="161"/>
      <c r="L18" s="161"/>
      <c r="M18" s="161"/>
      <c r="N18" s="161"/>
      <c r="O18" s="161"/>
      <c r="P18" s="161"/>
      <c r="Q18" s="161"/>
      <c r="R18" s="161"/>
      <c r="S18" s="161"/>
      <c r="T18" s="161"/>
      <c r="U18" s="161"/>
      <c r="V18" s="161"/>
      <c r="W18" s="161"/>
      <c r="X18" s="152"/>
      <c r="Y18" s="152"/>
      <c r="Z18" s="152"/>
      <c r="AA18" s="152"/>
      <c r="AB18" s="152"/>
      <c r="AC18" s="152"/>
      <c r="AD18" s="152"/>
      <c r="AE18" s="152"/>
      <c r="AF18" s="152"/>
      <c r="AG18" s="152" t="s">
        <v>1162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ht="33.75" outlineLevel="1" x14ac:dyDescent="0.2">
      <c r="A19" s="173">
        <v>7</v>
      </c>
      <c r="B19" s="174" t="s">
        <v>1267</v>
      </c>
      <c r="C19" s="189" t="s">
        <v>1268</v>
      </c>
      <c r="D19" s="175" t="s">
        <v>486</v>
      </c>
      <c r="E19" s="176">
        <v>83</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280</v>
      </c>
      <c r="T19" s="179" t="s">
        <v>281</v>
      </c>
      <c r="U19" s="161">
        <v>0</v>
      </c>
      <c r="V19" s="161">
        <f>ROUND(E19*U19,2)</f>
        <v>0</v>
      </c>
      <c r="W19" s="161"/>
      <c r="X19" s="152"/>
      <c r="Y19" s="152"/>
      <c r="Z19" s="152"/>
      <c r="AA19" s="152"/>
      <c r="AB19" s="152"/>
      <c r="AC19" s="152"/>
      <c r="AD19" s="152"/>
      <c r="AE19" s="152"/>
      <c r="AF19" s="152"/>
      <c r="AG19" s="152" t="s">
        <v>1328</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59"/>
      <c r="B20" s="160"/>
      <c r="C20" s="257" t="s">
        <v>1269</v>
      </c>
      <c r="D20" s="258"/>
      <c r="E20" s="258"/>
      <c r="F20" s="258"/>
      <c r="G20" s="258"/>
      <c r="H20" s="161"/>
      <c r="I20" s="161"/>
      <c r="J20" s="161"/>
      <c r="K20" s="161"/>
      <c r="L20" s="161"/>
      <c r="M20" s="161"/>
      <c r="N20" s="161"/>
      <c r="O20" s="161"/>
      <c r="P20" s="161"/>
      <c r="Q20" s="161"/>
      <c r="R20" s="161"/>
      <c r="S20" s="161"/>
      <c r="T20" s="161"/>
      <c r="U20" s="161"/>
      <c r="V20" s="161"/>
      <c r="W20" s="161"/>
      <c r="X20" s="152"/>
      <c r="Y20" s="152"/>
      <c r="Z20" s="152"/>
      <c r="AA20" s="152"/>
      <c r="AB20" s="152"/>
      <c r="AC20" s="152"/>
      <c r="AD20" s="152"/>
      <c r="AE20" s="152"/>
      <c r="AF20" s="152"/>
      <c r="AG20" s="152" t="s">
        <v>1162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ht="33.75" outlineLevel="1" x14ac:dyDescent="0.2">
      <c r="A21" s="173">
        <v>8</v>
      </c>
      <c r="B21" s="174" t="s">
        <v>1270</v>
      </c>
      <c r="C21" s="189" t="s">
        <v>1271</v>
      </c>
      <c r="D21" s="175" t="s">
        <v>486</v>
      </c>
      <c r="E21" s="176">
        <v>15</v>
      </c>
      <c r="F21" s="177"/>
      <c r="G21" s="178">
        <f>ROUND(E21*F21,2)</f>
        <v>0</v>
      </c>
      <c r="H21" s="177"/>
      <c r="I21" s="178">
        <f>ROUND(E21*H21,2)</f>
        <v>0</v>
      </c>
      <c r="J21" s="177"/>
      <c r="K21" s="178">
        <f>ROUND(E21*J21,2)</f>
        <v>0</v>
      </c>
      <c r="L21" s="178">
        <v>21</v>
      </c>
      <c r="M21" s="178">
        <f>G21*(1+L21/100)</f>
        <v>0</v>
      </c>
      <c r="N21" s="178">
        <v>0</v>
      </c>
      <c r="O21" s="178">
        <f>ROUND(E21*N21,2)</f>
        <v>0</v>
      </c>
      <c r="P21" s="178">
        <v>0</v>
      </c>
      <c r="Q21" s="178">
        <f>ROUND(E21*P21,2)</f>
        <v>0</v>
      </c>
      <c r="R21" s="178"/>
      <c r="S21" s="178" t="s">
        <v>280</v>
      </c>
      <c r="T21" s="179" t="s">
        <v>281</v>
      </c>
      <c r="U21" s="161">
        <v>0</v>
      </c>
      <c r="V21" s="161">
        <f>ROUND(E21*U21,2)</f>
        <v>0</v>
      </c>
      <c r="W21" s="161"/>
      <c r="X21" s="152"/>
      <c r="Y21" s="152"/>
      <c r="Z21" s="152"/>
      <c r="AA21" s="152"/>
      <c r="AB21" s="152"/>
      <c r="AC21" s="152"/>
      <c r="AD21" s="152"/>
      <c r="AE21" s="152"/>
      <c r="AF21" s="152"/>
      <c r="AG21" s="152" t="s">
        <v>1328</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
      <c r="A22" s="159"/>
      <c r="B22" s="160"/>
      <c r="C22" s="257" t="s">
        <v>1269</v>
      </c>
      <c r="D22" s="258"/>
      <c r="E22" s="258"/>
      <c r="F22" s="258"/>
      <c r="G22" s="258"/>
      <c r="H22" s="161"/>
      <c r="I22" s="161"/>
      <c r="J22" s="161"/>
      <c r="K22" s="161"/>
      <c r="L22" s="161"/>
      <c r="M22" s="161"/>
      <c r="N22" s="161"/>
      <c r="O22" s="161"/>
      <c r="P22" s="161"/>
      <c r="Q22" s="161"/>
      <c r="R22" s="161"/>
      <c r="S22" s="161"/>
      <c r="T22" s="161"/>
      <c r="U22" s="161"/>
      <c r="V22" s="161"/>
      <c r="W22" s="161"/>
      <c r="X22" s="152"/>
      <c r="Y22" s="152"/>
      <c r="Z22" s="152"/>
      <c r="AA22" s="152"/>
      <c r="AB22" s="152"/>
      <c r="AC22" s="152"/>
      <c r="AD22" s="152"/>
      <c r="AE22" s="152"/>
      <c r="AF22" s="152"/>
      <c r="AG22" s="152" t="s">
        <v>1162</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ht="33.75" outlineLevel="1" x14ac:dyDescent="0.2">
      <c r="A23" s="173">
        <v>9</v>
      </c>
      <c r="B23" s="174" t="s">
        <v>1414</v>
      </c>
      <c r="C23" s="189" t="s">
        <v>1415</v>
      </c>
      <c r="D23" s="175" t="s">
        <v>486</v>
      </c>
      <c r="E23" s="176">
        <v>29</v>
      </c>
      <c r="F23" s="177"/>
      <c r="G23" s="178">
        <f>ROUND(E23*F23,2)</f>
        <v>0</v>
      </c>
      <c r="H23" s="177"/>
      <c r="I23" s="178">
        <f>ROUND(E23*H23,2)</f>
        <v>0</v>
      </c>
      <c r="J23" s="177"/>
      <c r="K23" s="178">
        <f>ROUND(E23*J23,2)</f>
        <v>0</v>
      </c>
      <c r="L23" s="178">
        <v>21</v>
      </c>
      <c r="M23" s="178">
        <f>G23*(1+L23/100)</f>
        <v>0</v>
      </c>
      <c r="N23" s="178">
        <v>0</v>
      </c>
      <c r="O23" s="178">
        <f>ROUND(E23*N23,2)</f>
        <v>0</v>
      </c>
      <c r="P23" s="178">
        <v>0</v>
      </c>
      <c r="Q23" s="178">
        <f>ROUND(E23*P23,2)</f>
        <v>0</v>
      </c>
      <c r="R23" s="178"/>
      <c r="S23" s="178" t="s">
        <v>280</v>
      </c>
      <c r="T23" s="179" t="s">
        <v>281</v>
      </c>
      <c r="U23" s="161">
        <v>0</v>
      </c>
      <c r="V23" s="161">
        <f>ROUND(E23*U23,2)</f>
        <v>0</v>
      </c>
      <c r="W23" s="161"/>
      <c r="X23" s="152"/>
      <c r="Y23" s="152"/>
      <c r="Z23" s="152"/>
      <c r="AA23" s="152"/>
      <c r="AB23" s="152"/>
      <c r="AC23" s="152"/>
      <c r="AD23" s="152"/>
      <c r="AE23" s="152"/>
      <c r="AF23" s="152"/>
      <c r="AG23" s="152" t="s">
        <v>1328</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
      <c r="A24" s="159"/>
      <c r="B24" s="160"/>
      <c r="C24" s="257" t="s">
        <v>1269</v>
      </c>
      <c r="D24" s="258"/>
      <c r="E24" s="258"/>
      <c r="F24" s="258"/>
      <c r="G24" s="258"/>
      <c r="H24" s="161"/>
      <c r="I24" s="161"/>
      <c r="J24" s="161"/>
      <c r="K24" s="161"/>
      <c r="L24" s="161"/>
      <c r="M24" s="161"/>
      <c r="N24" s="161"/>
      <c r="O24" s="161"/>
      <c r="P24" s="161"/>
      <c r="Q24" s="161"/>
      <c r="R24" s="161"/>
      <c r="S24" s="161"/>
      <c r="T24" s="161"/>
      <c r="U24" s="161"/>
      <c r="V24" s="161"/>
      <c r="W24" s="161"/>
      <c r="X24" s="152"/>
      <c r="Y24" s="152"/>
      <c r="Z24" s="152"/>
      <c r="AA24" s="152"/>
      <c r="AB24" s="152"/>
      <c r="AC24" s="152"/>
      <c r="AD24" s="152"/>
      <c r="AE24" s="152"/>
      <c r="AF24" s="152"/>
      <c r="AG24" s="152" t="s">
        <v>1162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ht="33.75" outlineLevel="1" x14ac:dyDescent="0.2">
      <c r="A25" s="173">
        <v>10</v>
      </c>
      <c r="B25" s="174" t="s">
        <v>1416</v>
      </c>
      <c r="C25" s="189" t="s">
        <v>1417</v>
      </c>
      <c r="D25" s="175" t="s">
        <v>486</v>
      </c>
      <c r="E25" s="176">
        <v>51</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c r="S25" s="178" t="s">
        <v>280</v>
      </c>
      <c r="T25" s="179" t="s">
        <v>281</v>
      </c>
      <c r="U25" s="161">
        <v>0</v>
      </c>
      <c r="V25" s="161">
        <f>ROUND(E25*U25,2)</f>
        <v>0</v>
      </c>
      <c r="W25" s="161"/>
      <c r="X25" s="152"/>
      <c r="Y25" s="152"/>
      <c r="Z25" s="152"/>
      <c r="AA25" s="152"/>
      <c r="AB25" s="152"/>
      <c r="AC25" s="152"/>
      <c r="AD25" s="152"/>
      <c r="AE25" s="152"/>
      <c r="AF25" s="152"/>
      <c r="AG25" s="152" t="s">
        <v>1328</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59"/>
      <c r="B26" s="160"/>
      <c r="C26" s="257" t="s">
        <v>1269</v>
      </c>
      <c r="D26" s="258"/>
      <c r="E26" s="258"/>
      <c r="F26" s="258"/>
      <c r="G26" s="258"/>
      <c r="H26" s="161"/>
      <c r="I26" s="161"/>
      <c r="J26" s="161"/>
      <c r="K26" s="161"/>
      <c r="L26" s="161"/>
      <c r="M26" s="161"/>
      <c r="N26" s="161"/>
      <c r="O26" s="161"/>
      <c r="P26" s="161"/>
      <c r="Q26" s="161"/>
      <c r="R26" s="161"/>
      <c r="S26" s="161"/>
      <c r="T26" s="161"/>
      <c r="U26" s="161"/>
      <c r="V26" s="161"/>
      <c r="W26" s="161"/>
      <c r="X26" s="152"/>
      <c r="Y26" s="152"/>
      <c r="Z26" s="152"/>
      <c r="AA26" s="152"/>
      <c r="AB26" s="152"/>
      <c r="AC26" s="152"/>
      <c r="AD26" s="152"/>
      <c r="AE26" s="152"/>
      <c r="AF26" s="152"/>
      <c r="AG26" s="152" t="s">
        <v>1162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x14ac:dyDescent="0.2">
      <c r="A27" s="167" t="s">
        <v>275</v>
      </c>
      <c r="B27" s="168" t="s">
        <v>203</v>
      </c>
      <c r="C27" s="188" t="s">
        <v>204</v>
      </c>
      <c r="D27" s="169"/>
      <c r="E27" s="170"/>
      <c r="F27" s="171"/>
      <c r="G27" s="171">
        <f>SUMIF(AG28:AG29,"&lt;&gt;NOR",G28:G29)</f>
        <v>0</v>
      </c>
      <c r="H27" s="171"/>
      <c r="I27" s="171">
        <f>SUM(I28:I29)</f>
        <v>0</v>
      </c>
      <c r="J27" s="171"/>
      <c r="K27" s="171">
        <f>SUM(K28:K29)</f>
        <v>0</v>
      </c>
      <c r="L27" s="171"/>
      <c r="M27" s="171">
        <f>SUM(M28:M29)</f>
        <v>0</v>
      </c>
      <c r="N27" s="171"/>
      <c r="O27" s="171">
        <f>SUM(O28:O29)</f>
        <v>0</v>
      </c>
      <c r="P27" s="171"/>
      <c r="Q27" s="171">
        <f>SUM(Q28:Q29)</f>
        <v>0</v>
      </c>
      <c r="R27" s="171"/>
      <c r="S27" s="171"/>
      <c r="T27" s="172"/>
      <c r="U27" s="166"/>
      <c r="V27" s="166">
        <f>SUM(V28:V29)</f>
        <v>36</v>
      </c>
      <c r="W27" s="166"/>
      <c r="AG27" t="s">
        <v>276</v>
      </c>
    </row>
    <row r="28" spans="1:60" outlineLevel="1" x14ac:dyDescent="0.2">
      <c r="A28" s="180">
        <v>11</v>
      </c>
      <c r="B28" s="181" t="s">
        <v>1278</v>
      </c>
      <c r="C28" s="191" t="s">
        <v>1279</v>
      </c>
      <c r="D28" s="182" t="s">
        <v>1188</v>
      </c>
      <c r="E28" s="183">
        <v>36</v>
      </c>
      <c r="F28" s="184"/>
      <c r="G28" s="185">
        <f>ROUND(E28*F28,2)</f>
        <v>0</v>
      </c>
      <c r="H28" s="184"/>
      <c r="I28" s="185">
        <f>ROUND(E28*H28,2)</f>
        <v>0</v>
      </c>
      <c r="J28" s="184"/>
      <c r="K28" s="185">
        <f>ROUND(E28*J28,2)</f>
        <v>0</v>
      </c>
      <c r="L28" s="185">
        <v>21</v>
      </c>
      <c r="M28" s="185">
        <f>G28*(1+L28/100)</f>
        <v>0</v>
      </c>
      <c r="N28" s="185">
        <v>0</v>
      </c>
      <c r="O28" s="185">
        <f>ROUND(E28*N28,2)</f>
        <v>0</v>
      </c>
      <c r="P28" s="185">
        <v>0</v>
      </c>
      <c r="Q28" s="185">
        <f>ROUND(E28*P28,2)</f>
        <v>0</v>
      </c>
      <c r="R28" s="185"/>
      <c r="S28" s="185" t="s">
        <v>280</v>
      </c>
      <c r="T28" s="186" t="s">
        <v>281</v>
      </c>
      <c r="U28" s="161">
        <v>1</v>
      </c>
      <c r="V28" s="161">
        <f>ROUND(E28*U28,2)</f>
        <v>36</v>
      </c>
      <c r="W28" s="161"/>
      <c r="X28" s="152"/>
      <c r="Y28" s="152"/>
      <c r="Z28" s="152"/>
      <c r="AA28" s="152"/>
      <c r="AB28" s="152"/>
      <c r="AC28" s="152"/>
      <c r="AD28" s="152"/>
      <c r="AE28" s="152"/>
      <c r="AF28" s="152"/>
      <c r="AG28" s="152" t="s">
        <v>1243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
      <c r="A29" s="180">
        <v>12</v>
      </c>
      <c r="B29" s="181" t="s">
        <v>1418</v>
      </c>
      <c r="C29" s="191" t="s">
        <v>1419</v>
      </c>
      <c r="D29" s="182" t="s">
        <v>1277</v>
      </c>
      <c r="E29" s="183">
        <v>8</v>
      </c>
      <c r="F29" s="184"/>
      <c r="G29" s="185">
        <f>ROUND(E29*F29,2)</f>
        <v>0</v>
      </c>
      <c r="H29" s="184"/>
      <c r="I29" s="185">
        <f>ROUND(E29*H29,2)</f>
        <v>0</v>
      </c>
      <c r="J29" s="184"/>
      <c r="K29" s="185">
        <f>ROUND(E29*J29,2)</f>
        <v>0</v>
      </c>
      <c r="L29" s="185">
        <v>21</v>
      </c>
      <c r="M29" s="185">
        <f>G29*(1+L29/100)</f>
        <v>0</v>
      </c>
      <c r="N29" s="185">
        <v>0</v>
      </c>
      <c r="O29" s="185">
        <f>ROUND(E29*N29,2)</f>
        <v>0</v>
      </c>
      <c r="P29" s="185">
        <v>0</v>
      </c>
      <c r="Q29" s="185">
        <f>ROUND(E29*P29,2)</f>
        <v>0</v>
      </c>
      <c r="R29" s="185"/>
      <c r="S29" s="185" t="s">
        <v>280</v>
      </c>
      <c r="T29" s="186" t="s">
        <v>281</v>
      </c>
      <c r="U29" s="161">
        <v>0</v>
      </c>
      <c r="V29" s="161">
        <f>ROUND(E29*U29,2)</f>
        <v>0</v>
      </c>
      <c r="W29" s="161"/>
      <c r="X29" s="152"/>
      <c r="Y29" s="152"/>
      <c r="Z29" s="152"/>
      <c r="AA29" s="152"/>
      <c r="AB29" s="152"/>
      <c r="AC29" s="152"/>
      <c r="AD29" s="152"/>
      <c r="AE29" s="152"/>
      <c r="AF29" s="152"/>
      <c r="AG29" s="152" t="s">
        <v>726</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x14ac:dyDescent="0.2">
      <c r="A30" s="167" t="s">
        <v>275</v>
      </c>
      <c r="B30" s="168" t="s">
        <v>205</v>
      </c>
      <c r="C30" s="188" t="s">
        <v>206</v>
      </c>
      <c r="D30" s="169"/>
      <c r="E30" s="170"/>
      <c r="F30" s="171"/>
      <c r="G30" s="171">
        <f>SUMIF(AG31:AG58,"&lt;&gt;NOR",G31:G58)</f>
        <v>0</v>
      </c>
      <c r="H30" s="171"/>
      <c r="I30" s="171">
        <f>SUM(I31:I58)</f>
        <v>0</v>
      </c>
      <c r="J30" s="171"/>
      <c r="K30" s="171">
        <f>SUM(K31:K58)</f>
        <v>0</v>
      </c>
      <c r="L30" s="171"/>
      <c r="M30" s="171">
        <f>SUM(M31:M58)</f>
        <v>0</v>
      </c>
      <c r="N30" s="171"/>
      <c r="O30" s="171">
        <f>SUM(O31:O58)</f>
        <v>0</v>
      </c>
      <c r="P30" s="171"/>
      <c r="Q30" s="171">
        <f>SUM(Q31:Q58)</f>
        <v>0</v>
      </c>
      <c r="R30" s="171"/>
      <c r="S30" s="171"/>
      <c r="T30" s="172"/>
      <c r="U30" s="166"/>
      <c r="V30" s="166">
        <f>SUM(V31:V58)</f>
        <v>9.2000000000000011</v>
      </c>
      <c r="W30" s="166"/>
      <c r="AG30" t="s">
        <v>276</v>
      </c>
    </row>
    <row r="31" spans="1:60" outlineLevel="1" x14ac:dyDescent="0.2">
      <c r="A31" s="180">
        <v>13</v>
      </c>
      <c r="B31" s="181" t="s">
        <v>1420</v>
      </c>
      <c r="C31" s="191" t="s">
        <v>1421</v>
      </c>
      <c r="D31" s="182" t="s">
        <v>1224</v>
      </c>
      <c r="E31" s="183">
        <v>1</v>
      </c>
      <c r="F31" s="184"/>
      <c r="G31" s="185">
        <f t="shared" ref="G31:G36" si="0">ROUND(E31*F31,2)</f>
        <v>0</v>
      </c>
      <c r="H31" s="184"/>
      <c r="I31" s="185">
        <f t="shared" ref="I31:I36" si="1">ROUND(E31*H31,2)</f>
        <v>0</v>
      </c>
      <c r="J31" s="184"/>
      <c r="K31" s="185">
        <f t="shared" ref="K31:K36" si="2">ROUND(E31*J31,2)</f>
        <v>0</v>
      </c>
      <c r="L31" s="185">
        <v>21</v>
      </c>
      <c r="M31" s="185">
        <f t="shared" ref="M31:M36" si="3">G31*(1+L31/100)</f>
        <v>0</v>
      </c>
      <c r="N31" s="185">
        <v>0</v>
      </c>
      <c r="O31" s="185">
        <f t="shared" ref="O31:O36" si="4">ROUND(E31*N31,2)</f>
        <v>0</v>
      </c>
      <c r="P31" s="185">
        <v>0</v>
      </c>
      <c r="Q31" s="185">
        <f t="shared" ref="Q31:Q36" si="5">ROUND(E31*P31,2)</f>
        <v>0</v>
      </c>
      <c r="R31" s="185"/>
      <c r="S31" s="185" t="s">
        <v>280</v>
      </c>
      <c r="T31" s="186" t="s">
        <v>281</v>
      </c>
      <c r="U31" s="161">
        <v>3.0720000000000001</v>
      </c>
      <c r="V31" s="161">
        <f t="shared" ref="V31:V36" si="6">ROUND(E31*U31,2)</f>
        <v>3.07</v>
      </c>
      <c r="W31" s="161"/>
      <c r="X31" s="152"/>
      <c r="Y31" s="152"/>
      <c r="Z31" s="152"/>
      <c r="AA31" s="152"/>
      <c r="AB31" s="152"/>
      <c r="AC31" s="152"/>
      <c r="AD31" s="152"/>
      <c r="AE31" s="152"/>
      <c r="AF31" s="152"/>
      <c r="AG31" s="152" t="s">
        <v>755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ht="22.5" outlineLevel="1" x14ac:dyDescent="0.2">
      <c r="A32" s="180">
        <v>14</v>
      </c>
      <c r="B32" s="181" t="s">
        <v>1422</v>
      </c>
      <c r="C32" s="191" t="s">
        <v>1423</v>
      </c>
      <c r="D32" s="182" t="s">
        <v>451</v>
      </c>
      <c r="E32" s="183">
        <v>1</v>
      </c>
      <c r="F32" s="184"/>
      <c r="G32" s="185">
        <f t="shared" si="0"/>
        <v>0</v>
      </c>
      <c r="H32" s="184"/>
      <c r="I32" s="185">
        <f t="shared" si="1"/>
        <v>0</v>
      </c>
      <c r="J32" s="184"/>
      <c r="K32" s="185">
        <f t="shared" si="2"/>
        <v>0</v>
      </c>
      <c r="L32" s="185">
        <v>21</v>
      </c>
      <c r="M32" s="185">
        <f t="shared" si="3"/>
        <v>0</v>
      </c>
      <c r="N32" s="185">
        <v>0</v>
      </c>
      <c r="O32" s="185">
        <f t="shared" si="4"/>
        <v>0</v>
      </c>
      <c r="P32" s="185">
        <v>0</v>
      </c>
      <c r="Q32" s="185">
        <f t="shared" si="5"/>
        <v>0</v>
      </c>
      <c r="R32" s="185"/>
      <c r="S32" s="185" t="s">
        <v>280</v>
      </c>
      <c r="T32" s="186" t="s">
        <v>281</v>
      </c>
      <c r="U32" s="161">
        <v>3.4120000000000004</v>
      </c>
      <c r="V32" s="161">
        <f t="shared" si="6"/>
        <v>3.41</v>
      </c>
      <c r="W32" s="161"/>
      <c r="X32" s="152"/>
      <c r="Y32" s="152"/>
      <c r="Z32" s="152"/>
      <c r="AA32" s="152"/>
      <c r="AB32" s="152"/>
      <c r="AC32" s="152"/>
      <c r="AD32" s="152"/>
      <c r="AE32" s="152"/>
      <c r="AF32" s="152"/>
      <c r="AG32" s="152" t="s">
        <v>755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
      <c r="A33" s="180">
        <v>15</v>
      </c>
      <c r="B33" s="181" t="s">
        <v>1424</v>
      </c>
      <c r="C33" s="191" t="s">
        <v>1425</v>
      </c>
      <c r="D33" s="182" t="s">
        <v>1224</v>
      </c>
      <c r="E33" s="183">
        <v>1</v>
      </c>
      <c r="F33" s="184"/>
      <c r="G33" s="185">
        <f t="shared" si="0"/>
        <v>0</v>
      </c>
      <c r="H33" s="184"/>
      <c r="I33" s="185">
        <f t="shared" si="1"/>
        <v>0</v>
      </c>
      <c r="J33" s="184"/>
      <c r="K33" s="185">
        <f t="shared" si="2"/>
        <v>0</v>
      </c>
      <c r="L33" s="185">
        <v>21</v>
      </c>
      <c r="M33" s="185">
        <f t="shared" si="3"/>
        <v>0</v>
      </c>
      <c r="N33" s="185">
        <v>0</v>
      </c>
      <c r="O33" s="185">
        <f t="shared" si="4"/>
        <v>0</v>
      </c>
      <c r="P33" s="185">
        <v>0</v>
      </c>
      <c r="Q33" s="185">
        <f t="shared" si="5"/>
        <v>0</v>
      </c>
      <c r="R33" s="185"/>
      <c r="S33" s="185" t="s">
        <v>280</v>
      </c>
      <c r="T33" s="186" t="s">
        <v>281</v>
      </c>
      <c r="U33" s="161">
        <v>0.25</v>
      </c>
      <c r="V33" s="161">
        <f t="shared" si="6"/>
        <v>0.25</v>
      </c>
      <c r="W33" s="161"/>
      <c r="X33" s="152"/>
      <c r="Y33" s="152"/>
      <c r="Z33" s="152"/>
      <c r="AA33" s="152"/>
      <c r="AB33" s="152"/>
      <c r="AC33" s="152"/>
      <c r="AD33" s="152"/>
      <c r="AE33" s="152"/>
      <c r="AF33" s="152"/>
      <c r="AG33" s="152" t="s">
        <v>755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
      <c r="A34" s="180">
        <v>16</v>
      </c>
      <c r="B34" s="181" t="s">
        <v>1426</v>
      </c>
      <c r="C34" s="191" t="s">
        <v>1427</v>
      </c>
      <c r="D34" s="182" t="s">
        <v>451</v>
      </c>
      <c r="E34" s="183">
        <v>5</v>
      </c>
      <c r="F34" s="184"/>
      <c r="G34" s="185">
        <f t="shared" si="0"/>
        <v>0</v>
      </c>
      <c r="H34" s="184"/>
      <c r="I34" s="185">
        <f t="shared" si="1"/>
        <v>0</v>
      </c>
      <c r="J34" s="184"/>
      <c r="K34" s="185">
        <f t="shared" si="2"/>
        <v>0</v>
      </c>
      <c r="L34" s="185">
        <v>21</v>
      </c>
      <c r="M34" s="185">
        <f t="shared" si="3"/>
        <v>0</v>
      </c>
      <c r="N34" s="185">
        <v>0</v>
      </c>
      <c r="O34" s="185">
        <f t="shared" si="4"/>
        <v>0</v>
      </c>
      <c r="P34" s="185">
        <v>0</v>
      </c>
      <c r="Q34" s="185">
        <f t="shared" si="5"/>
        <v>0</v>
      </c>
      <c r="R34" s="185"/>
      <c r="S34" s="185" t="s">
        <v>280</v>
      </c>
      <c r="T34" s="186" t="s">
        <v>281</v>
      </c>
      <c r="U34" s="161">
        <v>0.28100000000000003</v>
      </c>
      <c r="V34" s="161">
        <f t="shared" si="6"/>
        <v>1.41</v>
      </c>
      <c r="W34" s="161"/>
      <c r="X34" s="152"/>
      <c r="Y34" s="152"/>
      <c r="Z34" s="152"/>
      <c r="AA34" s="152"/>
      <c r="AB34" s="152"/>
      <c r="AC34" s="152"/>
      <c r="AD34" s="152"/>
      <c r="AE34" s="152"/>
      <c r="AF34" s="152"/>
      <c r="AG34" s="152" t="s">
        <v>755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
      <c r="A35" s="180">
        <v>17</v>
      </c>
      <c r="B35" s="181" t="s">
        <v>1428</v>
      </c>
      <c r="C35" s="191" t="s">
        <v>1429</v>
      </c>
      <c r="D35" s="182" t="s">
        <v>451</v>
      </c>
      <c r="E35" s="183">
        <v>2</v>
      </c>
      <c r="F35" s="184"/>
      <c r="G35" s="185">
        <f t="shared" si="0"/>
        <v>0</v>
      </c>
      <c r="H35" s="184"/>
      <c r="I35" s="185">
        <f t="shared" si="1"/>
        <v>0</v>
      </c>
      <c r="J35" s="184"/>
      <c r="K35" s="185">
        <f t="shared" si="2"/>
        <v>0</v>
      </c>
      <c r="L35" s="185">
        <v>21</v>
      </c>
      <c r="M35" s="185">
        <f t="shared" si="3"/>
        <v>0</v>
      </c>
      <c r="N35" s="185">
        <v>0</v>
      </c>
      <c r="O35" s="185">
        <f t="shared" si="4"/>
        <v>0</v>
      </c>
      <c r="P35" s="185">
        <v>0</v>
      </c>
      <c r="Q35" s="185">
        <f t="shared" si="5"/>
        <v>0</v>
      </c>
      <c r="R35" s="185"/>
      <c r="S35" s="185" t="s">
        <v>280</v>
      </c>
      <c r="T35" s="186" t="s">
        <v>281</v>
      </c>
      <c r="U35" s="161">
        <v>0.53</v>
      </c>
      <c r="V35" s="161">
        <f t="shared" si="6"/>
        <v>1.06</v>
      </c>
      <c r="W35" s="161"/>
      <c r="X35" s="152"/>
      <c r="Y35" s="152"/>
      <c r="Z35" s="152"/>
      <c r="AA35" s="152"/>
      <c r="AB35" s="152"/>
      <c r="AC35" s="152"/>
      <c r="AD35" s="152"/>
      <c r="AE35" s="152"/>
      <c r="AF35" s="152"/>
      <c r="AG35" s="152" t="s">
        <v>755</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
      <c r="A36" s="173">
        <v>18</v>
      </c>
      <c r="B36" s="174" t="s">
        <v>1430</v>
      </c>
      <c r="C36" s="189" t="s">
        <v>1431</v>
      </c>
      <c r="D36" s="175" t="s">
        <v>0</v>
      </c>
      <c r="E36" s="176">
        <v>1096.7027</v>
      </c>
      <c r="F36" s="177"/>
      <c r="G36" s="178">
        <f t="shared" si="0"/>
        <v>0</v>
      </c>
      <c r="H36" s="177"/>
      <c r="I36" s="178">
        <f t="shared" si="1"/>
        <v>0</v>
      </c>
      <c r="J36" s="177"/>
      <c r="K36" s="178">
        <f t="shared" si="2"/>
        <v>0</v>
      </c>
      <c r="L36" s="178">
        <v>21</v>
      </c>
      <c r="M36" s="178">
        <f t="shared" si="3"/>
        <v>0</v>
      </c>
      <c r="N36" s="178">
        <v>0</v>
      </c>
      <c r="O36" s="178">
        <f t="shared" si="4"/>
        <v>0</v>
      </c>
      <c r="P36" s="178">
        <v>0</v>
      </c>
      <c r="Q36" s="178">
        <f t="shared" si="5"/>
        <v>0</v>
      </c>
      <c r="R36" s="178"/>
      <c r="S36" s="178" t="s">
        <v>280</v>
      </c>
      <c r="T36" s="179" t="s">
        <v>281</v>
      </c>
      <c r="U36" s="161">
        <v>0</v>
      </c>
      <c r="V36" s="161">
        <f t="shared" si="6"/>
        <v>0</v>
      </c>
      <c r="W36" s="161"/>
      <c r="X36" s="152"/>
      <c r="Y36" s="152"/>
      <c r="Z36" s="152"/>
      <c r="AA36" s="152"/>
      <c r="AB36" s="152"/>
      <c r="AC36" s="152"/>
      <c r="AD36" s="152"/>
      <c r="AE36" s="152"/>
      <c r="AF36" s="152"/>
      <c r="AG36" s="152" t="s">
        <v>755</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59"/>
      <c r="B37" s="160"/>
      <c r="C37" s="257" t="s">
        <v>1432</v>
      </c>
      <c r="D37" s="258"/>
      <c r="E37" s="258"/>
      <c r="F37" s="258"/>
      <c r="G37" s="258"/>
      <c r="H37" s="161"/>
      <c r="I37" s="161"/>
      <c r="J37" s="161"/>
      <c r="K37" s="161"/>
      <c r="L37" s="161"/>
      <c r="M37" s="161"/>
      <c r="N37" s="161"/>
      <c r="O37" s="161"/>
      <c r="P37" s="161"/>
      <c r="Q37" s="161"/>
      <c r="R37" s="161"/>
      <c r="S37" s="161"/>
      <c r="T37" s="161"/>
      <c r="U37" s="161"/>
      <c r="V37" s="161"/>
      <c r="W37" s="161"/>
      <c r="X37" s="152"/>
      <c r="Y37" s="152"/>
      <c r="Z37" s="152"/>
      <c r="AA37" s="152"/>
      <c r="AB37" s="152"/>
      <c r="AC37" s="152"/>
      <c r="AD37" s="152"/>
      <c r="AE37" s="152"/>
      <c r="AF37" s="152"/>
      <c r="AG37" s="152" t="s">
        <v>1162</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ht="45" outlineLevel="1" x14ac:dyDescent="0.2">
      <c r="A38" s="173">
        <v>19</v>
      </c>
      <c r="B38" s="174" t="s">
        <v>1433</v>
      </c>
      <c r="C38" s="189" t="s">
        <v>1434</v>
      </c>
      <c r="D38" s="175" t="s">
        <v>451</v>
      </c>
      <c r="E38" s="176">
        <v>1</v>
      </c>
      <c r="F38" s="177"/>
      <c r="G38" s="178">
        <f>ROUND(E38*F38,2)</f>
        <v>0</v>
      </c>
      <c r="H38" s="177"/>
      <c r="I38" s="178">
        <f>ROUND(E38*H38,2)</f>
        <v>0</v>
      </c>
      <c r="J38" s="177"/>
      <c r="K38" s="178">
        <f>ROUND(E38*J38,2)</f>
        <v>0</v>
      </c>
      <c r="L38" s="178">
        <v>21</v>
      </c>
      <c r="M38" s="178">
        <f>G38*(1+L38/100)</f>
        <v>0</v>
      </c>
      <c r="N38" s="178">
        <v>0</v>
      </c>
      <c r="O38" s="178">
        <f>ROUND(E38*N38,2)</f>
        <v>0</v>
      </c>
      <c r="P38" s="178">
        <v>0</v>
      </c>
      <c r="Q38" s="178">
        <f>ROUND(E38*P38,2)</f>
        <v>0</v>
      </c>
      <c r="R38" s="178"/>
      <c r="S38" s="178" t="s">
        <v>280</v>
      </c>
      <c r="T38" s="179" t="s">
        <v>281</v>
      </c>
      <c r="U38" s="161">
        <v>0</v>
      </c>
      <c r="V38" s="161">
        <f>ROUND(E38*U38,2)</f>
        <v>0</v>
      </c>
      <c r="W38" s="161"/>
      <c r="X38" s="152"/>
      <c r="Y38" s="152"/>
      <c r="Z38" s="152"/>
      <c r="AA38" s="152"/>
      <c r="AB38" s="152"/>
      <c r="AC38" s="152"/>
      <c r="AD38" s="152"/>
      <c r="AE38" s="152"/>
      <c r="AF38" s="152"/>
      <c r="AG38" s="152" t="s">
        <v>726</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59"/>
      <c r="B39" s="160"/>
      <c r="C39" s="257" t="s">
        <v>1435</v>
      </c>
      <c r="D39" s="258"/>
      <c r="E39" s="258"/>
      <c r="F39" s="258"/>
      <c r="G39" s="258"/>
      <c r="H39" s="161"/>
      <c r="I39" s="161"/>
      <c r="J39" s="161"/>
      <c r="K39" s="161"/>
      <c r="L39" s="161"/>
      <c r="M39" s="161"/>
      <c r="N39" s="161"/>
      <c r="O39" s="161"/>
      <c r="P39" s="161"/>
      <c r="Q39" s="161"/>
      <c r="R39" s="161"/>
      <c r="S39" s="161"/>
      <c r="T39" s="161"/>
      <c r="U39" s="161"/>
      <c r="V39" s="161"/>
      <c r="W39" s="161"/>
      <c r="X39" s="152"/>
      <c r="Y39" s="152"/>
      <c r="Z39" s="152"/>
      <c r="AA39" s="152"/>
      <c r="AB39" s="152"/>
      <c r="AC39" s="152"/>
      <c r="AD39" s="152"/>
      <c r="AE39" s="152"/>
      <c r="AF39" s="152"/>
      <c r="AG39" s="152" t="s">
        <v>1162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ht="22.5" outlineLevel="1" x14ac:dyDescent="0.2">
      <c r="A40" s="173">
        <v>20</v>
      </c>
      <c r="B40" s="174" t="s">
        <v>1436</v>
      </c>
      <c r="C40" s="189" t="s">
        <v>1437</v>
      </c>
      <c r="D40" s="175" t="s">
        <v>1282</v>
      </c>
      <c r="E40" s="176">
        <v>1</v>
      </c>
      <c r="F40" s="177"/>
      <c r="G40" s="178">
        <f>ROUND(E40*F40,2)</f>
        <v>0</v>
      </c>
      <c r="H40" s="177"/>
      <c r="I40" s="178">
        <f>ROUND(E40*H40,2)</f>
        <v>0</v>
      </c>
      <c r="J40" s="177"/>
      <c r="K40" s="178">
        <f>ROUND(E40*J40,2)</f>
        <v>0</v>
      </c>
      <c r="L40" s="178">
        <v>21</v>
      </c>
      <c r="M40" s="178">
        <f>G40*(1+L40/100)</f>
        <v>0</v>
      </c>
      <c r="N40" s="178">
        <v>0</v>
      </c>
      <c r="O40" s="178">
        <f>ROUND(E40*N40,2)</f>
        <v>0</v>
      </c>
      <c r="P40" s="178">
        <v>0</v>
      </c>
      <c r="Q40" s="178">
        <f>ROUND(E40*P40,2)</f>
        <v>0</v>
      </c>
      <c r="R40" s="178"/>
      <c r="S40" s="178" t="s">
        <v>280</v>
      </c>
      <c r="T40" s="179" t="s">
        <v>281</v>
      </c>
      <c r="U40" s="161">
        <v>0</v>
      </c>
      <c r="V40" s="161">
        <f>ROUND(E40*U40,2)</f>
        <v>0</v>
      </c>
      <c r="W40" s="161"/>
      <c r="X40" s="152"/>
      <c r="Y40" s="152"/>
      <c r="Z40" s="152"/>
      <c r="AA40" s="152"/>
      <c r="AB40" s="152"/>
      <c r="AC40" s="152"/>
      <c r="AD40" s="152"/>
      <c r="AE40" s="152"/>
      <c r="AF40" s="152"/>
      <c r="AG40" s="152" t="s">
        <v>726</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
      <c r="A41" s="159"/>
      <c r="B41" s="160"/>
      <c r="C41" s="257" t="s">
        <v>1438</v>
      </c>
      <c r="D41" s="258"/>
      <c r="E41" s="258"/>
      <c r="F41" s="258"/>
      <c r="G41" s="258"/>
      <c r="H41" s="161"/>
      <c r="I41" s="161"/>
      <c r="J41" s="161"/>
      <c r="K41" s="161"/>
      <c r="L41" s="161"/>
      <c r="M41" s="161"/>
      <c r="N41" s="161"/>
      <c r="O41" s="161"/>
      <c r="P41" s="161"/>
      <c r="Q41" s="161"/>
      <c r="R41" s="161"/>
      <c r="S41" s="161"/>
      <c r="T41" s="161"/>
      <c r="U41" s="161"/>
      <c r="V41" s="161"/>
      <c r="W41" s="161"/>
      <c r="X41" s="152"/>
      <c r="Y41" s="152"/>
      <c r="Z41" s="152"/>
      <c r="AA41" s="152"/>
      <c r="AB41" s="152"/>
      <c r="AC41" s="152"/>
      <c r="AD41" s="152"/>
      <c r="AE41" s="152"/>
      <c r="AF41" s="152"/>
      <c r="AG41" s="152" t="s">
        <v>1162</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59"/>
      <c r="B42" s="160"/>
      <c r="C42" s="259" t="s">
        <v>1439</v>
      </c>
      <c r="D42" s="260"/>
      <c r="E42" s="260"/>
      <c r="F42" s="260"/>
      <c r="G42" s="260"/>
      <c r="H42" s="161"/>
      <c r="I42" s="161"/>
      <c r="J42" s="161"/>
      <c r="K42" s="161"/>
      <c r="L42" s="161"/>
      <c r="M42" s="161"/>
      <c r="N42" s="161"/>
      <c r="O42" s="161"/>
      <c r="P42" s="161"/>
      <c r="Q42" s="161"/>
      <c r="R42" s="161"/>
      <c r="S42" s="161"/>
      <c r="T42" s="161"/>
      <c r="U42" s="161"/>
      <c r="V42" s="161"/>
      <c r="W42" s="161"/>
      <c r="X42" s="152"/>
      <c r="Y42" s="152"/>
      <c r="Z42" s="152"/>
      <c r="AA42" s="152"/>
      <c r="AB42" s="152"/>
      <c r="AC42" s="152"/>
      <c r="AD42" s="152"/>
      <c r="AE42" s="152"/>
      <c r="AF42" s="152"/>
      <c r="AG42" s="152" t="s">
        <v>1162</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
      <c r="A43" s="159"/>
      <c r="B43" s="160"/>
      <c r="C43" s="259" t="s">
        <v>1440</v>
      </c>
      <c r="D43" s="260"/>
      <c r="E43" s="260"/>
      <c r="F43" s="260"/>
      <c r="G43" s="260"/>
      <c r="H43" s="161"/>
      <c r="I43" s="161"/>
      <c r="J43" s="161"/>
      <c r="K43" s="161"/>
      <c r="L43" s="161"/>
      <c r="M43" s="161"/>
      <c r="N43" s="161"/>
      <c r="O43" s="161"/>
      <c r="P43" s="161"/>
      <c r="Q43" s="161"/>
      <c r="R43" s="161"/>
      <c r="S43" s="161"/>
      <c r="T43" s="161"/>
      <c r="U43" s="161"/>
      <c r="V43" s="161"/>
      <c r="W43" s="161"/>
      <c r="X43" s="152"/>
      <c r="Y43" s="152"/>
      <c r="Z43" s="152"/>
      <c r="AA43" s="152"/>
      <c r="AB43" s="152"/>
      <c r="AC43" s="152"/>
      <c r="AD43" s="152"/>
      <c r="AE43" s="152"/>
      <c r="AF43" s="152"/>
      <c r="AG43" s="152" t="s">
        <v>1162</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
      <c r="A44" s="159"/>
      <c r="B44" s="160"/>
      <c r="C44" s="200" t="s">
        <v>1441</v>
      </c>
      <c r="D44" s="196"/>
      <c r="E44" s="197"/>
      <c r="F44" s="198"/>
      <c r="G44" s="198"/>
      <c r="H44" s="161"/>
      <c r="I44" s="161"/>
      <c r="J44" s="161"/>
      <c r="K44" s="161"/>
      <c r="L44" s="161"/>
      <c r="M44" s="161"/>
      <c r="N44" s="161"/>
      <c r="O44" s="161"/>
      <c r="P44" s="161"/>
      <c r="Q44" s="161"/>
      <c r="R44" s="161"/>
      <c r="S44" s="161"/>
      <c r="T44" s="161"/>
      <c r="U44" s="161"/>
      <c r="V44" s="161"/>
      <c r="W44" s="161"/>
      <c r="X44" s="152"/>
      <c r="Y44" s="152"/>
      <c r="Z44" s="152"/>
      <c r="AA44" s="152"/>
      <c r="AB44" s="152"/>
      <c r="AC44" s="152"/>
      <c r="AD44" s="152"/>
      <c r="AE44" s="152"/>
      <c r="AF44" s="152"/>
      <c r="AG44" s="152" t="s">
        <v>1162</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
      <c r="A45" s="159"/>
      <c r="B45" s="160"/>
      <c r="C45" s="259" t="s">
        <v>1442</v>
      </c>
      <c r="D45" s="260"/>
      <c r="E45" s="260"/>
      <c r="F45" s="260"/>
      <c r="G45" s="260"/>
      <c r="H45" s="161"/>
      <c r="I45" s="161"/>
      <c r="J45" s="161"/>
      <c r="K45" s="161"/>
      <c r="L45" s="161"/>
      <c r="M45" s="161"/>
      <c r="N45" s="161"/>
      <c r="O45" s="161"/>
      <c r="P45" s="161"/>
      <c r="Q45" s="161"/>
      <c r="R45" s="161"/>
      <c r="S45" s="161"/>
      <c r="T45" s="161"/>
      <c r="U45" s="161"/>
      <c r="V45" s="161"/>
      <c r="W45" s="161"/>
      <c r="X45" s="152"/>
      <c r="Y45" s="152"/>
      <c r="Z45" s="152"/>
      <c r="AA45" s="152"/>
      <c r="AB45" s="152"/>
      <c r="AC45" s="152"/>
      <c r="AD45" s="152"/>
      <c r="AE45" s="152"/>
      <c r="AF45" s="152"/>
      <c r="AG45" s="152" t="s">
        <v>1162</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59"/>
      <c r="B46" s="160"/>
      <c r="C46" s="259" t="s">
        <v>1443</v>
      </c>
      <c r="D46" s="260"/>
      <c r="E46" s="260"/>
      <c r="F46" s="260"/>
      <c r="G46" s="260"/>
      <c r="H46" s="161"/>
      <c r="I46" s="161"/>
      <c r="J46" s="161"/>
      <c r="K46" s="161"/>
      <c r="L46" s="161"/>
      <c r="M46" s="161"/>
      <c r="N46" s="161"/>
      <c r="O46" s="161"/>
      <c r="P46" s="161"/>
      <c r="Q46" s="161"/>
      <c r="R46" s="161"/>
      <c r="S46" s="161"/>
      <c r="T46" s="161"/>
      <c r="U46" s="161"/>
      <c r="V46" s="161"/>
      <c r="W46" s="161"/>
      <c r="X46" s="152"/>
      <c r="Y46" s="152"/>
      <c r="Z46" s="152"/>
      <c r="AA46" s="152"/>
      <c r="AB46" s="152"/>
      <c r="AC46" s="152"/>
      <c r="AD46" s="152"/>
      <c r="AE46" s="152"/>
      <c r="AF46" s="152"/>
      <c r="AG46" s="152" t="s">
        <v>1162</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
      <c r="A47" s="159"/>
      <c r="B47" s="160"/>
      <c r="C47" s="259" t="s">
        <v>1444</v>
      </c>
      <c r="D47" s="260"/>
      <c r="E47" s="260"/>
      <c r="F47" s="260"/>
      <c r="G47" s="260"/>
      <c r="H47" s="161"/>
      <c r="I47" s="161"/>
      <c r="J47" s="161"/>
      <c r="K47" s="161"/>
      <c r="L47" s="161"/>
      <c r="M47" s="161"/>
      <c r="N47" s="161"/>
      <c r="O47" s="161"/>
      <c r="P47" s="161"/>
      <c r="Q47" s="161"/>
      <c r="R47" s="161"/>
      <c r="S47" s="161"/>
      <c r="T47" s="161"/>
      <c r="U47" s="161"/>
      <c r="V47" s="161"/>
      <c r="W47" s="161"/>
      <c r="X47" s="152"/>
      <c r="Y47" s="152"/>
      <c r="Z47" s="152"/>
      <c r="AA47" s="152"/>
      <c r="AB47" s="152"/>
      <c r="AC47" s="152"/>
      <c r="AD47" s="152"/>
      <c r="AE47" s="152"/>
      <c r="AF47" s="152"/>
      <c r="AG47" s="152" t="s">
        <v>1162</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59"/>
      <c r="B48" s="160"/>
      <c r="C48" s="259" t="s">
        <v>1445</v>
      </c>
      <c r="D48" s="260"/>
      <c r="E48" s="260"/>
      <c r="F48" s="260"/>
      <c r="G48" s="260"/>
      <c r="H48" s="161"/>
      <c r="I48" s="161"/>
      <c r="J48" s="161"/>
      <c r="K48" s="161"/>
      <c r="L48" s="161"/>
      <c r="M48" s="161"/>
      <c r="N48" s="161"/>
      <c r="O48" s="161"/>
      <c r="P48" s="161"/>
      <c r="Q48" s="161"/>
      <c r="R48" s="161"/>
      <c r="S48" s="161"/>
      <c r="T48" s="161"/>
      <c r="U48" s="161"/>
      <c r="V48" s="161"/>
      <c r="W48" s="161"/>
      <c r="X48" s="152"/>
      <c r="Y48" s="152"/>
      <c r="Z48" s="152"/>
      <c r="AA48" s="152"/>
      <c r="AB48" s="152"/>
      <c r="AC48" s="152"/>
      <c r="AD48" s="152"/>
      <c r="AE48" s="152"/>
      <c r="AF48" s="152"/>
      <c r="AG48" s="152" t="s">
        <v>1162</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
      <c r="A49" s="159"/>
      <c r="B49" s="160"/>
      <c r="C49" s="259" t="s">
        <v>1446</v>
      </c>
      <c r="D49" s="260"/>
      <c r="E49" s="260"/>
      <c r="F49" s="260"/>
      <c r="G49" s="260"/>
      <c r="H49" s="161"/>
      <c r="I49" s="161"/>
      <c r="J49" s="161"/>
      <c r="K49" s="161"/>
      <c r="L49" s="161"/>
      <c r="M49" s="161"/>
      <c r="N49" s="161"/>
      <c r="O49" s="161"/>
      <c r="P49" s="161"/>
      <c r="Q49" s="161"/>
      <c r="R49" s="161"/>
      <c r="S49" s="161"/>
      <c r="T49" s="161"/>
      <c r="U49" s="161"/>
      <c r="V49" s="161"/>
      <c r="W49" s="161"/>
      <c r="X49" s="152"/>
      <c r="Y49" s="152"/>
      <c r="Z49" s="152"/>
      <c r="AA49" s="152"/>
      <c r="AB49" s="152"/>
      <c r="AC49" s="152"/>
      <c r="AD49" s="152"/>
      <c r="AE49" s="152"/>
      <c r="AF49" s="152"/>
      <c r="AG49" s="152" t="s">
        <v>1162</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0">
        <v>21</v>
      </c>
      <c r="B50" s="181" t="s">
        <v>1447</v>
      </c>
      <c r="C50" s="191" t="s">
        <v>1448</v>
      </c>
      <c r="D50" s="182" t="s">
        <v>439</v>
      </c>
      <c r="E50" s="183">
        <v>2</v>
      </c>
      <c r="F50" s="184"/>
      <c r="G50" s="185">
        <f t="shared" ref="G50:G58" si="7">ROUND(E50*F50,2)</f>
        <v>0</v>
      </c>
      <c r="H50" s="184"/>
      <c r="I50" s="185">
        <f t="shared" ref="I50:I58" si="8">ROUND(E50*H50,2)</f>
        <v>0</v>
      </c>
      <c r="J50" s="184"/>
      <c r="K50" s="185">
        <f t="shared" ref="K50:K58" si="9">ROUND(E50*J50,2)</f>
        <v>0</v>
      </c>
      <c r="L50" s="185">
        <v>21</v>
      </c>
      <c r="M50" s="185">
        <f t="shared" ref="M50:M58" si="10">G50*(1+L50/100)</f>
        <v>0</v>
      </c>
      <c r="N50" s="185">
        <v>0</v>
      </c>
      <c r="O50" s="185">
        <f t="shared" ref="O50:O58" si="11">ROUND(E50*N50,2)</f>
        <v>0</v>
      </c>
      <c r="P50" s="185">
        <v>0</v>
      </c>
      <c r="Q50" s="185">
        <f t="shared" ref="Q50:Q58" si="12">ROUND(E50*P50,2)</f>
        <v>0</v>
      </c>
      <c r="R50" s="185"/>
      <c r="S50" s="185" t="s">
        <v>280</v>
      </c>
      <c r="T50" s="186" t="s">
        <v>281</v>
      </c>
      <c r="U50" s="161">
        <v>0</v>
      </c>
      <c r="V50" s="161">
        <f t="shared" ref="V50:V58" si="13">ROUND(E50*U50,2)</f>
        <v>0</v>
      </c>
      <c r="W50" s="161"/>
      <c r="X50" s="152"/>
      <c r="Y50" s="152"/>
      <c r="Z50" s="152"/>
      <c r="AA50" s="152"/>
      <c r="AB50" s="152"/>
      <c r="AC50" s="152"/>
      <c r="AD50" s="152"/>
      <c r="AE50" s="152"/>
      <c r="AF50" s="152"/>
      <c r="AG50" s="152" t="s">
        <v>726</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
      <c r="A51" s="180">
        <v>22</v>
      </c>
      <c r="B51" s="181" t="s">
        <v>1449</v>
      </c>
      <c r="C51" s="191" t="s">
        <v>1450</v>
      </c>
      <c r="D51" s="182" t="s">
        <v>1451</v>
      </c>
      <c r="E51" s="183">
        <v>1</v>
      </c>
      <c r="F51" s="184"/>
      <c r="G51" s="185">
        <f t="shared" si="7"/>
        <v>0</v>
      </c>
      <c r="H51" s="184"/>
      <c r="I51" s="185">
        <f t="shared" si="8"/>
        <v>0</v>
      </c>
      <c r="J51" s="184"/>
      <c r="K51" s="185">
        <f t="shared" si="9"/>
        <v>0</v>
      </c>
      <c r="L51" s="185">
        <v>21</v>
      </c>
      <c r="M51" s="185">
        <f t="shared" si="10"/>
        <v>0</v>
      </c>
      <c r="N51" s="185">
        <v>0</v>
      </c>
      <c r="O51" s="185">
        <f t="shared" si="11"/>
        <v>0</v>
      </c>
      <c r="P51" s="185">
        <v>0</v>
      </c>
      <c r="Q51" s="185">
        <f t="shared" si="12"/>
        <v>0</v>
      </c>
      <c r="R51" s="185"/>
      <c r="S51" s="185" t="s">
        <v>280</v>
      </c>
      <c r="T51" s="186" t="s">
        <v>281</v>
      </c>
      <c r="U51" s="161">
        <v>0</v>
      </c>
      <c r="V51" s="161">
        <f t="shared" si="13"/>
        <v>0</v>
      </c>
      <c r="W51" s="161"/>
      <c r="X51" s="152"/>
      <c r="Y51" s="152"/>
      <c r="Z51" s="152"/>
      <c r="AA51" s="152"/>
      <c r="AB51" s="152"/>
      <c r="AC51" s="152"/>
      <c r="AD51" s="152"/>
      <c r="AE51" s="152"/>
      <c r="AF51" s="152"/>
      <c r="AG51" s="152" t="s">
        <v>1328</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
      <c r="A52" s="180">
        <v>23</v>
      </c>
      <c r="B52" s="181" t="s">
        <v>1452</v>
      </c>
      <c r="C52" s="191" t="s">
        <v>1453</v>
      </c>
      <c r="D52" s="182" t="s">
        <v>1282</v>
      </c>
      <c r="E52" s="183">
        <v>1</v>
      </c>
      <c r="F52" s="184"/>
      <c r="G52" s="185">
        <f t="shared" si="7"/>
        <v>0</v>
      </c>
      <c r="H52" s="184"/>
      <c r="I52" s="185">
        <f t="shared" si="8"/>
        <v>0</v>
      </c>
      <c r="J52" s="184"/>
      <c r="K52" s="185">
        <f t="shared" si="9"/>
        <v>0</v>
      </c>
      <c r="L52" s="185">
        <v>21</v>
      </c>
      <c r="M52" s="185">
        <f t="shared" si="10"/>
        <v>0</v>
      </c>
      <c r="N52" s="185">
        <v>0</v>
      </c>
      <c r="O52" s="185">
        <f t="shared" si="11"/>
        <v>0</v>
      </c>
      <c r="P52" s="185">
        <v>0</v>
      </c>
      <c r="Q52" s="185">
        <f t="shared" si="12"/>
        <v>0</v>
      </c>
      <c r="R52" s="185"/>
      <c r="S52" s="185" t="s">
        <v>280</v>
      </c>
      <c r="T52" s="186" t="s">
        <v>281</v>
      </c>
      <c r="U52" s="161">
        <v>0</v>
      </c>
      <c r="V52" s="161">
        <f t="shared" si="13"/>
        <v>0</v>
      </c>
      <c r="W52" s="161"/>
      <c r="X52" s="152"/>
      <c r="Y52" s="152"/>
      <c r="Z52" s="152"/>
      <c r="AA52" s="152"/>
      <c r="AB52" s="152"/>
      <c r="AC52" s="152"/>
      <c r="AD52" s="152"/>
      <c r="AE52" s="152"/>
      <c r="AF52" s="152"/>
      <c r="AG52" s="152" t="s">
        <v>1328</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
      <c r="A53" s="180">
        <v>24</v>
      </c>
      <c r="B53" s="181" t="s">
        <v>1454</v>
      </c>
      <c r="C53" s="191" t="s">
        <v>1455</v>
      </c>
      <c r="D53" s="182" t="s">
        <v>1282</v>
      </c>
      <c r="E53" s="183">
        <v>1</v>
      </c>
      <c r="F53" s="184"/>
      <c r="G53" s="185">
        <f t="shared" si="7"/>
        <v>0</v>
      </c>
      <c r="H53" s="184"/>
      <c r="I53" s="185">
        <f t="shared" si="8"/>
        <v>0</v>
      </c>
      <c r="J53" s="184"/>
      <c r="K53" s="185">
        <f t="shared" si="9"/>
        <v>0</v>
      </c>
      <c r="L53" s="185">
        <v>21</v>
      </c>
      <c r="M53" s="185">
        <f t="shared" si="10"/>
        <v>0</v>
      </c>
      <c r="N53" s="185">
        <v>0</v>
      </c>
      <c r="O53" s="185">
        <f t="shared" si="11"/>
        <v>0</v>
      </c>
      <c r="P53" s="185">
        <v>0</v>
      </c>
      <c r="Q53" s="185">
        <f t="shared" si="12"/>
        <v>0</v>
      </c>
      <c r="R53" s="185"/>
      <c r="S53" s="185" t="s">
        <v>280</v>
      </c>
      <c r="T53" s="186" t="s">
        <v>281</v>
      </c>
      <c r="U53" s="161">
        <v>0</v>
      </c>
      <c r="V53" s="161">
        <f t="shared" si="13"/>
        <v>0</v>
      </c>
      <c r="W53" s="161"/>
      <c r="X53" s="152"/>
      <c r="Y53" s="152"/>
      <c r="Z53" s="152"/>
      <c r="AA53" s="152"/>
      <c r="AB53" s="152"/>
      <c r="AC53" s="152"/>
      <c r="AD53" s="152"/>
      <c r="AE53" s="152"/>
      <c r="AF53" s="152"/>
      <c r="AG53" s="152" t="s">
        <v>1328</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
      <c r="A54" s="180">
        <v>25</v>
      </c>
      <c r="B54" s="181" t="s">
        <v>1456</v>
      </c>
      <c r="C54" s="191" t="s">
        <v>1457</v>
      </c>
      <c r="D54" s="182" t="s">
        <v>1282</v>
      </c>
      <c r="E54" s="183">
        <v>1</v>
      </c>
      <c r="F54" s="184"/>
      <c r="G54" s="185">
        <f t="shared" si="7"/>
        <v>0</v>
      </c>
      <c r="H54" s="184"/>
      <c r="I54" s="185">
        <f t="shared" si="8"/>
        <v>0</v>
      </c>
      <c r="J54" s="184"/>
      <c r="K54" s="185">
        <f t="shared" si="9"/>
        <v>0</v>
      </c>
      <c r="L54" s="185">
        <v>21</v>
      </c>
      <c r="M54" s="185">
        <f t="shared" si="10"/>
        <v>0</v>
      </c>
      <c r="N54" s="185">
        <v>0</v>
      </c>
      <c r="O54" s="185">
        <f t="shared" si="11"/>
        <v>0</v>
      </c>
      <c r="P54" s="185">
        <v>0</v>
      </c>
      <c r="Q54" s="185">
        <f t="shared" si="12"/>
        <v>0</v>
      </c>
      <c r="R54" s="185"/>
      <c r="S54" s="185" t="s">
        <v>280</v>
      </c>
      <c r="T54" s="186" t="s">
        <v>281</v>
      </c>
      <c r="U54" s="161">
        <v>0</v>
      </c>
      <c r="V54" s="161">
        <f t="shared" si="13"/>
        <v>0</v>
      </c>
      <c r="W54" s="161"/>
      <c r="X54" s="152"/>
      <c r="Y54" s="152"/>
      <c r="Z54" s="152"/>
      <c r="AA54" s="152"/>
      <c r="AB54" s="152"/>
      <c r="AC54" s="152"/>
      <c r="AD54" s="152"/>
      <c r="AE54" s="152"/>
      <c r="AF54" s="152"/>
      <c r="AG54" s="152" t="s">
        <v>1328</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
      <c r="A55" s="180">
        <v>26</v>
      </c>
      <c r="B55" s="181" t="s">
        <v>1458</v>
      </c>
      <c r="C55" s="191" t="s">
        <v>1459</v>
      </c>
      <c r="D55" s="182" t="s">
        <v>1282</v>
      </c>
      <c r="E55" s="183">
        <v>1</v>
      </c>
      <c r="F55" s="184"/>
      <c r="G55" s="185">
        <f t="shared" si="7"/>
        <v>0</v>
      </c>
      <c r="H55" s="184"/>
      <c r="I55" s="185">
        <f t="shared" si="8"/>
        <v>0</v>
      </c>
      <c r="J55" s="184"/>
      <c r="K55" s="185">
        <f t="shared" si="9"/>
        <v>0</v>
      </c>
      <c r="L55" s="185">
        <v>21</v>
      </c>
      <c r="M55" s="185">
        <f t="shared" si="10"/>
        <v>0</v>
      </c>
      <c r="N55" s="185">
        <v>0</v>
      </c>
      <c r="O55" s="185">
        <f t="shared" si="11"/>
        <v>0</v>
      </c>
      <c r="P55" s="185">
        <v>0</v>
      </c>
      <c r="Q55" s="185">
        <f t="shared" si="12"/>
        <v>0</v>
      </c>
      <c r="R55" s="185"/>
      <c r="S55" s="185" t="s">
        <v>280</v>
      </c>
      <c r="T55" s="186" t="s">
        <v>281</v>
      </c>
      <c r="U55" s="161">
        <v>0</v>
      </c>
      <c r="V55" s="161">
        <f t="shared" si="13"/>
        <v>0</v>
      </c>
      <c r="W55" s="161"/>
      <c r="X55" s="152"/>
      <c r="Y55" s="152"/>
      <c r="Z55" s="152"/>
      <c r="AA55" s="152"/>
      <c r="AB55" s="152"/>
      <c r="AC55" s="152"/>
      <c r="AD55" s="152"/>
      <c r="AE55" s="152"/>
      <c r="AF55" s="152"/>
      <c r="AG55" s="152" t="s">
        <v>755</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
      <c r="A56" s="180">
        <v>27</v>
      </c>
      <c r="B56" s="181" t="s">
        <v>1460</v>
      </c>
      <c r="C56" s="191" t="s">
        <v>1461</v>
      </c>
      <c r="D56" s="182" t="s">
        <v>1282</v>
      </c>
      <c r="E56" s="183">
        <v>1</v>
      </c>
      <c r="F56" s="184"/>
      <c r="G56" s="185">
        <f t="shared" si="7"/>
        <v>0</v>
      </c>
      <c r="H56" s="184"/>
      <c r="I56" s="185">
        <f t="shared" si="8"/>
        <v>0</v>
      </c>
      <c r="J56" s="184"/>
      <c r="K56" s="185">
        <f t="shared" si="9"/>
        <v>0</v>
      </c>
      <c r="L56" s="185">
        <v>21</v>
      </c>
      <c r="M56" s="185">
        <f t="shared" si="10"/>
        <v>0</v>
      </c>
      <c r="N56" s="185">
        <v>0</v>
      </c>
      <c r="O56" s="185">
        <f t="shared" si="11"/>
        <v>0</v>
      </c>
      <c r="P56" s="185">
        <v>0</v>
      </c>
      <c r="Q56" s="185">
        <f t="shared" si="12"/>
        <v>0</v>
      </c>
      <c r="R56" s="185"/>
      <c r="S56" s="185" t="s">
        <v>280</v>
      </c>
      <c r="T56" s="186" t="s">
        <v>281</v>
      </c>
      <c r="U56" s="161">
        <v>0</v>
      </c>
      <c r="V56" s="161">
        <f t="shared" si="13"/>
        <v>0</v>
      </c>
      <c r="W56" s="161"/>
      <c r="X56" s="152"/>
      <c r="Y56" s="152"/>
      <c r="Z56" s="152"/>
      <c r="AA56" s="152"/>
      <c r="AB56" s="152"/>
      <c r="AC56" s="152"/>
      <c r="AD56" s="152"/>
      <c r="AE56" s="152"/>
      <c r="AF56" s="152"/>
      <c r="AG56" s="152" t="s">
        <v>726</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
      <c r="A57" s="180">
        <v>28</v>
      </c>
      <c r="B57" s="181" t="s">
        <v>1462</v>
      </c>
      <c r="C57" s="191" t="s">
        <v>1463</v>
      </c>
      <c r="D57" s="182" t="s">
        <v>1282</v>
      </c>
      <c r="E57" s="183">
        <v>1</v>
      </c>
      <c r="F57" s="184"/>
      <c r="G57" s="185">
        <f t="shared" si="7"/>
        <v>0</v>
      </c>
      <c r="H57" s="184"/>
      <c r="I57" s="185">
        <f t="shared" si="8"/>
        <v>0</v>
      </c>
      <c r="J57" s="184"/>
      <c r="K57" s="185">
        <f t="shared" si="9"/>
        <v>0</v>
      </c>
      <c r="L57" s="185">
        <v>21</v>
      </c>
      <c r="M57" s="185">
        <f t="shared" si="10"/>
        <v>0</v>
      </c>
      <c r="N57" s="185">
        <v>0</v>
      </c>
      <c r="O57" s="185">
        <f t="shared" si="11"/>
        <v>0</v>
      </c>
      <c r="P57" s="185">
        <v>0</v>
      </c>
      <c r="Q57" s="185">
        <f t="shared" si="12"/>
        <v>0</v>
      </c>
      <c r="R57" s="185"/>
      <c r="S57" s="185" t="s">
        <v>280</v>
      </c>
      <c r="T57" s="186" t="s">
        <v>281</v>
      </c>
      <c r="U57" s="161">
        <v>0</v>
      </c>
      <c r="V57" s="161">
        <f t="shared" si="13"/>
        <v>0</v>
      </c>
      <c r="W57" s="161"/>
      <c r="X57" s="152"/>
      <c r="Y57" s="152"/>
      <c r="Z57" s="152"/>
      <c r="AA57" s="152"/>
      <c r="AB57" s="152"/>
      <c r="AC57" s="152"/>
      <c r="AD57" s="152"/>
      <c r="AE57" s="152"/>
      <c r="AF57" s="152"/>
      <c r="AG57" s="152" t="s">
        <v>1328</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
      <c r="A58" s="180">
        <v>29</v>
      </c>
      <c r="B58" s="181" t="s">
        <v>1464</v>
      </c>
      <c r="C58" s="191" t="s">
        <v>1465</v>
      </c>
      <c r="D58" s="182" t="s">
        <v>1282</v>
      </c>
      <c r="E58" s="183">
        <v>1</v>
      </c>
      <c r="F58" s="184"/>
      <c r="G58" s="185">
        <f t="shared" si="7"/>
        <v>0</v>
      </c>
      <c r="H58" s="184"/>
      <c r="I58" s="185">
        <f t="shared" si="8"/>
        <v>0</v>
      </c>
      <c r="J58" s="184"/>
      <c r="K58" s="185">
        <f t="shared" si="9"/>
        <v>0</v>
      </c>
      <c r="L58" s="185">
        <v>21</v>
      </c>
      <c r="M58" s="185">
        <f t="shared" si="10"/>
        <v>0</v>
      </c>
      <c r="N58" s="185">
        <v>0</v>
      </c>
      <c r="O58" s="185">
        <f t="shared" si="11"/>
        <v>0</v>
      </c>
      <c r="P58" s="185">
        <v>0</v>
      </c>
      <c r="Q58" s="185">
        <f t="shared" si="12"/>
        <v>0</v>
      </c>
      <c r="R58" s="185"/>
      <c r="S58" s="185" t="s">
        <v>280</v>
      </c>
      <c r="T58" s="186" t="s">
        <v>281</v>
      </c>
      <c r="U58" s="161">
        <v>0</v>
      </c>
      <c r="V58" s="161">
        <f t="shared" si="13"/>
        <v>0</v>
      </c>
      <c r="W58" s="161"/>
      <c r="X58" s="152"/>
      <c r="Y58" s="152"/>
      <c r="Z58" s="152"/>
      <c r="AA58" s="152"/>
      <c r="AB58" s="152"/>
      <c r="AC58" s="152"/>
      <c r="AD58" s="152"/>
      <c r="AE58" s="152"/>
      <c r="AF58" s="152"/>
      <c r="AG58" s="152" t="s">
        <v>1328</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x14ac:dyDescent="0.2">
      <c r="A59" s="167" t="s">
        <v>275</v>
      </c>
      <c r="B59" s="168" t="s">
        <v>207</v>
      </c>
      <c r="C59" s="188" t="s">
        <v>208</v>
      </c>
      <c r="D59" s="169"/>
      <c r="E59" s="170"/>
      <c r="F59" s="171"/>
      <c r="G59" s="171">
        <f>SUMIF(AG60:AG70,"&lt;&gt;NOR",G60:G70)</f>
        <v>0</v>
      </c>
      <c r="H59" s="171"/>
      <c r="I59" s="171">
        <f>SUM(I60:I70)</f>
        <v>0</v>
      </c>
      <c r="J59" s="171"/>
      <c r="K59" s="171">
        <f>SUM(K60:K70)</f>
        <v>0</v>
      </c>
      <c r="L59" s="171"/>
      <c r="M59" s="171">
        <f>SUM(M60:M70)</f>
        <v>0</v>
      </c>
      <c r="N59" s="171"/>
      <c r="O59" s="171">
        <f>SUM(O60:O70)</f>
        <v>0</v>
      </c>
      <c r="P59" s="171"/>
      <c r="Q59" s="171">
        <f>SUM(Q60:Q70)</f>
        <v>0</v>
      </c>
      <c r="R59" s="171"/>
      <c r="S59" s="171"/>
      <c r="T59" s="172"/>
      <c r="U59" s="166"/>
      <c r="V59" s="166">
        <f>SUM(V60:V70)</f>
        <v>81.96</v>
      </c>
      <c r="W59" s="166"/>
      <c r="AG59" t="s">
        <v>276</v>
      </c>
    </row>
    <row r="60" spans="1:60" outlineLevel="1" x14ac:dyDescent="0.2">
      <c r="A60" s="180">
        <v>30</v>
      </c>
      <c r="B60" s="181" t="s">
        <v>1280</v>
      </c>
      <c r="C60" s="191" t="s">
        <v>1281</v>
      </c>
      <c r="D60" s="182" t="s">
        <v>1282</v>
      </c>
      <c r="E60" s="183">
        <v>2</v>
      </c>
      <c r="F60" s="184"/>
      <c r="G60" s="185">
        <f t="shared" ref="G60:G69" si="14">ROUND(E60*F60,2)</f>
        <v>0</v>
      </c>
      <c r="H60" s="184"/>
      <c r="I60" s="185">
        <f t="shared" ref="I60:I69" si="15">ROUND(E60*H60,2)</f>
        <v>0</v>
      </c>
      <c r="J60" s="184"/>
      <c r="K60" s="185">
        <f t="shared" ref="K60:K69" si="16">ROUND(E60*J60,2)</f>
        <v>0</v>
      </c>
      <c r="L60" s="185">
        <v>21</v>
      </c>
      <c r="M60" s="185">
        <f t="shared" ref="M60:M69" si="17">G60*(1+L60/100)</f>
        <v>0</v>
      </c>
      <c r="N60" s="185">
        <v>0</v>
      </c>
      <c r="O60" s="185">
        <f t="shared" ref="O60:O69" si="18">ROUND(E60*N60,2)</f>
        <v>0</v>
      </c>
      <c r="P60" s="185">
        <v>0</v>
      </c>
      <c r="Q60" s="185">
        <f t="shared" ref="Q60:Q69" si="19">ROUND(E60*P60,2)</f>
        <v>0</v>
      </c>
      <c r="R60" s="185"/>
      <c r="S60" s="185" t="s">
        <v>280</v>
      </c>
      <c r="T60" s="186" t="s">
        <v>281</v>
      </c>
      <c r="U60" s="161">
        <v>0</v>
      </c>
      <c r="V60" s="161">
        <f t="shared" ref="V60:V69" si="20">ROUND(E60*U60,2)</f>
        <v>0</v>
      </c>
      <c r="W60" s="161"/>
      <c r="X60" s="152"/>
      <c r="Y60" s="152"/>
      <c r="Z60" s="152"/>
      <c r="AA60" s="152"/>
      <c r="AB60" s="152"/>
      <c r="AC60" s="152"/>
      <c r="AD60" s="152"/>
      <c r="AE60" s="152"/>
      <c r="AF60" s="152"/>
      <c r="AG60" s="152" t="s">
        <v>755</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
      <c r="A61" s="180">
        <v>31</v>
      </c>
      <c r="B61" s="181" t="s">
        <v>1257</v>
      </c>
      <c r="C61" s="191" t="s">
        <v>1283</v>
      </c>
      <c r="D61" s="182" t="s">
        <v>451</v>
      </c>
      <c r="E61" s="183">
        <v>4</v>
      </c>
      <c r="F61" s="184"/>
      <c r="G61" s="185">
        <f t="shared" si="14"/>
        <v>0</v>
      </c>
      <c r="H61" s="184"/>
      <c r="I61" s="185">
        <f t="shared" si="15"/>
        <v>0</v>
      </c>
      <c r="J61" s="184"/>
      <c r="K61" s="185">
        <f t="shared" si="16"/>
        <v>0</v>
      </c>
      <c r="L61" s="185">
        <v>21</v>
      </c>
      <c r="M61" s="185">
        <f t="shared" si="17"/>
        <v>0</v>
      </c>
      <c r="N61" s="185">
        <v>0</v>
      </c>
      <c r="O61" s="185">
        <f t="shared" si="18"/>
        <v>0</v>
      </c>
      <c r="P61" s="185">
        <v>0</v>
      </c>
      <c r="Q61" s="185">
        <f t="shared" si="19"/>
        <v>0</v>
      </c>
      <c r="R61" s="185"/>
      <c r="S61" s="185" t="s">
        <v>280</v>
      </c>
      <c r="T61" s="186" t="s">
        <v>281</v>
      </c>
      <c r="U61" s="161">
        <v>0</v>
      </c>
      <c r="V61" s="161">
        <f t="shared" si="20"/>
        <v>0</v>
      </c>
      <c r="W61" s="161"/>
      <c r="X61" s="152"/>
      <c r="Y61" s="152"/>
      <c r="Z61" s="152"/>
      <c r="AA61" s="152"/>
      <c r="AB61" s="152"/>
      <c r="AC61" s="152"/>
      <c r="AD61" s="152"/>
      <c r="AE61" s="152"/>
      <c r="AF61" s="152"/>
      <c r="AG61" s="152" t="s">
        <v>755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
      <c r="A62" s="180">
        <v>32</v>
      </c>
      <c r="B62" s="181" t="s">
        <v>1466</v>
      </c>
      <c r="C62" s="191" t="s">
        <v>1467</v>
      </c>
      <c r="D62" s="182" t="s">
        <v>486</v>
      </c>
      <c r="E62" s="183">
        <v>2.5</v>
      </c>
      <c r="F62" s="184"/>
      <c r="G62" s="185">
        <f t="shared" si="14"/>
        <v>0</v>
      </c>
      <c r="H62" s="184"/>
      <c r="I62" s="185">
        <f t="shared" si="15"/>
        <v>0</v>
      </c>
      <c r="J62" s="184"/>
      <c r="K62" s="185">
        <f t="shared" si="16"/>
        <v>0</v>
      </c>
      <c r="L62" s="185">
        <v>21</v>
      </c>
      <c r="M62" s="185">
        <f t="shared" si="17"/>
        <v>0</v>
      </c>
      <c r="N62" s="185">
        <v>0</v>
      </c>
      <c r="O62" s="185">
        <f t="shared" si="18"/>
        <v>0</v>
      </c>
      <c r="P62" s="185">
        <v>0</v>
      </c>
      <c r="Q62" s="185">
        <f t="shared" si="19"/>
        <v>0</v>
      </c>
      <c r="R62" s="185"/>
      <c r="S62" s="185" t="s">
        <v>280</v>
      </c>
      <c r="T62" s="186" t="s">
        <v>281</v>
      </c>
      <c r="U62" s="161">
        <v>0.38100000000000001</v>
      </c>
      <c r="V62" s="161">
        <f t="shared" si="20"/>
        <v>0.95</v>
      </c>
      <c r="W62" s="161"/>
      <c r="X62" s="152"/>
      <c r="Y62" s="152"/>
      <c r="Z62" s="152"/>
      <c r="AA62" s="152"/>
      <c r="AB62" s="152"/>
      <c r="AC62" s="152"/>
      <c r="AD62" s="152"/>
      <c r="AE62" s="152"/>
      <c r="AF62" s="152"/>
      <c r="AG62" s="152" t="s">
        <v>755</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
      <c r="A63" s="180">
        <v>33</v>
      </c>
      <c r="B63" s="181" t="s">
        <v>1468</v>
      </c>
      <c r="C63" s="191" t="s">
        <v>1469</v>
      </c>
      <c r="D63" s="182" t="s">
        <v>486</v>
      </c>
      <c r="E63" s="183">
        <v>8</v>
      </c>
      <c r="F63" s="184"/>
      <c r="G63" s="185">
        <f t="shared" si="14"/>
        <v>0</v>
      </c>
      <c r="H63" s="184"/>
      <c r="I63" s="185">
        <f t="shared" si="15"/>
        <v>0</v>
      </c>
      <c r="J63" s="184"/>
      <c r="K63" s="185">
        <f t="shared" si="16"/>
        <v>0</v>
      </c>
      <c r="L63" s="185">
        <v>21</v>
      </c>
      <c r="M63" s="185">
        <f t="shared" si="17"/>
        <v>0</v>
      </c>
      <c r="N63" s="185">
        <v>0</v>
      </c>
      <c r="O63" s="185">
        <f t="shared" si="18"/>
        <v>0</v>
      </c>
      <c r="P63" s="185">
        <v>0</v>
      </c>
      <c r="Q63" s="185">
        <f t="shared" si="19"/>
        <v>0</v>
      </c>
      <c r="R63" s="185"/>
      <c r="S63" s="185" t="s">
        <v>280</v>
      </c>
      <c r="T63" s="186" t="s">
        <v>281</v>
      </c>
      <c r="U63" s="161">
        <v>0.39200000000000002</v>
      </c>
      <c r="V63" s="161">
        <f t="shared" si="20"/>
        <v>3.14</v>
      </c>
      <c r="W63" s="161"/>
      <c r="X63" s="152"/>
      <c r="Y63" s="152"/>
      <c r="Z63" s="152"/>
      <c r="AA63" s="152"/>
      <c r="AB63" s="152"/>
      <c r="AC63" s="152"/>
      <c r="AD63" s="152"/>
      <c r="AE63" s="152"/>
      <c r="AF63" s="152"/>
      <c r="AG63" s="152" t="s">
        <v>755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
      <c r="A64" s="180">
        <v>34</v>
      </c>
      <c r="B64" s="181" t="s">
        <v>1470</v>
      </c>
      <c r="C64" s="191" t="s">
        <v>1471</v>
      </c>
      <c r="D64" s="182" t="s">
        <v>486</v>
      </c>
      <c r="E64" s="183">
        <v>83</v>
      </c>
      <c r="F64" s="184"/>
      <c r="G64" s="185">
        <f t="shared" si="14"/>
        <v>0</v>
      </c>
      <c r="H64" s="184"/>
      <c r="I64" s="185">
        <f t="shared" si="15"/>
        <v>0</v>
      </c>
      <c r="J64" s="184"/>
      <c r="K64" s="185">
        <f t="shared" si="16"/>
        <v>0</v>
      </c>
      <c r="L64" s="185">
        <v>21</v>
      </c>
      <c r="M64" s="185">
        <f t="shared" si="17"/>
        <v>0</v>
      </c>
      <c r="N64" s="185">
        <v>0</v>
      </c>
      <c r="O64" s="185">
        <f t="shared" si="18"/>
        <v>0</v>
      </c>
      <c r="P64" s="185">
        <v>0</v>
      </c>
      <c r="Q64" s="185">
        <f t="shared" si="19"/>
        <v>0</v>
      </c>
      <c r="R64" s="185"/>
      <c r="S64" s="185" t="s">
        <v>280</v>
      </c>
      <c r="T64" s="186" t="s">
        <v>281</v>
      </c>
      <c r="U64" s="161">
        <v>0.36800000000000005</v>
      </c>
      <c r="V64" s="161">
        <f t="shared" si="20"/>
        <v>30.54</v>
      </c>
      <c r="W64" s="161"/>
      <c r="X64" s="152"/>
      <c r="Y64" s="152"/>
      <c r="Z64" s="152"/>
      <c r="AA64" s="152"/>
      <c r="AB64" s="152"/>
      <c r="AC64" s="152"/>
      <c r="AD64" s="152"/>
      <c r="AE64" s="152"/>
      <c r="AF64" s="152"/>
      <c r="AG64" s="152" t="s">
        <v>755</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
      <c r="A65" s="180">
        <v>35</v>
      </c>
      <c r="B65" s="181" t="s">
        <v>1472</v>
      </c>
      <c r="C65" s="191" t="s">
        <v>1473</v>
      </c>
      <c r="D65" s="182" t="s">
        <v>486</v>
      </c>
      <c r="E65" s="183">
        <v>15</v>
      </c>
      <c r="F65" s="184"/>
      <c r="G65" s="185">
        <f t="shared" si="14"/>
        <v>0</v>
      </c>
      <c r="H65" s="184"/>
      <c r="I65" s="185">
        <f t="shared" si="15"/>
        <v>0</v>
      </c>
      <c r="J65" s="184"/>
      <c r="K65" s="185">
        <f t="shared" si="16"/>
        <v>0</v>
      </c>
      <c r="L65" s="185">
        <v>21</v>
      </c>
      <c r="M65" s="185">
        <f t="shared" si="17"/>
        <v>0</v>
      </c>
      <c r="N65" s="185">
        <v>0</v>
      </c>
      <c r="O65" s="185">
        <f t="shared" si="18"/>
        <v>0</v>
      </c>
      <c r="P65" s="185">
        <v>0</v>
      </c>
      <c r="Q65" s="185">
        <f t="shared" si="19"/>
        <v>0</v>
      </c>
      <c r="R65" s="185"/>
      <c r="S65" s="185" t="s">
        <v>280</v>
      </c>
      <c r="T65" s="186" t="s">
        <v>281</v>
      </c>
      <c r="U65" s="161">
        <v>0.42100000000000004</v>
      </c>
      <c r="V65" s="161">
        <f t="shared" si="20"/>
        <v>6.32</v>
      </c>
      <c r="W65" s="161"/>
      <c r="X65" s="152"/>
      <c r="Y65" s="152"/>
      <c r="Z65" s="152"/>
      <c r="AA65" s="152"/>
      <c r="AB65" s="152"/>
      <c r="AC65" s="152"/>
      <c r="AD65" s="152"/>
      <c r="AE65" s="152"/>
      <c r="AF65" s="152"/>
      <c r="AG65" s="152" t="s">
        <v>755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
      <c r="A66" s="180">
        <v>36</v>
      </c>
      <c r="B66" s="181" t="s">
        <v>1474</v>
      </c>
      <c r="C66" s="191" t="s">
        <v>1475</v>
      </c>
      <c r="D66" s="182" t="s">
        <v>486</v>
      </c>
      <c r="E66" s="183">
        <v>29</v>
      </c>
      <c r="F66" s="184"/>
      <c r="G66" s="185">
        <f t="shared" si="14"/>
        <v>0</v>
      </c>
      <c r="H66" s="184"/>
      <c r="I66" s="185">
        <f t="shared" si="15"/>
        <v>0</v>
      </c>
      <c r="J66" s="184"/>
      <c r="K66" s="185">
        <f t="shared" si="16"/>
        <v>0</v>
      </c>
      <c r="L66" s="185">
        <v>21</v>
      </c>
      <c r="M66" s="185">
        <f t="shared" si="17"/>
        <v>0</v>
      </c>
      <c r="N66" s="185">
        <v>0</v>
      </c>
      <c r="O66" s="185">
        <f t="shared" si="18"/>
        <v>0</v>
      </c>
      <c r="P66" s="185">
        <v>0</v>
      </c>
      <c r="Q66" s="185">
        <f t="shared" si="19"/>
        <v>0</v>
      </c>
      <c r="R66" s="185"/>
      <c r="S66" s="185" t="s">
        <v>280</v>
      </c>
      <c r="T66" s="186" t="s">
        <v>281</v>
      </c>
      <c r="U66" s="161">
        <v>0.442</v>
      </c>
      <c r="V66" s="161">
        <f t="shared" si="20"/>
        <v>12.82</v>
      </c>
      <c r="W66" s="161"/>
      <c r="X66" s="152"/>
      <c r="Y66" s="152"/>
      <c r="Z66" s="152"/>
      <c r="AA66" s="152"/>
      <c r="AB66" s="152"/>
      <c r="AC66" s="152"/>
      <c r="AD66" s="152"/>
      <c r="AE66" s="152"/>
      <c r="AF66" s="152"/>
      <c r="AG66" s="152" t="s">
        <v>755</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
      <c r="A67" s="180">
        <v>37</v>
      </c>
      <c r="B67" s="181" t="s">
        <v>1476</v>
      </c>
      <c r="C67" s="191" t="s">
        <v>1477</v>
      </c>
      <c r="D67" s="182" t="s">
        <v>486</v>
      </c>
      <c r="E67" s="183">
        <v>51</v>
      </c>
      <c r="F67" s="184"/>
      <c r="G67" s="185">
        <f t="shared" si="14"/>
        <v>0</v>
      </c>
      <c r="H67" s="184"/>
      <c r="I67" s="185">
        <f t="shared" si="15"/>
        <v>0</v>
      </c>
      <c r="J67" s="184"/>
      <c r="K67" s="185">
        <f t="shared" si="16"/>
        <v>0</v>
      </c>
      <c r="L67" s="185">
        <v>21</v>
      </c>
      <c r="M67" s="185">
        <f t="shared" si="17"/>
        <v>0</v>
      </c>
      <c r="N67" s="185">
        <v>0</v>
      </c>
      <c r="O67" s="185">
        <f t="shared" si="18"/>
        <v>0</v>
      </c>
      <c r="P67" s="185">
        <v>0</v>
      </c>
      <c r="Q67" s="185">
        <f t="shared" si="19"/>
        <v>0</v>
      </c>
      <c r="R67" s="185"/>
      <c r="S67" s="185" t="s">
        <v>280</v>
      </c>
      <c r="T67" s="186" t="s">
        <v>281</v>
      </c>
      <c r="U67" s="161">
        <v>0.47500000000000003</v>
      </c>
      <c r="V67" s="161">
        <f t="shared" si="20"/>
        <v>24.23</v>
      </c>
      <c r="W67" s="161"/>
      <c r="X67" s="152"/>
      <c r="Y67" s="152"/>
      <c r="Z67" s="152"/>
      <c r="AA67" s="152"/>
      <c r="AB67" s="152"/>
      <c r="AC67" s="152"/>
      <c r="AD67" s="152"/>
      <c r="AE67" s="152"/>
      <c r="AF67" s="152"/>
      <c r="AG67" s="152" t="s">
        <v>755</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2.5" outlineLevel="1" x14ac:dyDescent="0.2">
      <c r="A68" s="180">
        <v>38</v>
      </c>
      <c r="B68" s="181" t="s">
        <v>1294</v>
      </c>
      <c r="C68" s="191" t="s">
        <v>1295</v>
      </c>
      <c r="D68" s="182" t="s">
        <v>486</v>
      </c>
      <c r="E68" s="183">
        <v>188.5</v>
      </c>
      <c r="F68" s="184"/>
      <c r="G68" s="185">
        <f t="shared" si="14"/>
        <v>0</v>
      </c>
      <c r="H68" s="184"/>
      <c r="I68" s="185">
        <f t="shared" si="15"/>
        <v>0</v>
      </c>
      <c r="J68" s="184"/>
      <c r="K68" s="185">
        <f t="shared" si="16"/>
        <v>0</v>
      </c>
      <c r="L68" s="185">
        <v>21</v>
      </c>
      <c r="M68" s="185">
        <f t="shared" si="17"/>
        <v>0</v>
      </c>
      <c r="N68" s="185">
        <v>0</v>
      </c>
      <c r="O68" s="185">
        <f t="shared" si="18"/>
        <v>0</v>
      </c>
      <c r="P68" s="185">
        <v>0</v>
      </c>
      <c r="Q68" s="185">
        <f t="shared" si="19"/>
        <v>0</v>
      </c>
      <c r="R68" s="185"/>
      <c r="S68" s="185" t="s">
        <v>280</v>
      </c>
      <c r="T68" s="186" t="s">
        <v>281</v>
      </c>
      <c r="U68" s="161">
        <v>2.1000000000000001E-2</v>
      </c>
      <c r="V68" s="161">
        <f t="shared" si="20"/>
        <v>3.96</v>
      </c>
      <c r="W68" s="161"/>
      <c r="X68" s="152"/>
      <c r="Y68" s="152"/>
      <c r="Z68" s="152"/>
      <c r="AA68" s="152"/>
      <c r="AB68" s="152"/>
      <c r="AC68" s="152"/>
      <c r="AD68" s="152"/>
      <c r="AE68" s="152"/>
      <c r="AF68" s="152"/>
      <c r="AG68" s="152" t="s">
        <v>755</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
      <c r="A69" s="173">
        <v>39</v>
      </c>
      <c r="B69" s="174" t="s">
        <v>1297</v>
      </c>
      <c r="C69" s="189" t="s">
        <v>1298</v>
      </c>
      <c r="D69" s="175" t="s">
        <v>0</v>
      </c>
      <c r="E69" s="176">
        <v>580.21050000000002</v>
      </c>
      <c r="F69" s="177"/>
      <c r="G69" s="178">
        <f t="shared" si="14"/>
        <v>0</v>
      </c>
      <c r="H69" s="177"/>
      <c r="I69" s="178">
        <f t="shared" si="15"/>
        <v>0</v>
      </c>
      <c r="J69" s="177"/>
      <c r="K69" s="178">
        <f t="shared" si="16"/>
        <v>0</v>
      </c>
      <c r="L69" s="178">
        <v>21</v>
      </c>
      <c r="M69" s="178">
        <f t="shared" si="17"/>
        <v>0</v>
      </c>
      <c r="N69" s="178">
        <v>0</v>
      </c>
      <c r="O69" s="178">
        <f t="shared" si="18"/>
        <v>0</v>
      </c>
      <c r="P69" s="178">
        <v>0</v>
      </c>
      <c r="Q69" s="178">
        <f t="shared" si="19"/>
        <v>0</v>
      </c>
      <c r="R69" s="178"/>
      <c r="S69" s="178" t="s">
        <v>280</v>
      </c>
      <c r="T69" s="179" t="s">
        <v>281</v>
      </c>
      <c r="U69" s="161">
        <v>0</v>
      </c>
      <c r="V69" s="161">
        <f t="shared" si="20"/>
        <v>0</v>
      </c>
      <c r="W69" s="161"/>
      <c r="X69" s="152"/>
      <c r="Y69" s="152"/>
      <c r="Z69" s="152"/>
      <c r="AA69" s="152"/>
      <c r="AB69" s="152"/>
      <c r="AC69" s="152"/>
      <c r="AD69" s="152"/>
      <c r="AE69" s="152"/>
      <c r="AF69" s="152"/>
      <c r="AG69" s="152" t="s">
        <v>755</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
      <c r="A70" s="159"/>
      <c r="B70" s="160"/>
      <c r="C70" s="257" t="s">
        <v>1299</v>
      </c>
      <c r="D70" s="258"/>
      <c r="E70" s="258"/>
      <c r="F70" s="258"/>
      <c r="G70" s="258"/>
      <c r="H70" s="161"/>
      <c r="I70" s="161"/>
      <c r="J70" s="161"/>
      <c r="K70" s="161"/>
      <c r="L70" s="161"/>
      <c r="M70" s="161"/>
      <c r="N70" s="161"/>
      <c r="O70" s="161"/>
      <c r="P70" s="161"/>
      <c r="Q70" s="161"/>
      <c r="R70" s="161"/>
      <c r="S70" s="161"/>
      <c r="T70" s="161"/>
      <c r="U70" s="161"/>
      <c r="V70" s="161"/>
      <c r="W70" s="161"/>
      <c r="X70" s="152"/>
      <c r="Y70" s="152"/>
      <c r="Z70" s="152"/>
      <c r="AA70" s="152"/>
      <c r="AB70" s="152"/>
      <c r="AC70" s="152"/>
      <c r="AD70" s="152"/>
      <c r="AE70" s="152"/>
      <c r="AF70" s="152"/>
      <c r="AG70" s="152" t="s">
        <v>1162</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x14ac:dyDescent="0.2">
      <c r="A71" s="167" t="s">
        <v>275</v>
      </c>
      <c r="B71" s="168" t="s">
        <v>209</v>
      </c>
      <c r="C71" s="188" t="s">
        <v>210</v>
      </c>
      <c r="D71" s="169"/>
      <c r="E71" s="170"/>
      <c r="F71" s="171"/>
      <c r="G71" s="171">
        <f>SUMIF(AG72:AG118,"&lt;&gt;NOR",G72:G118)</f>
        <v>0</v>
      </c>
      <c r="H71" s="171"/>
      <c r="I71" s="171">
        <f>SUM(I72:I118)</f>
        <v>0</v>
      </c>
      <c r="J71" s="171"/>
      <c r="K71" s="171">
        <f>SUM(K72:K118)</f>
        <v>0</v>
      </c>
      <c r="L71" s="171"/>
      <c r="M71" s="171">
        <f>SUM(M72:M118)</f>
        <v>0</v>
      </c>
      <c r="N71" s="171"/>
      <c r="O71" s="171">
        <f>SUM(O72:O118)</f>
        <v>0</v>
      </c>
      <c r="P71" s="171"/>
      <c r="Q71" s="171">
        <f>SUM(Q72:Q118)</f>
        <v>0</v>
      </c>
      <c r="R71" s="171"/>
      <c r="S71" s="171"/>
      <c r="T71" s="172"/>
      <c r="U71" s="166"/>
      <c r="V71" s="166">
        <f>SUM(V72:V118)</f>
        <v>32.17</v>
      </c>
      <c r="W71" s="166"/>
      <c r="AG71" t="s">
        <v>276</v>
      </c>
    </row>
    <row r="72" spans="1:60" outlineLevel="1" x14ac:dyDescent="0.2">
      <c r="A72" s="180">
        <v>40</v>
      </c>
      <c r="B72" s="181" t="s">
        <v>1478</v>
      </c>
      <c r="C72" s="191" t="s">
        <v>1479</v>
      </c>
      <c r="D72" s="182" t="s">
        <v>451</v>
      </c>
      <c r="E72" s="183">
        <v>5</v>
      </c>
      <c r="F72" s="184"/>
      <c r="G72" s="185">
        <f t="shared" ref="G72:G91" si="21">ROUND(E72*F72,2)</f>
        <v>0</v>
      </c>
      <c r="H72" s="184"/>
      <c r="I72" s="185">
        <f t="shared" ref="I72:I91" si="22">ROUND(E72*H72,2)</f>
        <v>0</v>
      </c>
      <c r="J72" s="184"/>
      <c r="K72" s="185">
        <f t="shared" ref="K72:K91" si="23">ROUND(E72*J72,2)</f>
        <v>0</v>
      </c>
      <c r="L72" s="185">
        <v>21</v>
      </c>
      <c r="M72" s="185">
        <f t="shared" ref="M72:M91" si="24">G72*(1+L72/100)</f>
        <v>0</v>
      </c>
      <c r="N72" s="185">
        <v>0</v>
      </c>
      <c r="O72" s="185">
        <f t="shared" ref="O72:O91" si="25">ROUND(E72*N72,2)</f>
        <v>0</v>
      </c>
      <c r="P72" s="185">
        <v>0</v>
      </c>
      <c r="Q72" s="185">
        <f t="shared" ref="Q72:Q91" si="26">ROUND(E72*P72,2)</f>
        <v>0</v>
      </c>
      <c r="R72" s="185"/>
      <c r="S72" s="185" t="s">
        <v>280</v>
      </c>
      <c r="T72" s="186" t="s">
        <v>281</v>
      </c>
      <c r="U72" s="161">
        <v>0</v>
      </c>
      <c r="V72" s="161">
        <f t="shared" ref="V72:V91" si="27">ROUND(E72*U72,2)</f>
        <v>0</v>
      </c>
      <c r="W72" s="161"/>
      <c r="X72" s="152"/>
      <c r="Y72" s="152"/>
      <c r="Z72" s="152"/>
      <c r="AA72" s="152"/>
      <c r="AB72" s="152"/>
      <c r="AC72" s="152"/>
      <c r="AD72" s="152"/>
      <c r="AE72" s="152"/>
      <c r="AF72" s="152"/>
      <c r="AG72" s="152" t="s">
        <v>755</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
      <c r="A73" s="180">
        <v>41</v>
      </c>
      <c r="B73" s="181" t="s">
        <v>1480</v>
      </c>
      <c r="C73" s="191" t="s">
        <v>1481</v>
      </c>
      <c r="D73" s="182" t="s">
        <v>451</v>
      </c>
      <c r="E73" s="183">
        <v>2</v>
      </c>
      <c r="F73" s="184"/>
      <c r="G73" s="185">
        <f t="shared" si="21"/>
        <v>0</v>
      </c>
      <c r="H73" s="184"/>
      <c r="I73" s="185">
        <f t="shared" si="22"/>
        <v>0</v>
      </c>
      <c r="J73" s="184"/>
      <c r="K73" s="185">
        <f t="shared" si="23"/>
        <v>0</v>
      </c>
      <c r="L73" s="185">
        <v>21</v>
      </c>
      <c r="M73" s="185">
        <f t="shared" si="24"/>
        <v>0</v>
      </c>
      <c r="N73" s="185">
        <v>0</v>
      </c>
      <c r="O73" s="185">
        <f t="shared" si="25"/>
        <v>0</v>
      </c>
      <c r="P73" s="185">
        <v>0</v>
      </c>
      <c r="Q73" s="185">
        <f t="shared" si="26"/>
        <v>0</v>
      </c>
      <c r="R73" s="185"/>
      <c r="S73" s="185" t="s">
        <v>280</v>
      </c>
      <c r="T73" s="186" t="s">
        <v>281</v>
      </c>
      <c r="U73" s="161">
        <v>0</v>
      </c>
      <c r="V73" s="161">
        <f t="shared" si="27"/>
        <v>0</v>
      </c>
      <c r="W73" s="161"/>
      <c r="X73" s="152"/>
      <c r="Y73" s="152"/>
      <c r="Z73" s="152"/>
      <c r="AA73" s="152"/>
      <c r="AB73" s="152"/>
      <c r="AC73" s="152"/>
      <c r="AD73" s="152"/>
      <c r="AE73" s="152"/>
      <c r="AF73" s="152"/>
      <c r="AG73" s="152" t="s">
        <v>755</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
      <c r="A74" s="180">
        <v>42</v>
      </c>
      <c r="B74" s="181" t="s">
        <v>1482</v>
      </c>
      <c r="C74" s="191" t="s">
        <v>1483</v>
      </c>
      <c r="D74" s="182" t="s">
        <v>1224</v>
      </c>
      <c r="E74" s="183">
        <v>1</v>
      </c>
      <c r="F74" s="184"/>
      <c r="G74" s="185">
        <f t="shared" si="21"/>
        <v>0</v>
      </c>
      <c r="H74" s="184"/>
      <c r="I74" s="185">
        <f t="shared" si="22"/>
        <v>0</v>
      </c>
      <c r="J74" s="184"/>
      <c r="K74" s="185">
        <f t="shared" si="23"/>
        <v>0</v>
      </c>
      <c r="L74" s="185">
        <v>21</v>
      </c>
      <c r="M74" s="185">
        <f t="shared" si="24"/>
        <v>0</v>
      </c>
      <c r="N74" s="185">
        <v>0</v>
      </c>
      <c r="O74" s="185">
        <f t="shared" si="25"/>
        <v>0</v>
      </c>
      <c r="P74" s="185">
        <v>0</v>
      </c>
      <c r="Q74" s="185">
        <f t="shared" si="26"/>
        <v>0</v>
      </c>
      <c r="R74" s="185"/>
      <c r="S74" s="185" t="s">
        <v>280</v>
      </c>
      <c r="T74" s="186" t="s">
        <v>281</v>
      </c>
      <c r="U74" s="161">
        <v>0.69700000000000006</v>
      </c>
      <c r="V74" s="161">
        <f t="shared" si="27"/>
        <v>0.7</v>
      </c>
      <c r="W74" s="161"/>
      <c r="X74" s="152"/>
      <c r="Y74" s="152"/>
      <c r="Z74" s="152"/>
      <c r="AA74" s="152"/>
      <c r="AB74" s="152"/>
      <c r="AC74" s="152"/>
      <c r="AD74" s="152"/>
      <c r="AE74" s="152"/>
      <c r="AF74" s="152"/>
      <c r="AG74" s="152" t="s">
        <v>755</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
      <c r="A75" s="180">
        <v>43</v>
      </c>
      <c r="B75" s="181" t="s">
        <v>1300</v>
      </c>
      <c r="C75" s="191" t="s">
        <v>1301</v>
      </c>
      <c r="D75" s="182" t="s">
        <v>451</v>
      </c>
      <c r="E75" s="183">
        <v>27</v>
      </c>
      <c r="F75" s="184"/>
      <c r="G75" s="185">
        <f t="shared" si="21"/>
        <v>0</v>
      </c>
      <c r="H75" s="184"/>
      <c r="I75" s="185">
        <f t="shared" si="22"/>
        <v>0</v>
      </c>
      <c r="J75" s="184"/>
      <c r="K75" s="185">
        <f t="shared" si="23"/>
        <v>0</v>
      </c>
      <c r="L75" s="185">
        <v>21</v>
      </c>
      <c r="M75" s="185">
        <f t="shared" si="24"/>
        <v>0</v>
      </c>
      <c r="N75" s="185">
        <v>0</v>
      </c>
      <c r="O75" s="185">
        <f t="shared" si="25"/>
        <v>0</v>
      </c>
      <c r="P75" s="185">
        <v>0</v>
      </c>
      <c r="Q75" s="185">
        <f t="shared" si="26"/>
        <v>0</v>
      </c>
      <c r="R75" s="185"/>
      <c r="S75" s="185" t="s">
        <v>280</v>
      </c>
      <c r="T75" s="186" t="s">
        <v>281</v>
      </c>
      <c r="U75" s="161">
        <v>5.1000000000000004E-2</v>
      </c>
      <c r="V75" s="161">
        <f t="shared" si="27"/>
        <v>1.38</v>
      </c>
      <c r="W75" s="161"/>
      <c r="X75" s="152"/>
      <c r="Y75" s="152"/>
      <c r="Z75" s="152"/>
      <c r="AA75" s="152"/>
      <c r="AB75" s="152"/>
      <c r="AC75" s="152"/>
      <c r="AD75" s="152"/>
      <c r="AE75" s="152"/>
      <c r="AF75" s="152"/>
      <c r="AG75" s="152" t="s">
        <v>755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
      <c r="A76" s="180">
        <v>44</v>
      </c>
      <c r="B76" s="181" t="s">
        <v>1484</v>
      </c>
      <c r="C76" s="191" t="s">
        <v>1485</v>
      </c>
      <c r="D76" s="182" t="s">
        <v>451</v>
      </c>
      <c r="E76" s="183">
        <v>4</v>
      </c>
      <c r="F76" s="184"/>
      <c r="G76" s="185">
        <f t="shared" si="21"/>
        <v>0</v>
      </c>
      <c r="H76" s="184"/>
      <c r="I76" s="185">
        <f t="shared" si="22"/>
        <v>0</v>
      </c>
      <c r="J76" s="184"/>
      <c r="K76" s="185">
        <f t="shared" si="23"/>
        <v>0</v>
      </c>
      <c r="L76" s="185">
        <v>21</v>
      </c>
      <c r="M76" s="185">
        <f t="shared" si="24"/>
        <v>0</v>
      </c>
      <c r="N76" s="185">
        <v>0</v>
      </c>
      <c r="O76" s="185">
        <f t="shared" si="25"/>
        <v>0</v>
      </c>
      <c r="P76" s="185">
        <v>0</v>
      </c>
      <c r="Q76" s="185">
        <f t="shared" si="26"/>
        <v>0</v>
      </c>
      <c r="R76" s="185"/>
      <c r="S76" s="185" t="s">
        <v>280</v>
      </c>
      <c r="T76" s="186" t="s">
        <v>281</v>
      </c>
      <c r="U76" s="161">
        <v>0.16500000000000001</v>
      </c>
      <c r="V76" s="161">
        <f t="shared" si="27"/>
        <v>0.66</v>
      </c>
      <c r="W76" s="161"/>
      <c r="X76" s="152"/>
      <c r="Y76" s="152"/>
      <c r="Z76" s="152"/>
      <c r="AA76" s="152"/>
      <c r="AB76" s="152"/>
      <c r="AC76" s="152"/>
      <c r="AD76" s="152"/>
      <c r="AE76" s="152"/>
      <c r="AF76" s="152"/>
      <c r="AG76" s="152" t="s">
        <v>755</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
      <c r="A77" s="180">
        <v>45</v>
      </c>
      <c r="B77" s="181" t="s">
        <v>1486</v>
      </c>
      <c r="C77" s="191" t="s">
        <v>1487</v>
      </c>
      <c r="D77" s="182" t="s">
        <v>451</v>
      </c>
      <c r="E77" s="183">
        <v>1</v>
      </c>
      <c r="F77" s="184"/>
      <c r="G77" s="185">
        <f t="shared" si="21"/>
        <v>0</v>
      </c>
      <c r="H77" s="184"/>
      <c r="I77" s="185">
        <f t="shared" si="22"/>
        <v>0</v>
      </c>
      <c r="J77" s="184"/>
      <c r="K77" s="185">
        <f t="shared" si="23"/>
        <v>0</v>
      </c>
      <c r="L77" s="185">
        <v>21</v>
      </c>
      <c r="M77" s="185">
        <f t="shared" si="24"/>
        <v>0</v>
      </c>
      <c r="N77" s="185">
        <v>0</v>
      </c>
      <c r="O77" s="185">
        <f t="shared" si="25"/>
        <v>0</v>
      </c>
      <c r="P77" s="185">
        <v>0</v>
      </c>
      <c r="Q77" s="185">
        <f t="shared" si="26"/>
        <v>0</v>
      </c>
      <c r="R77" s="185"/>
      <c r="S77" s="185" t="s">
        <v>280</v>
      </c>
      <c r="T77" s="186" t="s">
        <v>281</v>
      </c>
      <c r="U77" s="161">
        <v>0.20600000000000002</v>
      </c>
      <c r="V77" s="161">
        <f t="shared" si="27"/>
        <v>0.21</v>
      </c>
      <c r="W77" s="161"/>
      <c r="X77" s="152"/>
      <c r="Y77" s="152"/>
      <c r="Z77" s="152"/>
      <c r="AA77" s="152"/>
      <c r="AB77" s="152"/>
      <c r="AC77" s="152"/>
      <c r="AD77" s="152"/>
      <c r="AE77" s="152"/>
      <c r="AF77" s="152"/>
      <c r="AG77" s="152" t="s">
        <v>755</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
      <c r="A78" s="180">
        <v>46</v>
      </c>
      <c r="B78" s="181" t="s">
        <v>1488</v>
      </c>
      <c r="C78" s="191" t="s">
        <v>1489</v>
      </c>
      <c r="D78" s="182" t="s">
        <v>451</v>
      </c>
      <c r="E78" s="183">
        <v>12</v>
      </c>
      <c r="F78" s="184"/>
      <c r="G78" s="185">
        <f t="shared" si="21"/>
        <v>0</v>
      </c>
      <c r="H78" s="184"/>
      <c r="I78" s="185">
        <f t="shared" si="22"/>
        <v>0</v>
      </c>
      <c r="J78" s="184"/>
      <c r="K78" s="185">
        <f t="shared" si="23"/>
        <v>0</v>
      </c>
      <c r="L78" s="185">
        <v>21</v>
      </c>
      <c r="M78" s="185">
        <f t="shared" si="24"/>
        <v>0</v>
      </c>
      <c r="N78" s="185">
        <v>0</v>
      </c>
      <c r="O78" s="185">
        <f t="shared" si="25"/>
        <v>0</v>
      </c>
      <c r="P78" s="185">
        <v>0</v>
      </c>
      <c r="Q78" s="185">
        <f t="shared" si="26"/>
        <v>0</v>
      </c>
      <c r="R78" s="185"/>
      <c r="S78" s="185" t="s">
        <v>280</v>
      </c>
      <c r="T78" s="186" t="s">
        <v>281</v>
      </c>
      <c r="U78" s="161">
        <v>0.22700000000000001</v>
      </c>
      <c r="V78" s="161">
        <f t="shared" si="27"/>
        <v>2.72</v>
      </c>
      <c r="W78" s="161"/>
      <c r="X78" s="152"/>
      <c r="Y78" s="152"/>
      <c r="Z78" s="152"/>
      <c r="AA78" s="152"/>
      <c r="AB78" s="152"/>
      <c r="AC78" s="152"/>
      <c r="AD78" s="152"/>
      <c r="AE78" s="152"/>
      <c r="AF78" s="152"/>
      <c r="AG78" s="152" t="s">
        <v>755</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
      <c r="A79" s="180">
        <v>47</v>
      </c>
      <c r="B79" s="181" t="s">
        <v>1490</v>
      </c>
      <c r="C79" s="191" t="s">
        <v>1491</v>
      </c>
      <c r="D79" s="182" t="s">
        <v>451</v>
      </c>
      <c r="E79" s="183">
        <v>7</v>
      </c>
      <c r="F79" s="184"/>
      <c r="G79" s="185">
        <f t="shared" si="21"/>
        <v>0</v>
      </c>
      <c r="H79" s="184"/>
      <c r="I79" s="185">
        <f t="shared" si="22"/>
        <v>0</v>
      </c>
      <c r="J79" s="184"/>
      <c r="K79" s="185">
        <f t="shared" si="23"/>
        <v>0</v>
      </c>
      <c r="L79" s="185">
        <v>21</v>
      </c>
      <c r="M79" s="185">
        <f t="shared" si="24"/>
        <v>0</v>
      </c>
      <c r="N79" s="185">
        <v>0</v>
      </c>
      <c r="O79" s="185">
        <f t="shared" si="25"/>
        <v>0</v>
      </c>
      <c r="P79" s="185">
        <v>0</v>
      </c>
      <c r="Q79" s="185">
        <f t="shared" si="26"/>
        <v>0</v>
      </c>
      <c r="R79" s="185"/>
      <c r="S79" s="185" t="s">
        <v>280</v>
      </c>
      <c r="T79" s="186" t="s">
        <v>281</v>
      </c>
      <c r="U79" s="161">
        <v>0.26800000000000002</v>
      </c>
      <c r="V79" s="161">
        <f t="shared" si="27"/>
        <v>1.88</v>
      </c>
      <c r="W79" s="161"/>
      <c r="X79" s="152"/>
      <c r="Y79" s="152"/>
      <c r="Z79" s="152"/>
      <c r="AA79" s="152"/>
      <c r="AB79" s="152"/>
      <c r="AC79" s="152"/>
      <c r="AD79" s="152"/>
      <c r="AE79" s="152"/>
      <c r="AF79" s="152"/>
      <c r="AG79" s="152" t="s">
        <v>755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
      <c r="A80" s="180">
        <v>48</v>
      </c>
      <c r="B80" s="181" t="s">
        <v>1492</v>
      </c>
      <c r="C80" s="191" t="s">
        <v>1493</v>
      </c>
      <c r="D80" s="182" t="s">
        <v>451</v>
      </c>
      <c r="E80" s="183">
        <v>5</v>
      </c>
      <c r="F80" s="184"/>
      <c r="G80" s="185">
        <f t="shared" si="21"/>
        <v>0</v>
      </c>
      <c r="H80" s="184"/>
      <c r="I80" s="185">
        <f t="shared" si="22"/>
        <v>0</v>
      </c>
      <c r="J80" s="184"/>
      <c r="K80" s="185">
        <f t="shared" si="23"/>
        <v>0</v>
      </c>
      <c r="L80" s="185">
        <v>21</v>
      </c>
      <c r="M80" s="185">
        <f t="shared" si="24"/>
        <v>0</v>
      </c>
      <c r="N80" s="185">
        <v>0</v>
      </c>
      <c r="O80" s="185">
        <f t="shared" si="25"/>
        <v>0</v>
      </c>
      <c r="P80" s="185">
        <v>0</v>
      </c>
      <c r="Q80" s="185">
        <f t="shared" si="26"/>
        <v>0</v>
      </c>
      <c r="R80" s="185"/>
      <c r="S80" s="185" t="s">
        <v>280</v>
      </c>
      <c r="T80" s="186" t="s">
        <v>281</v>
      </c>
      <c r="U80" s="161">
        <v>0.35000000000000003</v>
      </c>
      <c r="V80" s="161">
        <f t="shared" si="27"/>
        <v>1.75</v>
      </c>
      <c r="W80" s="161"/>
      <c r="X80" s="152"/>
      <c r="Y80" s="152"/>
      <c r="Z80" s="152"/>
      <c r="AA80" s="152"/>
      <c r="AB80" s="152"/>
      <c r="AC80" s="152"/>
      <c r="AD80" s="152"/>
      <c r="AE80" s="152"/>
      <c r="AF80" s="152"/>
      <c r="AG80" s="152" t="s">
        <v>755</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
      <c r="A81" s="180">
        <v>49</v>
      </c>
      <c r="B81" s="181" t="s">
        <v>1494</v>
      </c>
      <c r="C81" s="191" t="s">
        <v>1495</v>
      </c>
      <c r="D81" s="182" t="s">
        <v>451</v>
      </c>
      <c r="E81" s="183">
        <v>4</v>
      </c>
      <c r="F81" s="184"/>
      <c r="G81" s="185">
        <f t="shared" si="21"/>
        <v>0</v>
      </c>
      <c r="H81" s="184"/>
      <c r="I81" s="185">
        <f t="shared" si="22"/>
        <v>0</v>
      </c>
      <c r="J81" s="184"/>
      <c r="K81" s="185">
        <f t="shared" si="23"/>
        <v>0</v>
      </c>
      <c r="L81" s="185">
        <v>21</v>
      </c>
      <c r="M81" s="185">
        <f t="shared" si="24"/>
        <v>0</v>
      </c>
      <c r="N81" s="185">
        <v>0</v>
      </c>
      <c r="O81" s="185">
        <f t="shared" si="25"/>
        <v>0</v>
      </c>
      <c r="P81" s="185">
        <v>0</v>
      </c>
      <c r="Q81" s="185">
        <f t="shared" si="26"/>
        <v>0</v>
      </c>
      <c r="R81" s="185"/>
      <c r="S81" s="185" t="s">
        <v>280</v>
      </c>
      <c r="T81" s="186" t="s">
        <v>281</v>
      </c>
      <c r="U81" s="161">
        <v>0.42000000000000004</v>
      </c>
      <c r="V81" s="161">
        <f t="shared" si="27"/>
        <v>1.68</v>
      </c>
      <c r="W81" s="161"/>
      <c r="X81" s="152"/>
      <c r="Y81" s="152"/>
      <c r="Z81" s="152"/>
      <c r="AA81" s="152"/>
      <c r="AB81" s="152"/>
      <c r="AC81" s="152"/>
      <c r="AD81" s="152"/>
      <c r="AE81" s="152"/>
      <c r="AF81" s="152"/>
      <c r="AG81" s="152" t="s">
        <v>755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ht="22.5" outlineLevel="1" x14ac:dyDescent="0.2">
      <c r="A82" s="180">
        <v>50</v>
      </c>
      <c r="B82" s="181" t="s">
        <v>1496</v>
      </c>
      <c r="C82" s="191" t="s">
        <v>1497</v>
      </c>
      <c r="D82" s="182" t="s">
        <v>451</v>
      </c>
      <c r="E82" s="183">
        <v>6</v>
      </c>
      <c r="F82" s="184"/>
      <c r="G82" s="185">
        <f t="shared" si="21"/>
        <v>0</v>
      </c>
      <c r="H82" s="184"/>
      <c r="I82" s="185">
        <f t="shared" si="22"/>
        <v>0</v>
      </c>
      <c r="J82" s="184"/>
      <c r="K82" s="185">
        <f t="shared" si="23"/>
        <v>0</v>
      </c>
      <c r="L82" s="185">
        <v>21</v>
      </c>
      <c r="M82" s="185">
        <f t="shared" si="24"/>
        <v>0</v>
      </c>
      <c r="N82" s="185">
        <v>0</v>
      </c>
      <c r="O82" s="185">
        <f t="shared" si="25"/>
        <v>0</v>
      </c>
      <c r="P82" s="185">
        <v>0</v>
      </c>
      <c r="Q82" s="185">
        <f t="shared" si="26"/>
        <v>0</v>
      </c>
      <c r="R82" s="185"/>
      <c r="S82" s="185" t="s">
        <v>280</v>
      </c>
      <c r="T82" s="186" t="s">
        <v>281</v>
      </c>
      <c r="U82" s="161">
        <v>0.18000000000000002</v>
      </c>
      <c r="V82" s="161">
        <f t="shared" si="27"/>
        <v>1.08</v>
      </c>
      <c r="W82" s="161"/>
      <c r="X82" s="152"/>
      <c r="Y82" s="152"/>
      <c r="Z82" s="152"/>
      <c r="AA82" s="152"/>
      <c r="AB82" s="152"/>
      <c r="AC82" s="152"/>
      <c r="AD82" s="152"/>
      <c r="AE82" s="152"/>
      <c r="AF82" s="152"/>
      <c r="AG82" s="152" t="s">
        <v>755</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ht="22.5" outlineLevel="1" x14ac:dyDescent="0.2">
      <c r="A83" s="180">
        <v>51</v>
      </c>
      <c r="B83" s="181" t="s">
        <v>1498</v>
      </c>
      <c r="C83" s="191" t="s">
        <v>1499</v>
      </c>
      <c r="D83" s="182" t="s">
        <v>451</v>
      </c>
      <c r="E83" s="183">
        <v>6</v>
      </c>
      <c r="F83" s="184"/>
      <c r="G83" s="185">
        <f t="shared" si="21"/>
        <v>0</v>
      </c>
      <c r="H83" s="184"/>
      <c r="I83" s="185">
        <f t="shared" si="22"/>
        <v>0</v>
      </c>
      <c r="J83" s="184"/>
      <c r="K83" s="185">
        <f t="shared" si="23"/>
        <v>0</v>
      </c>
      <c r="L83" s="185">
        <v>21</v>
      </c>
      <c r="M83" s="185">
        <f t="shared" si="24"/>
        <v>0</v>
      </c>
      <c r="N83" s="185">
        <v>0</v>
      </c>
      <c r="O83" s="185">
        <f t="shared" si="25"/>
        <v>0</v>
      </c>
      <c r="P83" s="185">
        <v>0</v>
      </c>
      <c r="Q83" s="185">
        <f t="shared" si="26"/>
        <v>0</v>
      </c>
      <c r="R83" s="185"/>
      <c r="S83" s="185" t="s">
        <v>280</v>
      </c>
      <c r="T83" s="186" t="s">
        <v>281</v>
      </c>
      <c r="U83" s="161">
        <v>0.22</v>
      </c>
      <c r="V83" s="161">
        <f t="shared" si="27"/>
        <v>1.32</v>
      </c>
      <c r="W83" s="161"/>
      <c r="X83" s="152"/>
      <c r="Y83" s="152"/>
      <c r="Z83" s="152"/>
      <c r="AA83" s="152"/>
      <c r="AB83" s="152"/>
      <c r="AC83" s="152"/>
      <c r="AD83" s="152"/>
      <c r="AE83" s="152"/>
      <c r="AF83" s="152"/>
      <c r="AG83" s="152" t="s">
        <v>755</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
      <c r="A84" s="180">
        <v>52</v>
      </c>
      <c r="B84" s="181" t="s">
        <v>1500</v>
      </c>
      <c r="C84" s="191" t="s">
        <v>1501</v>
      </c>
      <c r="D84" s="182" t="s">
        <v>451</v>
      </c>
      <c r="E84" s="183">
        <v>1</v>
      </c>
      <c r="F84" s="184"/>
      <c r="G84" s="185">
        <f t="shared" si="21"/>
        <v>0</v>
      </c>
      <c r="H84" s="184"/>
      <c r="I84" s="185">
        <f t="shared" si="22"/>
        <v>0</v>
      </c>
      <c r="J84" s="184"/>
      <c r="K84" s="185">
        <f t="shared" si="23"/>
        <v>0</v>
      </c>
      <c r="L84" s="185">
        <v>21</v>
      </c>
      <c r="M84" s="185">
        <f t="shared" si="24"/>
        <v>0</v>
      </c>
      <c r="N84" s="185">
        <v>0</v>
      </c>
      <c r="O84" s="185">
        <f t="shared" si="25"/>
        <v>0</v>
      </c>
      <c r="P84" s="185">
        <v>0</v>
      </c>
      <c r="Q84" s="185">
        <f t="shared" si="26"/>
        <v>0</v>
      </c>
      <c r="R84" s="185"/>
      <c r="S84" s="185" t="s">
        <v>280</v>
      </c>
      <c r="T84" s="186" t="s">
        <v>281</v>
      </c>
      <c r="U84" s="161">
        <v>0</v>
      </c>
      <c r="V84" s="161">
        <f t="shared" si="27"/>
        <v>0</v>
      </c>
      <c r="W84" s="161"/>
      <c r="X84" s="152"/>
      <c r="Y84" s="152"/>
      <c r="Z84" s="152"/>
      <c r="AA84" s="152"/>
      <c r="AB84" s="152"/>
      <c r="AC84" s="152"/>
      <c r="AD84" s="152"/>
      <c r="AE84" s="152"/>
      <c r="AF84" s="152"/>
      <c r="AG84" s="152" t="s">
        <v>755</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
      <c r="A85" s="180">
        <v>53</v>
      </c>
      <c r="B85" s="181" t="s">
        <v>1502</v>
      </c>
      <c r="C85" s="191" t="s">
        <v>1503</v>
      </c>
      <c r="D85" s="182" t="s">
        <v>451</v>
      </c>
      <c r="E85" s="183">
        <v>1</v>
      </c>
      <c r="F85" s="184"/>
      <c r="G85" s="185">
        <f t="shared" si="21"/>
        <v>0</v>
      </c>
      <c r="H85" s="184"/>
      <c r="I85" s="185">
        <f t="shared" si="22"/>
        <v>0</v>
      </c>
      <c r="J85" s="184"/>
      <c r="K85" s="185">
        <f t="shared" si="23"/>
        <v>0</v>
      </c>
      <c r="L85" s="185">
        <v>21</v>
      </c>
      <c r="M85" s="185">
        <f t="shared" si="24"/>
        <v>0</v>
      </c>
      <c r="N85" s="185">
        <v>0</v>
      </c>
      <c r="O85" s="185">
        <f t="shared" si="25"/>
        <v>0</v>
      </c>
      <c r="P85" s="185">
        <v>0</v>
      </c>
      <c r="Q85" s="185">
        <f t="shared" si="26"/>
        <v>0</v>
      </c>
      <c r="R85" s="185"/>
      <c r="S85" s="185" t="s">
        <v>280</v>
      </c>
      <c r="T85" s="186" t="s">
        <v>281</v>
      </c>
      <c r="U85" s="161">
        <v>0</v>
      </c>
      <c r="V85" s="161">
        <f t="shared" si="27"/>
        <v>0</v>
      </c>
      <c r="W85" s="161"/>
      <c r="X85" s="152"/>
      <c r="Y85" s="152"/>
      <c r="Z85" s="152"/>
      <c r="AA85" s="152"/>
      <c r="AB85" s="152"/>
      <c r="AC85" s="152"/>
      <c r="AD85" s="152"/>
      <c r="AE85" s="152"/>
      <c r="AF85" s="152"/>
      <c r="AG85" s="152" t="s">
        <v>755</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
      <c r="A86" s="180">
        <v>54</v>
      </c>
      <c r="B86" s="181" t="s">
        <v>1504</v>
      </c>
      <c r="C86" s="191" t="s">
        <v>1505</v>
      </c>
      <c r="D86" s="182" t="s">
        <v>451</v>
      </c>
      <c r="E86" s="183">
        <v>10</v>
      </c>
      <c r="F86" s="184"/>
      <c r="G86" s="185">
        <f t="shared" si="21"/>
        <v>0</v>
      </c>
      <c r="H86" s="184"/>
      <c r="I86" s="185">
        <f t="shared" si="22"/>
        <v>0</v>
      </c>
      <c r="J86" s="184"/>
      <c r="K86" s="185">
        <f t="shared" si="23"/>
        <v>0</v>
      </c>
      <c r="L86" s="185">
        <v>21</v>
      </c>
      <c r="M86" s="185">
        <f t="shared" si="24"/>
        <v>0</v>
      </c>
      <c r="N86" s="185">
        <v>0</v>
      </c>
      <c r="O86" s="185">
        <f t="shared" si="25"/>
        <v>0</v>
      </c>
      <c r="P86" s="185">
        <v>0</v>
      </c>
      <c r="Q86" s="185">
        <f t="shared" si="26"/>
        <v>0</v>
      </c>
      <c r="R86" s="185"/>
      <c r="S86" s="185" t="s">
        <v>280</v>
      </c>
      <c r="T86" s="186" t="s">
        <v>281</v>
      </c>
      <c r="U86" s="161">
        <v>0.38100000000000001</v>
      </c>
      <c r="V86" s="161">
        <f t="shared" si="27"/>
        <v>3.81</v>
      </c>
      <c r="W86" s="161"/>
      <c r="X86" s="152"/>
      <c r="Y86" s="152"/>
      <c r="Z86" s="152"/>
      <c r="AA86" s="152"/>
      <c r="AB86" s="152"/>
      <c r="AC86" s="152"/>
      <c r="AD86" s="152"/>
      <c r="AE86" s="152"/>
      <c r="AF86" s="152"/>
      <c r="AG86" s="152" t="s">
        <v>755</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ht="22.5" outlineLevel="1" x14ac:dyDescent="0.2">
      <c r="A87" s="180">
        <v>55</v>
      </c>
      <c r="B87" s="181" t="s">
        <v>1506</v>
      </c>
      <c r="C87" s="191" t="s">
        <v>1507</v>
      </c>
      <c r="D87" s="182" t="s">
        <v>451</v>
      </c>
      <c r="E87" s="183">
        <v>12</v>
      </c>
      <c r="F87" s="184"/>
      <c r="G87" s="185">
        <f t="shared" si="21"/>
        <v>0</v>
      </c>
      <c r="H87" s="184"/>
      <c r="I87" s="185">
        <f t="shared" si="22"/>
        <v>0</v>
      </c>
      <c r="J87" s="184"/>
      <c r="K87" s="185">
        <f t="shared" si="23"/>
        <v>0</v>
      </c>
      <c r="L87" s="185">
        <v>21</v>
      </c>
      <c r="M87" s="185">
        <f t="shared" si="24"/>
        <v>0</v>
      </c>
      <c r="N87" s="185">
        <v>0</v>
      </c>
      <c r="O87" s="185">
        <f t="shared" si="25"/>
        <v>0</v>
      </c>
      <c r="P87" s="185">
        <v>0</v>
      </c>
      <c r="Q87" s="185">
        <f t="shared" si="26"/>
        <v>0</v>
      </c>
      <c r="R87" s="185"/>
      <c r="S87" s="185" t="s">
        <v>280</v>
      </c>
      <c r="T87" s="186" t="s">
        <v>281</v>
      </c>
      <c r="U87" s="161">
        <v>0.38100000000000001</v>
      </c>
      <c r="V87" s="161">
        <f t="shared" si="27"/>
        <v>4.57</v>
      </c>
      <c r="W87" s="161"/>
      <c r="X87" s="152"/>
      <c r="Y87" s="152"/>
      <c r="Z87" s="152"/>
      <c r="AA87" s="152"/>
      <c r="AB87" s="152"/>
      <c r="AC87" s="152"/>
      <c r="AD87" s="152"/>
      <c r="AE87" s="152"/>
      <c r="AF87" s="152"/>
      <c r="AG87" s="152" t="s">
        <v>755</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ht="22.5" outlineLevel="1" x14ac:dyDescent="0.2">
      <c r="A88" s="180">
        <v>56</v>
      </c>
      <c r="B88" s="181" t="s">
        <v>1508</v>
      </c>
      <c r="C88" s="191" t="s">
        <v>1509</v>
      </c>
      <c r="D88" s="182" t="s">
        <v>1224</v>
      </c>
      <c r="E88" s="183">
        <v>1</v>
      </c>
      <c r="F88" s="184"/>
      <c r="G88" s="185">
        <f t="shared" si="21"/>
        <v>0</v>
      </c>
      <c r="H88" s="184"/>
      <c r="I88" s="185">
        <f t="shared" si="22"/>
        <v>0</v>
      </c>
      <c r="J88" s="184"/>
      <c r="K88" s="185">
        <f t="shared" si="23"/>
        <v>0</v>
      </c>
      <c r="L88" s="185">
        <v>21</v>
      </c>
      <c r="M88" s="185">
        <f t="shared" si="24"/>
        <v>0</v>
      </c>
      <c r="N88" s="185">
        <v>0</v>
      </c>
      <c r="O88" s="185">
        <f t="shared" si="25"/>
        <v>0</v>
      </c>
      <c r="P88" s="185">
        <v>0</v>
      </c>
      <c r="Q88" s="185">
        <f t="shared" si="26"/>
        <v>0</v>
      </c>
      <c r="R88" s="185"/>
      <c r="S88" s="185" t="s">
        <v>280</v>
      </c>
      <c r="T88" s="186" t="s">
        <v>281</v>
      </c>
      <c r="U88" s="161">
        <v>1.3190000000000002</v>
      </c>
      <c r="V88" s="161">
        <f t="shared" si="27"/>
        <v>1.32</v>
      </c>
      <c r="W88" s="161"/>
      <c r="X88" s="152"/>
      <c r="Y88" s="152"/>
      <c r="Z88" s="152"/>
      <c r="AA88" s="152"/>
      <c r="AB88" s="152"/>
      <c r="AC88" s="152"/>
      <c r="AD88" s="152"/>
      <c r="AE88" s="152"/>
      <c r="AF88" s="152"/>
      <c r="AG88" s="152" t="s">
        <v>755</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
      <c r="A89" s="180">
        <v>57</v>
      </c>
      <c r="B89" s="181" t="s">
        <v>1510</v>
      </c>
      <c r="C89" s="191" t="s">
        <v>1511</v>
      </c>
      <c r="D89" s="182" t="s">
        <v>451</v>
      </c>
      <c r="E89" s="183">
        <v>4</v>
      </c>
      <c r="F89" s="184"/>
      <c r="G89" s="185">
        <f t="shared" si="21"/>
        <v>0</v>
      </c>
      <c r="H89" s="184"/>
      <c r="I89" s="185">
        <f t="shared" si="22"/>
        <v>0</v>
      </c>
      <c r="J89" s="184"/>
      <c r="K89" s="185">
        <f t="shared" si="23"/>
        <v>0</v>
      </c>
      <c r="L89" s="185">
        <v>21</v>
      </c>
      <c r="M89" s="185">
        <f t="shared" si="24"/>
        <v>0</v>
      </c>
      <c r="N89" s="185">
        <v>0</v>
      </c>
      <c r="O89" s="185">
        <f t="shared" si="25"/>
        <v>0</v>
      </c>
      <c r="P89" s="185">
        <v>0</v>
      </c>
      <c r="Q89" s="185">
        <f t="shared" si="26"/>
        <v>0</v>
      </c>
      <c r="R89" s="185"/>
      <c r="S89" s="185" t="s">
        <v>280</v>
      </c>
      <c r="T89" s="186" t="s">
        <v>281</v>
      </c>
      <c r="U89" s="161">
        <v>0.43300000000000005</v>
      </c>
      <c r="V89" s="161">
        <f t="shared" si="27"/>
        <v>1.73</v>
      </c>
      <c r="W89" s="161"/>
      <c r="X89" s="152"/>
      <c r="Y89" s="152"/>
      <c r="Z89" s="152"/>
      <c r="AA89" s="152"/>
      <c r="AB89" s="152"/>
      <c r="AC89" s="152"/>
      <c r="AD89" s="152"/>
      <c r="AE89" s="152"/>
      <c r="AF89" s="152"/>
      <c r="AG89" s="152" t="s">
        <v>755</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
      <c r="A90" s="180">
        <v>58</v>
      </c>
      <c r="B90" s="181" t="s">
        <v>1510</v>
      </c>
      <c r="C90" s="191" t="s">
        <v>1511</v>
      </c>
      <c r="D90" s="182" t="s">
        <v>451</v>
      </c>
      <c r="E90" s="183">
        <v>17</v>
      </c>
      <c r="F90" s="184"/>
      <c r="G90" s="185">
        <f t="shared" si="21"/>
        <v>0</v>
      </c>
      <c r="H90" s="184"/>
      <c r="I90" s="185">
        <f t="shared" si="22"/>
        <v>0</v>
      </c>
      <c r="J90" s="184"/>
      <c r="K90" s="185">
        <f t="shared" si="23"/>
        <v>0</v>
      </c>
      <c r="L90" s="185">
        <v>21</v>
      </c>
      <c r="M90" s="185">
        <f t="shared" si="24"/>
        <v>0</v>
      </c>
      <c r="N90" s="185">
        <v>0</v>
      </c>
      <c r="O90" s="185">
        <f t="shared" si="25"/>
        <v>0</v>
      </c>
      <c r="P90" s="185">
        <v>0</v>
      </c>
      <c r="Q90" s="185">
        <f t="shared" si="26"/>
        <v>0</v>
      </c>
      <c r="R90" s="185"/>
      <c r="S90" s="185" t="s">
        <v>280</v>
      </c>
      <c r="T90" s="186" t="s">
        <v>281</v>
      </c>
      <c r="U90" s="161">
        <v>0.43300000000000005</v>
      </c>
      <c r="V90" s="161">
        <f t="shared" si="27"/>
        <v>7.36</v>
      </c>
      <c r="W90" s="161"/>
      <c r="X90" s="152"/>
      <c r="Y90" s="152"/>
      <c r="Z90" s="152"/>
      <c r="AA90" s="152"/>
      <c r="AB90" s="152"/>
      <c r="AC90" s="152"/>
      <c r="AD90" s="152"/>
      <c r="AE90" s="152"/>
      <c r="AF90" s="152"/>
      <c r="AG90" s="152" t="s">
        <v>755</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
      <c r="A91" s="173">
        <v>59</v>
      </c>
      <c r="B91" s="174" t="s">
        <v>1334</v>
      </c>
      <c r="C91" s="189" t="s">
        <v>1335</v>
      </c>
      <c r="D91" s="175" t="s">
        <v>0</v>
      </c>
      <c r="E91" s="176">
        <v>1470.4620000000002</v>
      </c>
      <c r="F91" s="177"/>
      <c r="G91" s="178">
        <f t="shared" si="21"/>
        <v>0</v>
      </c>
      <c r="H91" s="177"/>
      <c r="I91" s="178">
        <f t="shared" si="22"/>
        <v>0</v>
      </c>
      <c r="J91" s="177"/>
      <c r="K91" s="178">
        <f t="shared" si="23"/>
        <v>0</v>
      </c>
      <c r="L91" s="178">
        <v>21</v>
      </c>
      <c r="M91" s="178">
        <f t="shared" si="24"/>
        <v>0</v>
      </c>
      <c r="N91" s="178">
        <v>0</v>
      </c>
      <c r="O91" s="178">
        <f t="shared" si="25"/>
        <v>0</v>
      </c>
      <c r="P91" s="178">
        <v>0</v>
      </c>
      <c r="Q91" s="178">
        <f t="shared" si="26"/>
        <v>0</v>
      </c>
      <c r="R91" s="178"/>
      <c r="S91" s="178" t="s">
        <v>280</v>
      </c>
      <c r="T91" s="179" t="s">
        <v>281</v>
      </c>
      <c r="U91" s="161">
        <v>0</v>
      </c>
      <c r="V91" s="161">
        <f t="shared" si="27"/>
        <v>0</v>
      </c>
      <c r="W91" s="161"/>
      <c r="X91" s="152"/>
      <c r="Y91" s="152"/>
      <c r="Z91" s="152"/>
      <c r="AA91" s="152"/>
      <c r="AB91" s="152"/>
      <c r="AC91" s="152"/>
      <c r="AD91" s="152"/>
      <c r="AE91" s="152"/>
      <c r="AF91" s="152"/>
      <c r="AG91" s="152" t="s">
        <v>755</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
      <c r="A92" s="159"/>
      <c r="B92" s="160"/>
      <c r="C92" s="257" t="s">
        <v>1336</v>
      </c>
      <c r="D92" s="258"/>
      <c r="E92" s="258"/>
      <c r="F92" s="258"/>
      <c r="G92" s="258"/>
      <c r="H92" s="161"/>
      <c r="I92" s="161"/>
      <c r="J92" s="161"/>
      <c r="K92" s="161"/>
      <c r="L92" s="161"/>
      <c r="M92" s="161"/>
      <c r="N92" s="161"/>
      <c r="O92" s="161"/>
      <c r="P92" s="161"/>
      <c r="Q92" s="161"/>
      <c r="R92" s="161"/>
      <c r="S92" s="161"/>
      <c r="T92" s="161"/>
      <c r="U92" s="161"/>
      <c r="V92" s="161"/>
      <c r="W92" s="161"/>
      <c r="X92" s="152"/>
      <c r="Y92" s="152"/>
      <c r="Z92" s="152"/>
      <c r="AA92" s="152"/>
      <c r="AB92" s="152"/>
      <c r="AC92" s="152"/>
      <c r="AD92" s="152"/>
      <c r="AE92" s="152"/>
      <c r="AF92" s="152"/>
      <c r="AG92" s="152" t="s">
        <v>1162</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
      <c r="A93" s="180">
        <v>60</v>
      </c>
      <c r="B93" s="181" t="s">
        <v>1257</v>
      </c>
      <c r="C93" s="191" t="s">
        <v>1512</v>
      </c>
      <c r="D93" s="182" t="s">
        <v>451</v>
      </c>
      <c r="E93" s="183">
        <v>1</v>
      </c>
      <c r="F93" s="184"/>
      <c r="G93" s="185">
        <f t="shared" ref="G93:G118" si="28">ROUND(E93*F93,2)</f>
        <v>0</v>
      </c>
      <c r="H93" s="184"/>
      <c r="I93" s="185">
        <f t="shared" ref="I93:I118" si="29">ROUND(E93*H93,2)</f>
        <v>0</v>
      </c>
      <c r="J93" s="184"/>
      <c r="K93" s="185">
        <f t="shared" ref="K93:K118" si="30">ROUND(E93*J93,2)</f>
        <v>0</v>
      </c>
      <c r="L93" s="185">
        <v>21</v>
      </c>
      <c r="M93" s="185">
        <f t="shared" ref="M93:M118" si="31">G93*(1+L93/100)</f>
        <v>0</v>
      </c>
      <c r="N93" s="185">
        <v>0</v>
      </c>
      <c r="O93" s="185">
        <f t="shared" ref="O93:O118" si="32">ROUND(E93*N93,2)</f>
        <v>0</v>
      </c>
      <c r="P93" s="185">
        <v>0</v>
      </c>
      <c r="Q93" s="185">
        <f t="shared" ref="Q93:Q118" si="33">ROUND(E93*P93,2)</f>
        <v>0</v>
      </c>
      <c r="R93" s="185"/>
      <c r="S93" s="185" t="s">
        <v>280</v>
      </c>
      <c r="T93" s="186" t="s">
        <v>281</v>
      </c>
      <c r="U93" s="161">
        <v>0</v>
      </c>
      <c r="V93" s="161">
        <f t="shared" ref="V93:V118" si="34">ROUND(E93*U93,2)</f>
        <v>0</v>
      </c>
      <c r="W93" s="161"/>
      <c r="X93" s="152"/>
      <c r="Y93" s="152"/>
      <c r="Z93" s="152"/>
      <c r="AA93" s="152"/>
      <c r="AB93" s="152"/>
      <c r="AC93" s="152"/>
      <c r="AD93" s="152"/>
      <c r="AE93" s="152"/>
      <c r="AF93" s="152"/>
      <c r="AG93" s="152" t="s">
        <v>1513</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
      <c r="A94" s="180">
        <v>61</v>
      </c>
      <c r="B94" s="181" t="s">
        <v>1514</v>
      </c>
      <c r="C94" s="191" t="s">
        <v>1515</v>
      </c>
      <c r="D94" s="182" t="s">
        <v>451</v>
      </c>
      <c r="E94" s="183">
        <v>1</v>
      </c>
      <c r="F94" s="184"/>
      <c r="G94" s="185">
        <f t="shared" si="28"/>
        <v>0</v>
      </c>
      <c r="H94" s="184"/>
      <c r="I94" s="185">
        <f t="shared" si="29"/>
        <v>0</v>
      </c>
      <c r="J94" s="184"/>
      <c r="K94" s="185">
        <f t="shared" si="30"/>
        <v>0</v>
      </c>
      <c r="L94" s="185">
        <v>21</v>
      </c>
      <c r="M94" s="185">
        <f t="shared" si="31"/>
        <v>0</v>
      </c>
      <c r="N94" s="185">
        <v>0</v>
      </c>
      <c r="O94" s="185">
        <f t="shared" si="32"/>
        <v>0</v>
      </c>
      <c r="P94" s="185">
        <v>0</v>
      </c>
      <c r="Q94" s="185">
        <f t="shared" si="33"/>
        <v>0</v>
      </c>
      <c r="R94" s="185"/>
      <c r="S94" s="185" t="s">
        <v>280</v>
      </c>
      <c r="T94" s="186" t="s">
        <v>281</v>
      </c>
      <c r="U94" s="161">
        <v>0</v>
      </c>
      <c r="V94" s="161">
        <f t="shared" si="34"/>
        <v>0</v>
      </c>
      <c r="W94" s="161"/>
      <c r="X94" s="152"/>
      <c r="Y94" s="152"/>
      <c r="Z94" s="152"/>
      <c r="AA94" s="152"/>
      <c r="AB94" s="152"/>
      <c r="AC94" s="152"/>
      <c r="AD94" s="152"/>
      <c r="AE94" s="152"/>
      <c r="AF94" s="152"/>
      <c r="AG94" s="152" t="s">
        <v>726</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
      <c r="A95" s="180">
        <v>62</v>
      </c>
      <c r="B95" s="181" t="s">
        <v>1516</v>
      </c>
      <c r="C95" s="191" t="s">
        <v>1517</v>
      </c>
      <c r="D95" s="182" t="s">
        <v>451</v>
      </c>
      <c r="E95" s="183">
        <v>4</v>
      </c>
      <c r="F95" s="184"/>
      <c r="G95" s="185">
        <f t="shared" si="28"/>
        <v>0</v>
      </c>
      <c r="H95" s="184"/>
      <c r="I95" s="185">
        <f t="shared" si="29"/>
        <v>0</v>
      </c>
      <c r="J95" s="184"/>
      <c r="K95" s="185">
        <f t="shared" si="30"/>
        <v>0</v>
      </c>
      <c r="L95" s="185">
        <v>21</v>
      </c>
      <c r="M95" s="185">
        <f t="shared" si="31"/>
        <v>0</v>
      </c>
      <c r="N95" s="185">
        <v>0</v>
      </c>
      <c r="O95" s="185">
        <f t="shared" si="32"/>
        <v>0</v>
      </c>
      <c r="P95" s="185">
        <v>0</v>
      </c>
      <c r="Q95" s="185">
        <f t="shared" si="33"/>
        <v>0</v>
      </c>
      <c r="R95" s="185"/>
      <c r="S95" s="185" t="s">
        <v>280</v>
      </c>
      <c r="T95" s="186" t="s">
        <v>281</v>
      </c>
      <c r="U95" s="161">
        <v>0</v>
      </c>
      <c r="V95" s="161">
        <f t="shared" si="34"/>
        <v>0</v>
      </c>
      <c r="W95" s="161"/>
      <c r="X95" s="152"/>
      <c r="Y95" s="152"/>
      <c r="Z95" s="152"/>
      <c r="AA95" s="152"/>
      <c r="AB95" s="152"/>
      <c r="AC95" s="152"/>
      <c r="AD95" s="152"/>
      <c r="AE95" s="152"/>
      <c r="AF95" s="152"/>
      <c r="AG95" s="152" t="s">
        <v>726</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
      <c r="A96" s="180">
        <v>63</v>
      </c>
      <c r="B96" s="181" t="s">
        <v>1518</v>
      </c>
      <c r="C96" s="191" t="s">
        <v>1519</v>
      </c>
      <c r="D96" s="182" t="s">
        <v>451</v>
      </c>
      <c r="E96" s="183">
        <v>1</v>
      </c>
      <c r="F96" s="184"/>
      <c r="G96" s="185">
        <f t="shared" si="28"/>
        <v>0</v>
      </c>
      <c r="H96" s="184"/>
      <c r="I96" s="185">
        <f t="shared" si="29"/>
        <v>0</v>
      </c>
      <c r="J96" s="184"/>
      <c r="K96" s="185">
        <f t="shared" si="30"/>
        <v>0</v>
      </c>
      <c r="L96" s="185">
        <v>21</v>
      </c>
      <c r="M96" s="185">
        <f t="shared" si="31"/>
        <v>0</v>
      </c>
      <c r="N96" s="185">
        <v>0</v>
      </c>
      <c r="O96" s="185">
        <f t="shared" si="32"/>
        <v>0</v>
      </c>
      <c r="P96" s="185">
        <v>0</v>
      </c>
      <c r="Q96" s="185">
        <f t="shared" si="33"/>
        <v>0</v>
      </c>
      <c r="R96" s="185"/>
      <c r="S96" s="185" t="s">
        <v>280</v>
      </c>
      <c r="T96" s="186" t="s">
        <v>281</v>
      </c>
      <c r="U96" s="161">
        <v>0</v>
      </c>
      <c r="V96" s="161">
        <f t="shared" si="34"/>
        <v>0</v>
      </c>
      <c r="W96" s="161"/>
      <c r="X96" s="152"/>
      <c r="Y96" s="152"/>
      <c r="Z96" s="152"/>
      <c r="AA96" s="152"/>
      <c r="AB96" s="152"/>
      <c r="AC96" s="152"/>
      <c r="AD96" s="152"/>
      <c r="AE96" s="152"/>
      <c r="AF96" s="152"/>
      <c r="AG96" s="152" t="s">
        <v>726</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
      <c r="A97" s="180">
        <v>64</v>
      </c>
      <c r="B97" s="181" t="s">
        <v>1520</v>
      </c>
      <c r="C97" s="191" t="s">
        <v>1521</v>
      </c>
      <c r="D97" s="182" t="s">
        <v>451</v>
      </c>
      <c r="E97" s="183">
        <v>2</v>
      </c>
      <c r="F97" s="184"/>
      <c r="G97" s="185">
        <f t="shared" si="28"/>
        <v>0</v>
      </c>
      <c r="H97" s="184"/>
      <c r="I97" s="185">
        <f t="shared" si="29"/>
        <v>0</v>
      </c>
      <c r="J97" s="184"/>
      <c r="K97" s="185">
        <f t="shared" si="30"/>
        <v>0</v>
      </c>
      <c r="L97" s="185">
        <v>21</v>
      </c>
      <c r="M97" s="185">
        <f t="shared" si="31"/>
        <v>0</v>
      </c>
      <c r="N97" s="185">
        <v>0</v>
      </c>
      <c r="O97" s="185">
        <f t="shared" si="32"/>
        <v>0</v>
      </c>
      <c r="P97" s="185">
        <v>0</v>
      </c>
      <c r="Q97" s="185">
        <f t="shared" si="33"/>
        <v>0</v>
      </c>
      <c r="R97" s="185"/>
      <c r="S97" s="185" t="s">
        <v>280</v>
      </c>
      <c r="T97" s="186" t="s">
        <v>281</v>
      </c>
      <c r="U97" s="161">
        <v>0</v>
      </c>
      <c r="V97" s="161">
        <f t="shared" si="34"/>
        <v>0</v>
      </c>
      <c r="W97" s="161"/>
      <c r="X97" s="152"/>
      <c r="Y97" s="152"/>
      <c r="Z97" s="152"/>
      <c r="AA97" s="152"/>
      <c r="AB97" s="152"/>
      <c r="AC97" s="152"/>
      <c r="AD97" s="152"/>
      <c r="AE97" s="152"/>
      <c r="AF97" s="152"/>
      <c r="AG97" s="152" t="s">
        <v>726</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ht="22.5" outlineLevel="1" x14ac:dyDescent="0.2">
      <c r="A98" s="180">
        <v>65</v>
      </c>
      <c r="B98" s="181" t="s">
        <v>1522</v>
      </c>
      <c r="C98" s="191" t="s">
        <v>1523</v>
      </c>
      <c r="D98" s="182" t="s">
        <v>451</v>
      </c>
      <c r="E98" s="183">
        <v>1</v>
      </c>
      <c r="F98" s="184"/>
      <c r="G98" s="185">
        <f t="shared" si="28"/>
        <v>0</v>
      </c>
      <c r="H98" s="184"/>
      <c r="I98" s="185">
        <f t="shared" si="29"/>
        <v>0</v>
      </c>
      <c r="J98" s="184"/>
      <c r="K98" s="185">
        <f t="shared" si="30"/>
        <v>0</v>
      </c>
      <c r="L98" s="185">
        <v>21</v>
      </c>
      <c r="M98" s="185">
        <f t="shared" si="31"/>
        <v>0</v>
      </c>
      <c r="N98" s="185">
        <v>0</v>
      </c>
      <c r="O98" s="185">
        <f t="shared" si="32"/>
        <v>0</v>
      </c>
      <c r="P98" s="185">
        <v>0</v>
      </c>
      <c r="Q98" s="185">
        <f t="shared" si="33"/>
        <v>0</v>
      </c>
      <c r="R98" s="185"/>
      <c r="S98" s="185" t="s">
        <v>280</v>
      </c>
      <c r="T98" s="186" t="s">
        <v>281</v>
      </c>
      <c r="U98" s="161">
        <v>0</v>
      </c>
      <c r="V98" s="161">
        <f t="shared" si="34"/>
        <v>0</v>
      </c>
      <c r="W98" s="161"/>
      <c r="X98" s="152"/>
      <c r="Y98" s="152"/>
      <c r="Z98" s="152"/>
      <c r="AA98" s="152"/>
      <c r="AB98" s="152"/>
      <c r="AC98" s="152"/>
      <c r="AD98" s="152"/>
      <c r="AE98" s="152"/>
      <c r="AF98" s="152"/>
      <c r="AG98" s="152" t="s">
        <v>1328</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ht="22.5" outlineLevel="1" x14ac:dyDescent="0.2">
      <c r="A99" s="180">
        <v>66</v>
      </c>
      <c r="B99" s="181" t="s">
        <v>1524</v>
      </c>
      <c r="C99" s="191" t="s">
        <v>1525</v>
      </c>
      <c r="D99" s="182" t="s">
        <v>451</v>
      </c>
      <c r="E99" s="183">
        <v>3</v>
      </c>
      <c r="F99" s="184"/>
      <c r="G99" s="185">
        <f t="shared" si="28"/>
        <v>0</v>
      </c>
      <c r="H99" s="184"/>
      <c r="I99" s="185">
        <f t="shared" si="29"/>
        <v>0</v>
      </c>
      <c r="J99" s="184"/>
      <c r="K99" s="185">
        <f t="shared" si="30"/>
        <v>0</v>
      </c>
      <c r="L99" s="185">
        <v>21</v>
      </c>
      <c r="M99" s="185">
        <f t="shared" si="31"/>
        <v>0</v>
      </c>
      <c r="N99" s="185">
        <v>0</v>
      </c>
      <c r="O99" s="185">
        <f t="shared" si="32"/>
        <v>0</v>
      </c>
      <c r="P99" s="185">
        <v>0</v>
      </c>
      <c r="Q99" s="185">
        <f t="shared" si="33"/>
        <v>0</v>
      </c>
      <c r="R99" s="185"/>
      <c r="S99" s="185" t="s">
        <v>280</v>
      </c>
      <c r="T99" s="186" t="s">
        <v>281</v>
      </c>
      <c r="U99" s="161">
        <v>0</v>
      </c>
      <c r="V99" s="161">
        <f t="shared" si="34"/>
        <v>0</v>
      </c>
      <c r="W99" s="161"/>
      <c r="X99" s="152"/>
      <c r="Y99" s="152"/>
      <c r="Z99" s="152"/>
      <c r="AA99" s="152"/>
      <c r="AB99" s="152"/>
      <c r="AC99" s="152"/>
      <c r="AD99" s="152"/>
      <c r="AE99" s="152"/>
      <c r="AF99" s="152"/>
      <c r="AG99" s="152" t="s">
        <v>1328</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ht="22.5" outlineLevel="1" x14ac:dyDescent="0.2">
      <c r="A100" s="180">
        <v>67</v>
      </c>
      <c r="B100" s="181" t="s">
        <v>1526</v>
      </c>
      <c r="C100" s="191" t="s">
        <v>1527</v>
      </c>
      <c r="D100" s="182" t="s">
        <v>451</v>
      </c>
      <c r="E100" s="183">
        <v>1</v>
      </c>
      <c r="F100" s="184"/>
      <c r="G100" s="185">
        <f t="shared" si="28"/>
        <v>0</v>
      </c>
      <c r="H100" s="184"/>
      <c r="I100" s="185">
        <f t="shared" si="29"/>
        <v>0</v>
      </c>
      <c r="J100" s="184"/>
      <c r="K100" s="185">
        <f t="shared" si="30"/>
        <v>0</v>
      </c>
      <c r="L100" s="185">
        <v>21</v>
      </c>
      <c r="M100" s="185">
        <f t="shared" si="31"/>
        <v>0</v>
      </c>
      <c r="N100" s="185">
        <v>0</v>
      </c>
      <c r="O100" s="185">
        <f t="shared" si="32"/>
        <v>0</v>
      </c>
      <c r="P100" s="185">
        <v>0</v>
      </c>
      <c r="Q100" s="185">
        <f t="shared" si="33"/>
        <v>0</v>
      </c>
      <c r="R100" s="185"/>
      <c r="S100" s="185" t="s">
        <v>280</v>
      </c>
      <c r="T100" s="186" t="s">
        <v>281</v>
      </c>
      <c r="U100" s="161">
        <v>0</v>
      </c>
      <c r="V100" s="161">
        <f t="shared" si="34"/>
        <v>0</v>
      </c>
      <c r="W100" s="161"/>
      <c r="X100" s="152"/>
      <c r="Y100" s="152"/>
      <c r="Z100" s="152"/>
      <c r="AA100" s="152"/>
      <c r="AB100" s="152"/>
      <c r="AC100" s="152"/>
      <c r="AD100" s="152"/>
      <c r="AE100" s="152"/>
      <c r="AF100" s="152"/>
      <c r="AG100" s="152" t="s">
        <v>1328</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ht="22.5" outlineLevel="1" x14ac:dyDescent="0.2">
      <c r="A101" s="180">
        <v>68</v>
      </c>
      <c r="B101" s="181" t="s">
        <v>1528</v>
      </c>
      <c r="C101" s="191" t="s">
        <v>1529</v>
      </c>
      <c r="D101" s="182" t="s">
        <v>451</v>
      </c>
      <c r="E101" s="183">
        <v>1</v>
      </c>
      <c r="F101" s="184"/>
      <c r="G101" s="185">
        <f t="shared" si="28"/>
        <v>0</v>
      </c>
      <c r="H101" s="184"/>
      <c r="I101" s="185">
        <f t="shared" si="29"/>
        <v>0</v>
      </c>
      <c r="J101" s="184"/>
      <c r="K101" s="185">
        <f t="shared" si="30"/>
        <v>0</v>
      </c>
      <c r="L101" s="185">
        <v>21</v>
      </c>
      <c r="M101" s="185">
        <f t="shared" si="31"/>
        <v>0</v>
      </c>
      <c r="N101" s="185">
        <v>0</v>
      </c>
      <c r="O101" s="185">
        <f t="shared" si="32"/>
        <v>0</v>
      </c>
      <c r="P101" s="185">
        <v>0</v>
      </c>
      <c r="Q101" s="185">
        <f t="shared" si="33"/>
        <v>0</v>
      </c>
      <c r="R101" s="185"/>
      <c r="S101" s="185" t="s">
        <v>280</v>
      </c>
      <c r="T101" s="186" t="s">
        <v>281</v>
      </c>
      <c r="U101" s="161">
        <v>0</v>
      </c>
      <c r="V101" s="161">
        <f t="shared" si="34"/>
        <v>0</v>
      </c>
      <c r="W101" s="161"/>
      <c r="X101" s="152"/>
      <c r="Y101" s="152"/>
      <c r="Z101" s="152"/>
      <c r="AA101" s="152"/>
      <c r="AB101" s="152"/>
      <c r="AC101" s="152"/>
      <c r="AD101" s="152"/>
      <c r="AE101" s="152"/>
      <c r="AF101" s="152"/>
      <c r="AG101" s="152" t="s">
        <v>1328</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ht="22.5" outlineLevel="1" x14ac:dyDescent="0.2">
      <c r="A102" s="180">
        <v>69</v>
      </c>
      <c r="B102" s="181" t="s">
        <v>1530</v>
      </c>
      <c r="C102" s="191" t="s">
        <v>1531</v>
      </c>
      <c r="D102" s="182" t="s">
        <v>451</v>
      </c>
      <c r="E102" s="183">
        <v>1</v>
      </c>
      <c r="F102" s="184"/>
      <c r="G102" s="185">
        <f t="shared" si="28"/>
        <v>0</v>
      </c>
      <c r="H102" s="184"/>
      <c r="I102" s="185">
        <f t="shared" si="29"/>
        <v>0</v>
      </c>
      <c r="J102" s="184"/>
      <c r="K102" s="185">
        <f t="shared" si="30"/>
        <v>0</v>
      </c>
      <c r="L102" s="185">
        <v>21</v>
      </c>
      <c r="M102" s="185">
        <f t="shared" si="31"/>
        <v>0</v>
      </c>
      <c r="N102" s="185">
        <v>0</v>
      </c>
      <c r="O102" s="185">
        <f t="shared" si="32"/>
        <v>0</v>
      </c>
      <c r="P102" s="185">
        <v>0</v>
      </c>
      <c r="Q102" s="185">
        <f t="shared" si="33"/>
        <v>0</v>
      </c>
      <c r="R102" s="185"/>
      <c r="S102" s="185" t="s">
        <v>280</v>
      </c>
      <c r="T102" s="186" t="s">
        <v>281</v>
      </c>
      <c r="U102" s="161">
        <v>0</v>
      </c>
      <c r="V102" s="161">
        <f t="shared" si="34"/>
        <v>0</v>
      </c>
      <c r="W102" s="161"/>
      <c r="X102" s="152"/>
      <c r="Y102" s="152"/>
      <c r="Z102" s="152"/>
      <c r="AA102" s="152"/>
      <c r="AB102" s="152"/>
      <c r="AC102" s="152"/>
      <c r="AD102" s="152"/>
      <c r="AE102" s="152"/>
      <c r="AF102" s="152"/>
      <c r="AG102" s="152" t="s">
        <v>1328</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
      <c r="A103" s="180">
        <v>70</v>
      </c>
      <c r="B103" s="181" t="s">
        <v>1532</v>
      </c>
      <c r="C103" s="191" t="s">
        <v>1533</v>
      </c>
      <c r="D103" s="182" t="s">
        <v>451</v>
      </c>
      <c r="E103" s="183">
        <v>2</v>
      </c>
      <c r="F103" s="184"/>
      <c r="G103" s="185">
        <f t="shared" si="28"/>
        <v>0</v>
      </c>
      <c r="H103" s="184"/>
      <c r="I103" s="185">
        <f t="shared" si="29"/>
        <v>0</v>
      </c>
      <c r="J103" s="184"/>
      <c r="K103" s="185">
        <f t="shared" si="30"/>
        <v>0</v>
      </c>
      <c r="L103" s="185">
        <v>21</v>
      </c>
      <c r="M103" s="185">
        <f t="shared" si="31"/>
        <v>0</v>
      </c>
      <c r="N103" s="185">
        <v>0</v>
      </c>
      <c r="O103" s="185">
        <f t="shared" si="32"/>
        <v>0</v>
      </c>
      <c r="P103" s="185">
        <v>0</v>
      </c>
      <c r="Q103" s="185">
        <f t="shared" si="33"/>
        <v>0</v>
      </c>
      <c r="R103" s="185"/>
      <c r="S103" s="185" t="s">
        <v>280</v>
      </c>
      <c r="T103" s="186" t="s">
        <v>281</v>
      </c>
      <c r="U103" s="161">
        <v>0</v>
      </c>
      <c r="V103" s="161">
        <f t="shared" si="34"/>
        <v>0</v>
      </c>
      <c r="W103" s="161"/>
      <c r="X103" s="152"/>
      <c r="Y103" s="152"/>
      <c r="Z103" s="152"/>
      <c r="AA103" s="152"/>
      <c r="AB103" s="152"/>
      <c r="AC103" s="152"/>
      <c r="AD103" s="152"/>
      <c r="AE103" s="152"/>
      <c r="AF103" s="152"/>
      <c r="AG103" s="152" t="s">
        <v>1328</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
      <c r="A104" s="180">
        <v>71</v>
      </c>
      <c r="B104" s="181" t="s">
        <v>1534</v>
      </c>
      <c r="C104" s="191" t="s">
        <v>1535</v>
      </c>
      <c r="D104" s="182" t="s">
        <v>451</v>
      </c>
      <c r="E104" s="183">
        <v>7</v>
      </c>
      <c r="F104" s="184"/>
      <c r="G104" s="185">
        <f t="shared" si="28"/>
        <v>0</v>
      </c>
      <c r="H104" s="184"/>
      <c r="I104" s="185">
        <f t="shared" si="29"/>
        <v>0</v>
      </c>
      <c r="J104" s="184"/>
      <c r="K104" s="185">
        <f t="shared" si="30"/>
        <v>0</v>
      </c>
      <c r="L104" s="185">
        <v>21</v>
      </c>
      <c r="M104" s="185">
        <f t="shared" si="31"/>
        <v>0</v>
      </c>
      <c r="N104" s="185">
        <v>0</v>
      </c>
      <c r="O104" s="185">
        <f t="shared" si="32"/>
        <v>0</v>
      </c>
      <c r="P104" s="185">
        <v>0</v>
      </c>
      <c r="Q104" s="185">
        <f t="shared" si="33"/>
        <v>0</v>
      </c>
      <c r="R104" s="185"/>
      <c r="S104" s="185" t="s">
        <v>280</v>
      </c>
      <c r="T104" s="186" t="s">
        <v>281</v>
      </c>
      <c r="U104" s="161">
        <v>0</v>
      </c>
      <c r="V104" s="161">
        <f t="shared" si="34"/>
        <v>0</v>
      </c>
      <c r="W104" s="161"/>
      <c r="X104" s="152"/>
      <c r="Y104" s="152"/>
      <c r="Z104" s="152"/>
      <c r="AA104" s="152"/>
      <c r="AB104" s="152"/>
      <c r="AC104" s="152"/>
      <c r="AD104" s="152"/>
      <c r="AE104" s="152"/>
      <c r="AF104" s="152"/>
      <c r="AG104" s="152" t="s">
        <v>1328</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
      <c r="A105" s="180">
        <v>72</v>
      </c>
      <c r="B105" s="181" t="s">
        <v>1536</v>
      </c>
      <c r="C105" s="191" t="s">
        <v>1537</v>
      </c>
      <c r="D105" s="182" t="s">
        <v>451</v>
      </c>
      <c r="E105" s="183">
        <v>3</v>
      </c>
      <c r="F105" s="184"/>
      <c r="G105" s="185">
        <f t="shared" si="28"/>
        <v>0</v>
      </c>
      <c r="H105" s="184"/>
      <c r="I105" s="185">
        <f t="shared" si="29"/>
        <v>0</v>
      </c>
      <c r="J105" s="184"/>
      <c r="K105" s="185">
        <f t="shared" si="30"/>
        <v>0</v>
      </c>
      <c r="L105" s="185">
        <v>21</v>
      </c>
      <c r="M105" s="185">
        <f t="shared" si="31"/>
        <v>0</v>
      </c>
      <c r="N105" s="185">
        <v>0</v>
      </c>
      <c r="O105" s="185">
        <f t="shared" si="32"/>
        <v>0</v>
      </c>
      <c r="P105" s="185">
        <v>0</v>
      </c>
      <c r="Q105" s="185">
        <f t="shared" si="33"/>
        <v>0</v>
      </c>
      <c r="R105" s="185"/>
      <c r="S105" s="185" t="s">
        <v>280</v>
      </c>
      <c r="T105" s="186" t="s">
        <v>281</v>
      </c>
      <c r="U105" s="161">
        <v>0</v>
      </c>
      <c r="V105" s="161">
        <f t="shared" si="34"/>
        <v>0</v>
      </c>
      <c r="W105" s="161"/>
      <c r="X105" s="152"/>
      <c r="Y105" s="152"/>
      <c r="Z105" s="152"/>
      <c r="AA105" s="152"/>
      <c r="AB105" s="152"/>
      <c r="AC105" s="152"/>
      <c r="AD105" s="152"/>
      <c r="AE105" s="152"/>
      <c r="AF105" s="152"/>
      <c r="AG105" s="152" t="s">
        <v>1328</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
      <c r="A106" s="180">
        <v>73</v>
      </c>
      <c r="B106" s="181" t="s">
        <v>1538</v>
      </c>
      <c r="C106" s="191" t="s">
        <v>1539</v>
      </c>
      <c r="D106" s="182" t="s">
        <v>451</v>
      </c>
      <c r="E106" s="183">
        <v>2</v>
      </c>
      <c r="F106" s="184"/>
      <c r="G106" s="185">
        <f t="shared" si="28"/>
        <v>0</v>
      </c>
      <c r="H106" s="184"/>
      <c r="I106" s="185">
        <f t="shared" si="29"/>
        <v>0</v>
      </c>
      <c r="J106" s="184"/>
      <c r="K106" s="185">
        <f t="shared" si="30"/>
        <v>0</v>
      </c>
      <c r="L106" s="185">
        <v>21</v>
      </c>
      <c r="M106" s="185">
        <f t="shared" si="31"/>
        <v>0</v>
      </c>
      <c r="N106" s="185">
        <v>0</v>
      </c>
      <c r="O106" s="185">
        <f t="shared" si="32"/>
        <v>0</v>
      </c>
      <c r="P106" s="185">
        <v>0</v>
      </c>
      <c r="Q106" s="185">
        <f t="shared" si="33"/>
        <v>0</v>
      </c>
      <c r="R106" s="185"/>
      <c r="S106" s="185" t="s">
        <v>280</v>
      </c>
      <c r="T106" s="186" t="s">
        <v>281</v>
      </c>
      <c r="U106" s="161">
        <v>0</v>
      </c>
      <c r="V106" s="161">
        <f t="shared" si="34"/>
        <v>0</v>
      </c>
      <c r="W106" s="161"/>
      <c r="X106" s="152"/>
      <c r="Y106" s="152"/>
      <c r="Z106" s="152"/>
      <c r="AA106" s="152"/>
      <c r="AB106" s="152"/>
      <c r="AC106" s="152"/>
      <c r="AD106" s="152"/>
      <c r="AE106" s="152"/>
      <c r="AF106" s="152"/>
      <c r="AG106" s="152" t="s">
        <v>1328</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
      <c r="A107" s="180">
        <v>74</v>
      </c>
      <c r="B107" s="181" t="s">
        <v>1540</v>
      </c>
      <c r="C107" s="191" t="s">
        <v>1541</v>
      </c>
      <c r="D107" s="182" t="s">
        <v>451</v>
      </c>
      <c r="E107" s="183">
        <v>3</v>
      </c>
      <c r="F107" s="184"/>
      <c r="G107" s="185">
        <f t="shared" si="28"/>
        <v>0</v>
      </c>
      <c r="H107" s="184"/>
      <c r="I107" s="185">
        <f t="shared" si="29"/>
        <v>0</v>
      </c>
      <c r="J107" s="184"/>
      <c r="K107" s="185">
        <f t="shared" si="30"/>
        <v>0</v>
      </c>
      <c r="L107" s="185">
        <v>21</v>
      </c>
      <c r="M107" s="185">
        <f t="shared" si="31"/>
        <v>0</v>
      </c>
      <c r="N107" s="185">
        <v>0</v>
      </c>
      <c r="O107" s="185">
        <f t="shared" si="32"/>
        <v>0</v>
      </c>
      <c r="P107" s="185">
        <v>0</v>
      </c>
      <c r="Q107" s="185">
        <f t="shared" si="33"/>
        <v>0</v>
      </c>
      <c r="R107" s="185"/>
      <c r="S107" s="185" t="s">
        <v>280</v>
      </c>
      <c r="T107" s="186" t="s">
        <v>281</v>
      </c>
      <c r="U107" s="161">
        <v>0</v>
      </c>
      <c r="V107" s="161">
        <f t="shared" si="34"/>
        <v>0</v>
      </c>
      <c r="W107" s="161"/>
      <c r="X107" s="152"/>
      <c r="Y107" s="152"/>
      <c r="Z107" s="152"/>
      <c r="AA107" s="152"/>
      <c r="AB107" s="152"/>
      <c r="AC107" s="152"/>
      <c r="AD107" s="152"/>
      <c r="AE107" s="152"/>
      <c r="AF107" s="152"/>
      <c r="AG107" s="152" t="s">
        <v>1328</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
      <c r="A108" s="180">
        <v>75</v>
      </c>
      <c r="B108" s="181" t="s">
        <v>1542</v>
      </c>
      <c r="C108" s="191" t="s">
        <v>1543</v>
      </c>
      <c r="D108" s="182" t="s">
        <v>451</v>
      </c>
      <c r="E108" s="183">
        <v>2</v>
      </c>
      <c r="F108" s="184"/>
      <c r="G108" s="185">
        <f t="shared" si="28"/>
        <v>0</v>
      </c>
      <c r="H108" s="184"/>
      <c r="I108" s="185">
        <f t="shared" si="29"/>
        <v>0</v>
      </c>
      <c r="J108" s="184"/>
      <c r="K108" s="185">
        <f t="shared" si="30"/>
        <v>0</v>
      </c>
      <c r="L108" s="185">
        <v>21</v>
      </c>
      <c r="M108" s="185">
        <f t="shared" si="31"/>
        <v>0</v>
      </c>
      <c r="N108" s="185">
        <v>0</v>
      </c>
      <c r="O108" s="185">
        <f t="shared" si="32"/>
        <v>0</v>
      </c>
      <c r="P108" s="185">
        <v>0</v>
      </c>
      <c r="Q108" s="185">
        <f t="shared" si="33"/>
        <v>0</v>
      </c>
      <c r="R108" s="185"/>
      <c r="S108" s="185" t="s">
        <v>280</v>
      </c>
      <c r="T108" s="186" t="s">
        <v>281</v>
      </c>
      <c r="U108" s="161">
        <v>0</v>
      </c>
      <c r="V108" s="161">
        <f t="shared" si="34"/>
        <v>0</v>
      </c>
      <c r="W108" s="161"/>
      <c r="X108" s="152"/>
      <c r="Y108" s="152"/>
      <c r="Z108" s="152"/>
      <c r="AA108" s="152"/>
      <c r="AB108" s="152"/>
      <c r="AC108" s="152"/>
      <c r="AD108" s="152"/>
      <c r="AE108" s="152"/>
      <c r="AF108" s="152"/>
      <c r="AG108" s="152" t="s">
        <v>1328</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
      <c r="A109" s="180">
        <v>76</v>
      </c>
      <c r="B109" s="181" t="s">
        <v>1544</v>
      </c>
      <c r="C109" s="191" t="s">
        <v>1545</v>
      </c>
      <c r="D109" s="182" t="s">
        <v>451</v>
      </c>
      <c r="E109" s="183">
        <v>12</v>
      </c>
      <c r="F109" s="184"/>
      <c r="G109" s="185">
        <f t="shared" si="28"/>
        <v>0</v>
      </c>
      <c r="H109" s="184"/>
      <c r="I109" s="185">
        <f t="shared" si="29"/>
        <v>0</v>
      </c>
      <c r="J109" s="184"/>
      <c r="K109" s="185">
        <f t="shared" si="30"/>
        <v>0</v>
      </c>
      <c r="L109" s="185">
        <v>21</v>
      </c>
      <c r="M109" s="185">
        <f t="shared" si="31"/>
        <v>0</v>
      </c>
      <c r="N109" s="185">
        <v>0</v>
      </c>
      <c r="O109" s="185">
        <f t="shared" si="32"/>
        <v>0</v>
      </c>
      <c r="P109" s="185">
        <v>0</v>
      </c>
      <c r="Q109" s="185">
        <f t="shared" si="33"/>
        <v>0</v>
      </c>
      <c r="R109" s="185"/>
      <c r="S109" s="185" t="s">
        <v>280</v>
      </c>
      <c r="T109" s="186" t="s">
        <v>281</v>
      </c>
      <c r="U109" s="161">
        <v>0</v>
      </c>
      <c r="V109" s="161">
        <f t="shared" si="34"/>
        <v>0</v>
      </c>
      <c r="W109" s="161"/>
      <c r="X109" s="152"/>
      <c r="Y109" s="152"/>
      <c r="Z109" s="152"/>
      <c r="AA109" s="152"/>
      <c r="AB109" s="152"/>
      <c r="AC109" s="152"/>
      <c r="AD109" s="152"/>
      <c r="AE109" s="152"/>
      <c r="AF109" s="152"/>
      <c r="AG109" s="152" t="s">
        <v>1328</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
      <c r="A110" s="180">
        <v>77</v>
      </c>
      <c r="B110" s="181" t="s">
        <v>1546</v>
      </c>
      <c r="C110" s="191" t="s">
        <v>1547</v>
      </c>
      <c r="D110" s="182" t="s">
        <v>451</v>
      </c>
      <c r="E110" s="183">
        <v>1</v>
      </c>
      <c r="F110" s="184"/>
      <c r="G110" s="185">
        <f t="shared" si="28"/>
        <v>0</v>
      </c>
      <c r="H110" s="184"/>
      <c r="I110" s="185">
        <f t="shared" si="29"/>
        <v>0</v>
      </c>
      <c r="J110" s="184"/>
      <c r="K110" s="185">
        <f t="shared" si="30"/>
        <v>0</v>
      </c>
      <c r="L110" s="185">
        <v>21</v>
      </c>
      <c r="M110" s="185">
        <f t="shared" si="31"/>
        <v>0</v>
      </c>
      <c r="N110" s="185">
        <v>0</v>
      </c>
      <c r="O110" s="185">
        <f t="shared" si="32"/>
        <v>0</v>
      </c>
      <c r="P110" s="185">
        <v>0</v>
      </c>
      <c r="Q110" s="185">
        <f t="shared" si="33"/>
        <v>0</v>
      </c>
      <c r="R110" s="185"/>
      <c r="S110" s="185" t="s">
        <v>280</v>
      </c>
      <c r="T110" s="186" t="s">
        <v>281</v>
      </c>
      <c r="U110" s="161">
        <v>0</v>
      </c>
      <c r="V110" s="161">
        <f t="shared" si="34"/>
        <v>0</v>
      </c>
      <c r="W110" s="161"/>
      <c r="X110" s="152"/>
      <c r="Y110" s="152"/>
      <c r="Z110" s="152"/>
      <c r="AA110" s="152"/>
      <c r="AB110" s="152"/>
      <c r="AC110" s="152"/>
      <c r="AD110" s="152"/>
      <c r="AE110" s="152"/>
      <c r="AF110" s="152"/>
      <c r="AG110" s="152" t="s">
        <v>1328</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
      <c r="A111" s="180">
        <v>78</v>
      </c>
      <c r="B111" s="181" t="s">
        <v>1548</v>
      </c>
      <c r="C111" s="191" t="s">
        <v>1549</v>
      </c>
      <c r="D111" s="182" t="s">
        <v>451</v>
      </c>
      <c r="E111" s="183">
        <v>1</v>
      </c>
      <c r="F111" s="184"/>
      <c r="G111" s="185">
        <f t="shared" si="28"/>
        <v>0</v>
      </c>
      <c r="H111" s="184"/>
      <c r="I111" s="185">
        <f t="shared" si="29"/>
        <v>0</v>
      </c>
      <c r="J111" s="184"/>
      <c r="K111" s="185">
        <f t="shared" si="30"/>
        <v>0</v>
      </c>
      <c r="L111" s="185">
        <v>21</v>
      </c>
      <c r="M111" s="185">
        <f t="shared" si="31"/>
        <v>0</v>
      </c>
      <c r="N111" s="185">
        <v>0</v>
      </c>
      <c r="O111" s="185">
        <f t="shared" si="32"/>
        <v>0</v>
      </c>
      <c r="P111" s="185">
        <v>0</v>
      </c>
      <c r="Q111" s="185">
        <f t="shared" si="33"/>
        <v>0</v>
      </c>
      <c r="R111" s="185"/>
      <c r="S111" s="185" t="s">
        <v>280</v>
      </c>
      <c r="T111" s="186" t="s">
        <v>281</v>
      </c>
      <c r="U111" s="161">
        <v>0</v>
      </c>
      <c r="V111" s="161">
        <f t="shared" si="34"/>
        <v>0</v>
      </c>
      <c r="W111" s="161"/>
      <c r="X111" s="152"/>
      <c r="Y111" s="152"/>
      <c r="Z111" s="152"/>
      <c r="AA111" s="152"/>
      <c r="AB111" s="152"/>
      <c r="AC111" s="152"/>
      <c r="AD111" s="152"/>
      <c r="AE111" s="152"/>
      <c r="AF111" s="152"/>
      <c r="AG111" s="152" t="s">
        <v>1328</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
      <c r="A112" s="180">
        <v>79</v>
      </c>
      <c r="B112" s="181" t="s">
        <v>1550</v>
      </c>
      <c r="C112" s="191" t="s">
        <v>1551</v>
      </c>
      <c r="D112" s="182" t="s">
        <v>451</v>
      </c>
      <c r="E112" s="183">
        <v>2</v>
      </c>
      <c r="F112" s="184"/>
      <c r="G112" s="185">
        <f t="shared" si="28"/>
        <v>0</v>
      </c>
      <c r="H112" s="184"/>
      <c r="I112" s="185">
        <f t="shared" si="29"/>
        <v>0</v>
      </c>
      <c r="J112" s="184"/>
      <c r="K112" s="185">
        <f t="shared" si="30"/>
        <v>0</v>
      </c>
      <c r="L112" s="185">
        <v>21</v>
      </c>
      <c r="M112" s="185">
        <f t="shared" si="31"/>
        <v>0</v>
      </c>
      <c r="N112" s="185">
        <v>0</v>
      </c>
      <c r="O112" s="185">
        <f t="shared" si="32"/>
        <v>0</v>
      </c>
      <c r="P112" s="185">
        <v>0</v>
      </c>
      <c r="Q112" s="185">
        <f t="shared" si="33"/>
        <v>0</v>
      </c>
      <c r="R112" s="185"/>
      <c r="S112" s="185" t="s">
        <v>280</v>
      </c>
      <c r="T112" s="186" t="s">
        <v>281</v>
      </c>
      <c r="U112" s="161">
        <v>0</v>
      </c>
      <c r="V112" s="161">
        <f t="shared" si="34"/>
        <v>0</v>
      </c>
      <c r="W112" s="161"/>
      <c r="X112" s="152"/>
      <c r="Y112" s="152"/>
      <c r="Z112" s="152"/>
      <c r="AA112" s="152"/>
      <c r="AB112" s="152"/>
      <c r="AC112" s="152"/>
      <c r="AD112" s="152"/>
      <c r="AE112" s="152"/>
      <c r="AF112" s="152"/>
      <c r="AG112" s="152" t="s">
        <v>1328</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
      <c r="A113" s="180">
        <v>80</v>
      </c>
      <c r="B113" s="181" t="s">
        <v>1552</v>
      </c>
      <c r="C113" s="191" t="s">
        <v>1553</v>
      </c>
      <c r="D113" s="182" t="s">
        <v>451</v>
      </c>
      <c r="E113" s="183">
        <v>1</v>
      </c>
      <c r="F113" s="184"/>
      <c r="G113" s="185">
        <f t="shared" si="28"/>
        <v>0</v>
      </c>
      <c r="H113" s="184"/>
      <c r="I113" s="185">
        <f t="shared" si="29"/>
        <v>0</v>
      </c>
      <c r="J113" s="184"/>
      <c r="K113" s="185">
        <f t="shared" si="30"/>
        <v>0</v>
      </c>
      <c r="L113" s="185">
        <v>21</v>
      </c>
      <c r="M113" s="185">
        <f t="shared" si="31"/>
        <v>0</v>
      </c>
      <c r="N113" s="185">
        <v>0</v>
      </c>
      <c r="O113" s="185">
        <f t="shared" si="32"/>
        <v>0</v>
      </c>
      <c r="P113" s="185">
        <v>0</v>
      </c>
      <c r="Q113" s="185">
        <f t="shared" si="33"/>
        <v>0</v>
      </c>
      <c r="R113" s="185"/>
      <c r="S113" s="185" t="s">
        <v>280</v>
      </c>
      <c r="T113" s="186" t="s">
        <v>281</v>
      </c>
      <c r="U113" s="161">
        <v>0</v>
      </c>
      <c r="V113" s="161">
        <f t="shared" si="34"/>
        <v>0</v>
      </c>
      <c r="W113" s="161"/>
      <c r="X113" s="152"/>
      <c r="Y113" s="152"/>
      <c r="Z113" s="152"/>
      <c r="AA113" s="152"/>
      <c r="AB113" s="152"/>
      <c r="AC113" s="152"/>
      <c r="AD113" s="152"/>
      <c r="AE113" s="152"/>
      <c r="AF113" s="152"/>
      <c r="AG113" s="152" t="s">
        <v>1328</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
      <c r="A114" s="180">
        <v>81</v>
      </c>
      <c r="B114" s="181" t="s">
        <v>1554</v>
      </c>
      <c r="C114" s="191" t="s">
        <v>1555</v>
      </c>
      <c r="D114" s="182" t="s">
        <v>451</v>
      </c>
      <c r="E114" s="183">
        <v>1</v>
      </c>
      <c r="F114" s="184"/>
      <c r="G114" s="185">
        <f t="shared" si="28"/>
        <v>0</v>
      </c>
      <c r="H114" s="184"/>
      <c r="I114" s="185">
        <f t="shared" si="29"/>
        <v>0</v>
      </c>
      <c r="J114" s="184"/>
      <c r="K114" s="185">
        <f t="shared" si="30"/>
        <v>0</v>
      </c>
      <c r="L114" s="185">
        <v>21</v>
      </c>
      <c r="M114" s="185">
        <f t="shared" si="31"/>
        <v>0</v>
      </c>
      <c r="N114" s="185">
        <v>0</v>
      </c>
      <c r="O114" s="185">
        <f t="shared" si="32"/>
        <v>0</v>
      </c>
      <c r="P114" s="185">
        <v>0</v>
      </c>
      <c r="Q114" s="185">
        <f t="shared" si="33"/>
        <v>0</v>
      </c>
      <c r="R114" s="185"/>
      <c r="S114" s="185" t="s">
        <v>280</v>
      </c>
      <c r="T114" s="186" t="s">
        <v>281</v>
      </c>
      <c r="U114" s="161">
        <v>0</v>
      </c>
      <c r="V114" s="161">
        <f t="shared" si="34"/>
        <v>0</v>
      </c>
      <c r="W114" s="161"/>
      <c r="X114" s="152"/>
      <c r="Y114" s="152"/>
      <c r="Z114" s="152"/>
      <c r="AA114" s="152"/>
      <c r="AB114" s="152"/>
      <c r="AC114" s="152"/>
      <c r="AD114" s="152"/>
      <c r="AE114" s="152"/>
      <c r="AF114" s="152"/>
      <c r="AG114" s="152" t="s">
        <v>1328</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
      <c r="A115" s="180">
        <v>82</v>
      </c>
      <c r="B115" s="181" t="s">
        <v>1556</v>
      </c>
      <c r="C115" s="191" t="s">
        <v>1557</v>
      </c>
      <c r="D115" s="182" t="s">
        <v>451</v>
      </c>
      <c r="E115" s="183">
        <v>1</v>
      </c>
      <c r="F115" s="184"/>
      <c r="G115" s="185">
        <f t="shared" si="28"/>
        <v>0</v>
      </c>
      <c r="H115" s="184"/>
      <c r="I115" s="185">
        <f t="shared" si="29"/>
        <v>0</v>
      </c>
      <c r="J115" s="184"/>
      <c r="K115" s="185">
        <f t="shared" si="30"/>
        <v>0</v>
      </c>
      <c r="L115" s="185">
        <v>21</v>
      </c>
      <c r="M115" s="185">
        <f t="shared" si="31"/>
        <v>0</v>
      </c>
      <c r="N115" s="185">
        <v>0</v>
      </c>
      <c r="O115" s="185">
        <f t="shared" si="32"/>
        <v>0</v>
      </c>
      <c r="P115" s="185">
        <v>0</v>
      </c>
      <c r="Q115" s="185">
        <f t="shared" si="33"/>
        <v>0</v>
      </c>
      <c r="R115" s="185"/>
      <c r="S115" s="185" t="s">
        <v>280</v>
      </c>
      <c r="T115" s="186" t="s">
        <v>281</v>
      </c>
      <c r="U115" s="161">
        <v>0</v>
      </c>
      <c r="V115" s="161">
        <f t="shared" si="34"/>
        <v>0</v>
      </c>
      <c r="W115" s="161"/>
      <c r="X115" s="152"/>
      <c r="Y115" s="152"/>
      <c r="Z115" s="152"/>
      <c r="AA115" s="152"/>
      <c r="AB115" s="152"/>
      <c r="AC115" s="152"/>
      <c r="AD115" s="152"/>
      <c r="AE115" s="152"/>
      <c r="AF115" s="152"/>
      <c r="AG115" s="152" t="s">
        <v>1328</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ht="22.5" outlineLevel="1" x14ac:dyDescent="0.2">
      <c r="A116" s="180">
        <v>83</v>
      </c>
      <c r="B116" s="181" t="s">
        <v>1558</v>
      </c>
      <c r="C116" s="191" t="s">
        <v>1559</v>
      </c>
      <c r="D116" s="182" t="s">
        <v>451</v>
      </c>
      <c r="E116" s="183">
        <v>15</v>
      </c>
      <c r="F116" s="184"/>
      <c r="G116" s="185">
        <f t="shared" si="28"/>
        <v>0</v>
      </c>
      <c r="H116" s="184"/>
      <c r="I116" s="185">
        <f t="shared" si="29"/>
        <v>0</v>
      </c>
      <c r="J116" s="184"/>
      <c r="K116" s="185">
        <f t="shared" si="30"/>
        <v>0</v>
      </c>
      <c r="L116" s="185">
        <v>21</v>
      </c>
      <c r="M116" s="185">
        <f t="shared" si="31"/>
        <v>0</v>
      </c>
      <c r="N116" s="185">
        <v>0</v>
      </c>
      <c r="O116" s="185">
        <f t="shared" si="32"/>
        <v>0</v>
      </c>
      <c r="P116" s="185">
        <v>0</v>
      </c>
      <c r="Q116" s="185">
        <f t="shared" si="33"/>
        <v>0</v>
      </c>
      <c r="R116" s="185"/>
      <c r="S116" s="185" t="s">
        <v>280</v>
      </c>
      <c r="T116" s="186" t="s">
        <v>281</v>
      </c>
      <c r="U116" s="161">
        <v>0</v>
      </c>
      <c r="V116" s="161">
        <f t="shared" si="34"/>
        <v>0</v>
      </c>
      <c r="W116" s="161"/>
      <c r="X116" s="152"/>
      <c r="Y116" s="152"/>
      <c r="Z116" s="152"/>
      <c r="AA116" s="152"/>
      <c r="AB116" s="152"/>
      <c r="AC116" s="152"/>
      <c r="AD116" s="152"/>
      <c r="AE116" s="152"/>
      <c r="AF116" s="152"/>
      <c r="AG116" s="152" t="s">
        <v>1328</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
      <c r="A117" s="180">
        <v>84</v>
      </c>
      <c r="B117" s="181" t="s">
        <v>1560</v>
      </c>
      <c r="C117" s="191" t="s">
        <v>1561</v>
      </c>
      <c r="D117" s="182" t="s">
        <v>451</v>
      </c>
      <c r="E117" s="183">
        <v>1</v>
      </c>
      <c r="F117" s="184"/>
      <c r="G117" s="185">
        <f t="shared" si="28"/>
        <v>0</v>
      </c>
      <c r="H117" s="184"/>
      <c r="I117" s="185">
        <f t="shared" si="29"/>
        <v>0</v>
      </c>
      <c r="J117" s="184"/>
      <c r="K117" s="185">
        <f t="shared" si="30"/>
        <v>0</v>
      </c>
      <c r="L117" s="185">
        <v>21</v>
      </c>
      <c r="M117" s="185">
        <f t="shared" si="31"/>
        <v>0</v>
      </c>
      <c r="N117" s="185">
        <v>0</v>
      </c>
      <c r="O117" s="185">
        <f t="shared" si="32"/>
        <v>0</v>
      </c>
      <c r="P117" s="185">
        <v>0</v>
      </c>
      <c r="Q117" s="185">
        <f t="shared" si="33"/>
        <v>0</v>
      </c>
      <c r="R117" s="185"/>
      <c r="S117" s="185" t="s">
        <v>280</v>
      </c>
      <c r="T117" s="186" t="s">
        <v>281</v>
      </c>
      <c r="U117" s="161">
        <v>0</v>
      </c>
      <c r="V117" s="161">
        <f t="shared" si="34"/>
        <v>0</v>
      </c>
      <c r="W117" s="161"/>
      <c r="X117" s="152"/>
      <c r="Y117" s="152"/>
      <c r="Z117" s="152"/>
      <c r="AA117" s="152"/>
      <c r="AB117" s="152"/>
      <c r="AC117" s="152"/>
      <c r="AD117" s="152"/>
      <c r="AE117" s="152"/>
      <c r="AF117" s="152"/>
      <c r="AG117" s="152" t="s">
        <v>1328</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ht="22.5" outlineLevel="1" x14ac:dyDescent="0.2">
      <c r="A118" s="180">
        <v>85</v>
      </c>
      <c r="B118" s="181" t="s">
        <v>1562</v>
      </c>
      <c r="C118" s="191" t="s">
        <v>1563</v>
      </c>
      <c r="D118" s="182" t="s">
        <v>451</v>
      </c>
      <c r="E118" s="183">
        <v>1</v>
      </c>
      <c r="F118" s="184"/>
      <c r="G118" s="185">
        <f t="shared" si="28"/>
        <v>0</v>
      </c>
      <c r="H118" s="184"/>
      <c r="I118" s="185">
        <f t="shared" si="29"/>
        <v>0</v>
      </c>
      <c r="J118" s="184"/>
      <c r="K118" s="185">
        <f t="shared" si="30"/>
        <v>0</v>
      </c>
      <c r="L118" s="185">
        <v>21</v>
      </c>
      <c r="M118" s="185">
        <f t="shared" si="31"/>
        <v>0</v>
      </c>
      <c r="N118" s="185">
        <v>0</v>
      </c>
      <c r="O118" s="185">
        <f t="shared" si="32"/>
        <v>0</v>
      </c>
      <c r="P118" s="185">
        <v>0</v>
      </c>
      <c r="Q118" s="185">
        <f t="shared" si="33"/>
        <v>0</v>
      </c>
      <c r="R118" s="185"/>
      <c r="S118" s="185" t="s">
        <v>280</v>
      </c>
      <c r="T118" s="186" t="s">
        <v>281</v>
      </c>
      <c r="U118" s="161">
        <v>0</v>
      </c>
      <c r="V118" s="161">
        <f t="shared" si="34"/>
        <v>0</v>
      </c>
      <c r="W118" s="161"/>
      <c r="X118" s="152"/>
      <c r="Y118" s="152"/>
      <c r="Z118" s="152"/>
      <c r="AA118" s="152"/>
      <c r="AB118" s="152"/>
      <c r="AC118" s="152"/>
      <c r="AD118" s="152"/>
      <c r="AE118" s="152"/>
      <c r="AF118" s="152"/>
      <c r="AG118" s="152" t="s">
        <v>1328</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x14ac:dyDescent="0.2">
      <c r="A119" s="167" t="s">
        <v>275</v>
      </c>
      <c r="B119" s="168" t="s">
        <v>219</v>
      </c>
      <c r="C119" s="188" t="s">
        <v>220</v>
      </c>
      <c r="D119" s="169"/>
      <c r="E119" s="170"/>
      <c r="F119" s="171"/>
      <c r="G119" s="171">
        <f>SUMIF(AG120:AG121,"&lt;&gt;NOR",G120:G121)</f>
        <v>0</v>
      </c>
      <c r="H119" s="171"/>
      <c r="I119" s="171">
        <f>SUM(I120:I121)</f>
        <v>0</v>
      </c>
      <c r="J119" s="171"/>
      <c r="K119" s="171">
        <f>SUM(K120:K121)</f>
        <v>0</v>
      </c>
      <c r="L119" s="171"/>
      <c r="M119" s="171">
        <f>SUM(M120:M121)</f>
        <v>0</v>
      </c>
      <c r="N119" s="171"/>
      <c r="O119" s="171">
        <f>SUM(O120:O121)</f>
        <v>0</v>
      </c>
      <c r="P119" s="171"/>
      <c r="Q119" s="171">
        <f>SUM(Q120:Q121)</f>
        <v>0</v>
      </c>
      <c r="R119" s="171"/>
      <c r="S119" s="171"/>
      <c r="T119" s="172"/>
      <c r="U119" s="166"/>
      <c r="V119" s="166">
        <f>SUM(V120:V121)</f>
        <v>4.26</v>
      </c>
      <c r="W119" s="166"/>
      <c r="AG119" t="s">
        <v>276</v>
      </c>
    </row>
    <row r="120" spans="1:60" outlineLevel="1" x14ac:dyDescent="0.2">
      <c r="A120" s="180">
        <v>86</v>
      </c>
      <c r="B120" s="181" t="s">
        <v>1395</v>
      </c>
      <c r="C120" s="191" t="s">
        <v>1396</v>
      </c>
      <c r="D120" s="182" t="s">
        <v>539</v>
      </c>
      <c r="E120" s="183">
        <v>10</v>
      </c>
      <c r="F120" s="184"/>
      <c r="G120" s="185">
        <f>ROUND(E120*F120,2)</f>
        <v>0</v>
      </c>
      <c r="H120" s="184"/>
      <c r="I120" s="185">
        <f>ROUND(E120*H120,2)</f>
        <v>0</v>
      </c>
      <c r="J120" s="184"/>
      <c r="K120" s="185">
        <f>ROUND(E120*J120,2)</f>
        <v>0</v>
      </c>
      <c r="L120" s="185">
        <v>21</v>
      </c>
      <c r="M120" s="185">
        <f>G120*(1+L120/100)</f>
        <v>0</v>
      </c>
      <c r="N120" s="185">
        <v>0</v>
      </c>
      <c r="O120" s="185">
        <f>ROUND(E120*N120,2)</f>
        <v>0</v>
      </c>
      <c r="P120" s="185">
        <v>0</v>
      </c>
      <c r="Q120" s="185">
        <f>ROUND(E120*P120,2)</f>
        <v>0</v>
      </c>
      <c r="R120" s="185"/>
      <c r="S120" s="185" t="s">
        <v>280</v>
      </c>
      <c r="T120" s="186" t="s">
        <v>281</v>
      </c>
      <c r="U120" s="161">
        <v>0.42600000000000005</v>
      </c>
      <c r="V120" s="161">
        <f>ROUND(E120*U120,2)</f>
        <v>4.26</v>
      </c>
      <c r="W120" s="161"/>
      <c r="X120" s="152"/>
      <c r="Y120" s="152"/>
      <c r="Z120" s="152"/>
      <c r="AA120" s="152"/>
      <c r="AB120" s="152"/>
      <c r="AC120" s="152"/>
      <c r="AD120" s="152"/>
      <c r="AE120" s="152"/>
      <c r="AF120" s="152"/>
      <c r="AG120" s="152" t="s">
        <v>755</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ht="22.5" outlineLevel="1" x14ac:dyDescent="0.2">
      <c r="A121" s="180">
        <v>87</v>
      </c>
      <c r="B121" s="181" t="s">
        <v>1280</v>
      </c>
      <c r="C121" s="191" t="s">
        <v>1564</v>
      </c>
      <c r="D121" s="182" t="s">
        <v>1224</v>
      </c>
      <c r="E121" s="183">
        <v>1</v>
      </c>
      <c r="F121" s="184"/>
      <c r="G121" s="185">
        <f>ROUND(E121*F121,2)</f>
        <v>0</v>
      </c>
      <c r="H121" s="184"/>
      <c r="I121" s="185">
        <f>ROUND(E121*H121,2)</f>
        <v>0</v>
      </c>
      <c r="J121" s="184"/>
      <c r="K121" s="185">
        <f>ROUND(E121*J121,2)</f>
        <v>0</v>
      </c>
      <c r="L121" s="185">
        <v>21</v>
      </c>
      <c r="M121" s="185">
        <f>G121*(1+L121/100)</f>
        <v>0</v>
      </c>
      <c r="N121" s="185">
        <v>0</v>
      </c>
      <c r="O121" s="185">
        <f>ROUND(E121*N121,2)</f>
        <v>0</v>
      </c>
      <c r="P121" s="185">
        <v>0</v>
      </c>
      <c r="Q121" s="185">
        <f>ROUND(E121*P121,2)</f>
        <v>0</v>
      </c>
      <c r="R121" s="185"/>
      <c r="S121" s="185" t="s">
        <v>280</v>
      </c>
      <c r="T121" s="186" t="s">
        <v>281</v>
      </c>
      <c r="U121" s="161">
        <v>0</v>
      </c>
      <c r="V121" s="161">
        <f>ROUND(E121*U121,2)</f>
        <v>0</v>
      </c>
      <c r="W121" s="161"/>
      <c r="X121" s="152"/>
      <c r="Y121" s="152"/>
      <c r="Z121" s="152"/>
      <c r="AA121" s="152"/>
      <c r="AB121" s="152"/>
      <c r="AC121" s="152"/>
      <c r="AD121" s="152"/>
      <c r="AE121" s="152"/>
      <c r="AF121" s="152"/>
      <c r="AG121" s="152" t="s">
        <v>1346</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x14ac:dyDescent="0.2">
      <c r="A122" s="167" t="s">
        <v>275</v>
      </c>
      <c r="B122" s="168" t="s">
        <v>232</v>
      </c>
      <c r="C122" s="188" t="s">
        <v>233</v>
      </c>
      <c r="D122" s="169"/>
      <c r="E122" s="170"/>
      <c r="F122" s="171"/>
      <c r="G122" s="171">
        <f>SUMIF(AG123:AG124,"&lt;&gt;NOR",G123:G124)</f>
        <v>0</v>
      </c>
      <c r="H122" s="171"/>
      <c r="I122" s="171">
        <f>SUM(I123:I124)</f>
        <v>0</v>
      </c>
      <c r="J122" s="171"/>
      <c r="K122" s="171">
        <f>SUM(K123:K124)</f>
        <v>0</v>
      </c>
      <c r="L122" s="171"/>
      <c r="M122" s="171">
        <f>SUM(M123:M124)</f>
        <v>0</v>
      </c>
      <c r="N122" s="171"/>
      <c r="O122" s="171">
        <f>SUM(O123:O124)</f>
        <v>0</v>
      </c>
      <c r="P122" s="171"/>
      <c r="Q122" s="171">
        <f>SUM(Q123:Q124)</f>
        <v>0</v>
      </c>
      <c r="R122" s="171"/>
      <c r="S122" s="171"/>
      <c r="T122" s="172"/>
      <c r="U122" s="166"/>
      <c r="V122" s="166">
        <f>SUM(V123:V124)</f>
        <v>5.1099999999999994</v>
      </c>
      <c r="W122" s="166"/>
      <c r="AG122" t="s">
        <v>276</v>
      </c>
    </row>
    <row r="123" spans="1:60" outlineLevel="1" x14ac:dyDescent="0.2">
      <c r="A123" s="180">
        <v>88</v>
      </c>
      <c r="B123" s="181" t="s">
        <v>1565</v>
      </c>
      <c r="C123" s="191" t="s">
        <v>1566</v>
      </c>
      <c r="D123" s="182" t="s">
        <v>326</v>
      </c>
      <c r="E123" s="183">
        <v>4</v>
      </c>
      <c r="F123" s="184"/>
      <c r="G123" s="185">
        <f>ROUND(E123*F123,2)</f>
        <v>0</v>
      </c>
      <c r="H123" s="184"/>
      <c r="I123" s="185">
        <f>ROUND(E123*H123,2)</f>
        <v>0</v>
      </c>
      <c r="J123" s="184"/>
      <c r="K123" s="185">
        <f>ROUND(E123*J123,2)</f>
        <v>0</v>
      </c>
      <c r="L123" s="185">
        <v>21</v>
      </c>
      <c r="M123" s="185">
        <f>G123*(1+L123/100)</f>
        <v>0</v>
      </c>
      <c r="N123" s="185">
        <v>0</v>
      </c>
      <c r="O123" s="185">
        <f>ROUND(E123*N123,2)</f>
        <v>0</v>
      </c>
      <c r="P123" s="185">
        <v>0</v>
      </c>
      <c r="Q123" s="185">
        <f>ROUND(E123*P123,2)</f>
        <v>0</v>
      </c>
      <c r="R123" s="185"/>
      <c r="S123" s="185" t="s">
        <v>280</v>
      </c>
      <c r="T123" s="186" t="s">
        <v>281</v>
      </c>
      <c r="U123" s="161">
        <v>0.28700000000000003</v>
      </c>
      <c r="V123" s="161">
        <f>ROUND(E123*U123,2)</f>
        <v>1.1499999999999999</v>
      </c>
      <c r="W123" s="161"/>
      <c r="X123" s="152"/>
      <c r="Y123" s="152"/>
      <c r="Z123" s="152"/>
      <c r="AA123" s="152"/>
      <c r="AB123" s="152"/>
      <c r="AC123" s="152"/>
      <c r="AD123" s="152"/>
      <c r="AE123" s="152"/>
      <c r="AF123" s="152"/>
      <c r="AG123" s="152" t="s">
        <v>755</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
      <c r="A124" s="173">
        <v>89</v>
      </c>
      <c r="B124" s="174" t="s">
        <v>1403</v>
      </c>
      <c r="C124" s="189" t="s">
        <v>1404</v>
      </c>
      <c r="D124" s="175" t="s">
        <v>486</v>
      </c>
      <c r="E124" s="176">
        <v>188.5</v>
      </c>
      <c r="F124" s="177"/>
      <c r="G124" s="178">
        <f>ROUND(E124*F124,2)</f>
        <v>0</v>
      </c>
      <c r="H124" s="177"/>
      <c r="I124" s="178">
        <f>ROUND(E124*H124,2)</f>
        <v>0</v>
      </c>
      <c r="J124" s="177"/>
      <c r="K124" s="178">
        <f>ROUND(E124*J124,2)</f>
        <v>0</v>
      </c>
      <c r="L124" s="178">
        <v>21</v>
      </c>
      <c r="M124" s="178">
        <f>G124*(1+L124/100)</f>
        <v>0</v>
      </c>
      <c r="N124" s="178">
        <v>0</v>
      </c>
      <c r="O124" s="178">
        <f>ROUND(E124*N124,2)</f>
        <v>0</v>
      </c>
      <c r="P124" s="178">
        <v>0</v>
      </c>
      <c r="Q124" s="178">
        <f>ROUND(E124*P124,2)</f>
        <v>0</v>
      </c>
      <c r="R124" s="178"/>
      <c r="S124" s="178" t="s">
        <v>280</v>
      </c>
      <c r="T124" s="179" t="s">
        <v>281</v>
      </c>
      <c r="U124" s="161">
        <v>2.1000000000000001E-2</v>
      </c>
      <c r="V124" s="161">
        <f>ROUND(E124*U124,2)</f>
        <v>3.96</v>
      </c>
      <c r="W124" s="161"/>
      <c r="X124" s="152"/>
      <c r="Y124" s="152"/>
      <c r="Z124" s="152"/>
      <c r="AA124" s="152"/>
      <c r="AB124" s="152"/>
      <c r="AC124" s="152"/>
      <c r="AD124" s="152"/>
      <c r="AE124" s="152"/>
      <c r="AF124" s="152"/>
      <c r="AG124" s="152" t="s">
        <v>755</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x14ac:dyDescent="0.2">
      <c r="A125" s="5"/>
      <c r="B125" s="6"/>
      <c r="C125" s="193"/>
      <c r="D125" s="8"/>
      <c r="E125" s="5"/>
      <c r="F125" s="5"/>
      <c r="G125" s="5"/>
      <c r="H125" s="5"/>
      <c r="I125" s="5"/>
      <c r="J125" s="5"/>
      <c r="K125" s="5"/>
      <c r="L125" s="5"/>
      <c r="M125" s="5"/>
      <c r="N125" s="5"/>
      <c r="O125" s="5"/>
      <c r="P125" s="5"/>
      <c r="Q125" s="5"/>
      <c r="R125" s="5"/>
      <c r="S125" s="5"/>
      <c r="T125" s="5"/>
      <c r="U125" s="5"/>
      <c r="V125" s="5"/>
      <c r="W125" s="5"/>
      <c r="AE125">
        <v>15</v>
      </c>
      <c r="AF125">
        <v>21</v>
      </c>
    </row>
    <row r="126" spans="1:60" x14ac:dyDescent="0.2">
      <c r="A126" s="155"/>
      <c r="B126" s="156" t="s">
        <v>29</v>
      </c>
      <c r="C126" s="194"/>
      <c r="D126" s="157"/>
      <c r="E126" s="158"/>
      <c r="F126" s="158"/>
      <c r="G126" s="187">
        <f>G8+G11+G27+G30+G59+G71+G119+G122</f>
        <v>0</v>
      </c>
      <c r="H126" s="5"/>
      <c r="I126" s="5"/>
      <c r="J126" s="5"/>
      <c r="K126" s="5"/>
      <c r="L126" s="5"/>
      <c r="M126" s="5"/>
      <c r="N126" s="5"/>
      <c r="O126" s="5"/>
      <c r="P126" s="5"/>
      <c r="Q126" s="5"/>
      <c r="R126" s="5"/>
      <c r="S126" s="5"/>
      <c r="T126" s="5"/>
      <c r="U126" s="5"/>
      <c r="V126" s="5"/>
      <c r="W126" s="5"/>
      <c r="AE126">
        <f>SUMIF(L7:L124,AE125,G7:G124)</f>
        <v>0</v>
      </c>
      <c r="AF126">
        <f>SUMIF(L7:L124,AF125,G7:G124)</f>
        <v>0</v>
      </c>
      <c r="AG126" t="s">
        <v>1156</v>
      </c>
    </row>
    <row r="127" spans="1:60" x14ac:dyDescent="0.2">
      <c r="C127" s="195"/>
      <c r="D127" s="143"/>
      <c r="AG127" t="s">
        <v>1157</v>
      </c>
    </row>
    <row r="128" spans="1:60"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23">
    <mergeCell ref="C16:G16"/>
    <mergeCell ref="A1:G1"/>
    <mergeCell ref="C2:G2"/>
    <mergeCell ref="C3:G3"/>
    <mergeCell ref="C4:G4"/>
    <mergeCell ref="C13:G13"/>
    <mergeCell ref="C46:G46"/>
    <mergeCell ref="C18:G18"/>
    <mergeCell ref="C20:G20"/>
    <mergeCell ref="C22:G22"/>
    <mergeCell ref="C24:G24"/>
    <mergeCell ref="C26:G26"/>
    <mergeCell ref="C37:G37"/>
    <mergeCell ref="C39:G39"/>
    <mergeCell ref="C41:G41"/>
    <mergeCell ref="C42:G42"/>
    <mergeCell ref="C43:G43"/>
    <mergeCell ref="C45:G45"/>
    <mergeCell ref="C47:G47"/>
    <mergeCell ref="C48:G48"/>
    <mergeCell ref="C49:G49"/>
    <mergeCell ref="C70:G70"/>
    <mergeCell ref="C92:G9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42578125" style="87" customWidth="1"/>
    <col min="3" max="3" width="63.140625" style="87" customWidth="1"/>
    <col min="4" max="4" width="4.85546875" customWidth="1"/>
    <col min="5" max="5" width="10.42578125" customWidth="1"/>
    <col min="6" max="6" width="9.85546875" customWidth="1"/>
    <col min="7" max="7" width="12.5703125" customWidth="1"/>
    <col min="8" max="17" width="0" hidden="1" customWidth="1"/>
    <col min="18" max="18" width="6.85546875" customWidth="1"/>
    <col min="20" max="23" width="0" hidden="1" customWidth="1"/>
    <col min="29" max="29" width="0" hidden="1" customWidth="1"/>
    <col min="31" max="41" width="0" hidden="1" customWidth="1"/>
    <col min="53" max="53" width="98.5703125" customWidth="1"/>
  </cols>
  <sheetData>
    <row r="1" spans="1:60" ht="15.75" customHeight="1" x14ac:dyDescent="0.25">
      <c r="A1" s="250" t="s">
        <v>250</v>
      </c>
      <c r="B1" s="250"/>
      <c r="C1" s="250"/>
      <c r="D1" s="250"/>
      <c r="E1" s="250"/>
      <c r="F1" s="250"/>
      <c r="G1" s="250"/>
      <c r="AG1" t="s">
        <v>251</v>
      </c>
    </row>
    <row r="2" spans="1:60" ht="24.95" customHeight="1" x14ac:dyDescent="0.2">
      <c r="A2" s="144" t="s">
        <v>7</v>
      </c>
      <c r="B2" s="75" t="s">
        <v>44</v>
      </c>
      <c r="C2" s="251" t="s">
        <v>45</v>
      </c>
      <c r="D2" s="252"/>
      <c r="E2" s="252"/>
      <c r="F2" s="252"/>
      <c r="G2" s="253"/>
      <c r="AG2" t="s">
        <v>252</v>
      </c>
    </row>
    <row r="3" spans="1:60" ht="24.95" customHeight="1" x14ac:dyDescent="0.2">
      <c r="A3" s="144" t="s">
        <v>8</v>
      </c>
      <c r="B3" s="75" t="s">
        <v>51</v>
      </c>
      <c r="C3" s="251" t="s">
        <v>52</v>
      </c>
      <c r="D3" s="252"/>
      <c r="E3" s="252"/>
      <c r="F3" s="252"/>
      <c r="G3" s="253"/>
      <c r="AC3" s="87" t="s">
        <v>252</v>
      </c>
      <c r="AG3" t="s">
        <v>253</v>
      </c>
    </row>
    <row r="4" spans="1:60" ht="24.95" customHeight="1" x14ac:dyDescent="0.2">
      <c r="A4" s="145" t="s">
        <v>9</v>
      </c>
      <c r="B4" s="146" t="s">
        <v>59</v>
      </c>
      <c r="C4" s="254" t="s">
        <v>60</v>
      </c>
      <c r="D4" s="255"/>
      <c r="E4" s="255"/>
      <c r="F4" s="255"/>
      <c r="G4" s="256"/>
      <c r="AG4" t="s">
        <v>254</v>
      </c>
    </row>
    <row r="5" spans="1:60" x14ac:dyDescent="0.2">
      <c r="D5" s="143"/>
    </row>
    <row r="6" spans="1:60" ht="38.25" x14ac:dyDescent="0.2">
      <c r="A6" s="148" t="s">
        <v>255</v>
      </c>
      <c r="B6" s="150" t="s">
        <v>256</v>
      </c>
      <c r="C6" s="150" t="s">
        <v>257</v>
      </c>
      <c r="D6" s="149" t="s">
        <v>258</v>
      </c>
      <c r="E6" s="148" t="s">
        <v>259</v>
      </c>
      <c r="F6" s="147" t="s">
        <v>260</v>
      </c>
      <c r="G6" s="148" t="s">
        <v>29</v>
      </c>
      <c r="H6" s="151" t="s">
        <v>30</v>
      </c>
      <c r="I6" s="151" t="s">
        <v>261</v>
      </c>
      <c r="J6" s="151" t="s">
        <v>31</v>
      </c>
      <c r="K6" s="151" t="s">
        <v>262</v>
      </c>
      <c r="L6" s="151" t="s">
        <v>263</v>
      </c>
      <c r="M6" s="151" t="s">
        <v>264</v>
      </c>
      <c r="N6" s="151" t="s">
        <v>265</v>
      </c>
      <c r="O6" s="151" t="s">
        <v>266</v>
      </c>
      <c r="P6" s="151" t="s">
        <v>267</v>
      </c>
      <c r="Q6" s="151" t="s">
        <v>268</v>
      </c>
      <c r="R6" s="151" t="s">
        <v>269</v>
      </c>
      <c r="S6" s="151" t="s">
        <v>270</v>
      </c>
      <c r="T6" s="151" t="s">
        <v>271</v>
      </c>
      <c r="U6" s="151" t="s">
        <v>272</v>
      </c>
      <c r="V6" s="151" t="s">
        <v>273</v>
      </c>
      <c r="W6" s="151" t="s">
        <v>274</v>
      </c>
    </row>
    <row r="7" spans="1:60" hidden="1" x14ac:dyDescent="0.2">
      <c r="A7" s="5"/>
      <c r="B7" s="6"/>
      <c r="C7" s="6"/>
      <c r="D7" s="8"/>
      <c r="E7" s="153"/>
      <c r="F7" s="154"/>
      <c r="G7" s="154"/>
      <c r="H7" s="154"/>
      <c r="I7" s="154"/>
      <c r="J7" s="154"/>
      <c r="K7" s="154"/>
      <c r="L7" s="154"/>
      <c r="M7" s="154"/>
      <c r="N7" s="154"/>
      <c r="O7" s="154"/>
      <c r="P7" s="154"/>
      <c r="Q7" s="154"/>
      <c r="R7" s="154"/>
      <c r="S7" s="154"/>
      <c r="T7" s="154"/>
      <c r="U7" s="154"/>
      <c r="V7" s="154"/>
      <c r="W7" s="154"/>
    </row>
    <row r="8" spans="1:60" x14ac:dyDescent="0.2">
      <c r="A8" s="167" t="s">
        <v>275</v>
      </c>
      <c r="B8" s="168" t="s">
        <v>130</v>
      </c>
      <c r="C8" s="188" t="s">
        <v>131</v>
      </c>
      <c r="D8" s="169"/>
      <c r="E8" s="170"/>
      <c r="F8" s="171"/>
      <c r="G8" s="171">
        <f>SUMIF(AG9:AG20,"&lt;&gt;NOR",G9:G20)</f>
        <v>0</v>
      </c>
      <c r="H8" s="171"/>
      <c r="I8" s="171">
        <f>SUM(I9:I20)</f>
        <v>0</v>
      </c>
      <c r="J8" s="171"/>
      <c r="K8" s="171">
        <f>SUM(K9:K20)</f>
        <v>0</v>
      </c>
      <c r="L8" s="171"/>
      <c r="M8" s="171">
        <f>SUM(M9:M20)</f>
        <v>0</v>
      </c>
      <c r="N8" s="171"/>
      <c r="O8" s="171">
        <f>SUM(O9:O20)</f>
        <v>0</v>
      </c>
      <c r="P8" s="171"/>
      <c r="Q8" s="171">
        <f>SUM(Q9:Q20)</f>
        <v>0</v>
      </c>
      <c r="R8" s="171"/>
      <c r="S8" s="171"/>
      <c r="T8" s="172"/>
      <c r="U8" s="166"/>
      <c r="V8" s="166">
        <f>SUM(V9:V20)</f>
        <v>6.05</v>
      </c>
      <c r="W8" s="166"/>
      <c r="AG8" t="s">
        <v>276</v>
      </c>
    </row>
    <row r="9" spans="1:60" outlineLevel="1" x14ac:dyDescent="0.2">
      <c r="A9" s="180">
        <v>1</v>
      </c>
      <c r="B9" s="181" t="s">
        <v>1567</v>
      </c>
      <c r="C9" s="191" t="s">
        <v>1568</v>
      </c>
      <c r="D9" s="182" t="s">
        <v>279</v>
      </c>
      <c r="E9" s="183">
        <v>2.9000000000000004</v>
      </c>
      <c r="F9" s="184"/>
      <c r="G9" s="185">
        <f>ROUND(E9*F9,2)</f>
        <v>0</v>
      </c>
      <c r="H9" s="184"/>
      <c r="I9" s="185">
        <f>ROUND(E9*H9,2)</f>
        <v>0</v>
      </c>
      <c r="J9" s="184"/>
      <c r="K9" s="185">
        <f>ROUND(E9*J9,2)</f>
        <v>0</v>
      </c>
      <c r="L9" s="185">
        <v>21</v>
      </c>
      <c r="M9" s="185">
        <f>G9*(1+L9/100)</f>
        <v>0</v>
      </c>
      <c r="N9" s="185">
        <v>0</v>
      </c>
      <c r="O9" s="185">
        <f>ROUND(E9*N9,2)</f>
        <v>0</v>
      </c>
      <c r="P9" s="185">
        <v>0</v>
      </c>
      <c r="Q9" s="185">
        <f>ROUND(E9*P9,2)</f>
        <v>0</v>
      </c>
      <c r="R9" s="185"/>
      <c r="S9" s="185" t="s">
        <v>280</v>
      </c>
      <c r="T9" s="186" t="s">
        <v>281</v>
      </c>
      <c r="U9" s="161">
        <v>0.2</v>
      </c>
      <c r="V9" s="161">
        <f>ROUND(E9*U9,2)</f>
        <v>0.57999999999999996</v>
      </c>
      <c r="W9" s="161"/>
      <c r="X9" s="152"/>
      <c r="Y9" s="152"/>
      <c r="Z9" s="152"/>
      <c r="AA9" s="152"/>
      <c r="AB9" s="152"/>
      <c r="AC9" s="152"/>
      <c r="AD9" s="152"/>
      <c r="AE9" s="152"/>
      <c r="AF9" s="152"/>
      <c r="AG9" s="152" t="s">
        <v>282</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2.5" outlineLevel="1" x14ac:dyDescent="0.2">
      <c r="A10" s="180">
        <v>2</v>
      </c>
      <c r="B10" s="181" t="s">
        <v>1569</v>
      </c>
      <c r="C10" s="191" t="s">
        <v>1570</v>
      </c>
      <c r="D10" s="182" t="s">
        <v>326</v>
      </c>
      <c r="E10" s="183">
        <v>8.4</v>
      </c>
      <c r="F10" s="184"/>
      <c r="G10" s="185">
        <f>ROUND(E10*F10,2)</f>
        <v>0</v>
      </c>
      <c r="H10" s="184"/>
      <c r="I10" s="185">
        <f>ROUND(E10*H10,2)</f>
        <v>0</v>
      </c>
      <c r="J10" s="184"/>
      <c r="K10" s="185">
        <f>ROUND(E10*J10,2)</f>
        <v>0</v>
      </c>
      <c r="L10" s="185">
        <v>21</v>
      </c>
      <c r="M10" s="185">
        <f>G10*(1+L10/100)</f>
        <v>0</v>
      </c>
      <c r="N10" s="185">
        <v>0</v>
      </c>
      <c r="O10" s="185">
        <f>ROUND(E10*N10,2)</f>
        <v>0</v>
      </c>
      <c r="P10" s="185">
        <v>0</v>
      </c>
      <c r="Q10" s="185">
        <f>ROUND(E10*P10,2)</f>
        <v>0</v>
      </c>
      <c r="R10" s="185"/>
      <c r="S10" s="185" t="s">
        <v>280</v>
      </c>
      <c r="T10" s="186" t="s">
        <v>281</v>
      </c>
      <c r="U10" s="161">
        <v>0.23600000000000002</v>
      </c>
      <c r="V10" s="161">
        <f>ROUND(E10*U10,2)</f>
        <v>1.98</v>
      </c>
      <c r="W10" s="161"/>
      <c r="X10" s="152"/>
      <c r="Y10" s="152"/>
      <c r="Z10" s="152"/>
      <c r="AA10" s="152"/>
      <c r="AB10" s="152"/>
      <c r="AC10" s="152"/>
      <c r="AD10" s="152"/>
      <c r="AE10" s="152"/>
      <c r="AF10" s="152"/>
      <c r="AG10" s="152" t="s">
        <v>282</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
      <c r="A11" s="180">
        <v>3</v>
      </c>
      <c r="B11" s="181" t="s">
        <v>1571</v>
      </c>
      <c r="C11" s="191" t="s">
        <v>1572</v>
      </c>
      <c r="D11" s="182" t="s">
        <v>326</v>
      </c>
      <c r="E11" s="183">
        <v>8.4</v>
      </c>
      <c r="F11" s="184"/>
      <c r="G11" s="185">
        <f>ROUND(E11*F11,2)</f>
        <v>0</v>
      </c>
      <c r="H11" s="184"/>
      <c r="I11" s="185">
        <f>ROUND(E11*H11,2)</f>
        <v>0</v>
      </c>
      <c r="J11" s="184"/>
      <c r="K11" s="185">
        <f>ROUND(E11*J11,2)</f>
        <v>0</v>
      </c>
      <c r="L11" s="185">
        <v>21</v>
      </c>
      <c r="M11" s="185">
        <f>G11*(1+L11/100)</f>
        <v>0</v>
      </c>
      <c r="N11" s="185">
        <v>0</v>
      </c>
      <c r="O11" s="185">
        <f>ROUND(E11*N11,2)</f>
        <v>0</v>
      </c>
      <c r="P11" s="185">
        <v>0</v>
      </c>
      <c r="Q11" s="185">
        <f>ROUND(E11*P11,2)</f>
        <v>0</v>
      </c>
      <c r="R11" s="185"/>
      <c r="S11" s="185" t="s">
        <v>280</v>
      </c>
      <c r="T11" s="186" t="s">
        <v>281</v>
      </c>
      <c r="U11" s="161">
        <v>7.0000000000000007E-2</v>
      </c>
      <c r="V11" s="161">
        <f>ROUND(E11*U11,2)</f>
        <v>0.59</v>
      </c>
      <c r="W11" s="161"/>
      <c r="X11" s="152"/>
      <c r="Y11" s="152"/>
      <c r="Z11" s="152"/>
      <c r="AA11" s="152"/>
      <c r="AB11" s="152"/>
      <c r="AC11" s="152"/>
      <c r="AD11" s="152"/>
      <c r="AE11" s="152"/>
      <c r="AF11" s="152"/>
      <c r="AG11" s="152" t="s">
        <v>282</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
      <c r="A12" s="173">
        <v>4</v>
      </c>
      <c r="B12" s="174" t="s">
        <v>1573</v>
      </c>
      <c r="C12" s="189" t="s">
        <v>1574</v>
      </c>
      <c r="D12" s="175" t="s">
        <v>279</v>
      </c>
      <c r="E12" s="176">
        <v>2.9000000000000004</v>
      </c>
      <c r="F12" s="177"/>
      <c r="G12" s="178">
        <f>ROUND(E12*F12,2)</f>
        <v>0</v>
      </c>
      <c r="H12" s="177"/>
      <c r="I12" s="178">
        <f>ROUND(E12*H12,2)</f>
        <v>0</v>
      </c>
      <c r="J12" s="177"/>
      <c r="K12" s="178">
        <f>ROUND(E12*J12,2)</f>
        <v>0</v>
      </c>
      <c r="L12" s="178">
        <v>21</v>
      </c>
      <c r="M12" s="178">
        <f>G12*(1+L12/100)</f>
        <v>0</v>
      </c>
      <c r="N12" s="178">
        <v>0</v>
      </c>
      <c r="O12" s="178">
        <f>ROUND(E12*N12,2)</f>
        <v>0</v>
      </c>
      <c r="P12" s="178">
        <v>0</v>
      </c>
      <c r="Q12" s="178">
        <f>ROUND(E12*P12,2)</f>
        <v>0</v>
      </c>
      <c r="R12" s="178"/>
      <c r="S12" s="178" t="s">
        <v>280</v>
      </c>
      <c r="T12" s="179" t="s">
        <v>281</v>
      </c>
      <c r="U12" s="161">
        <v>0.35000000000000003</v>
      </c>
      <c r="V12" s="161">
        <f>ROUND(E12*U12,2)</f>
        <v>1.02</v>
      </c>
      <c r="W12" s="161"/>
      <c r="X12" s="152"/>
      <c r="Y12" s="152"/>
      <c r="Z12" s="152"/>
      <c r="AA12" s="152"/>
      <c r="AB12" s="152"/>
      <c r="AC12" s="152"/>
      <c r="AD12" s="152"/>
      <c r="AE12" s="152"/>
      <c r="AF12" s="152"/>
      <c r="AG12" s="152" t="s">
        <v>282</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
      <c r="A13" s="159"/>
      <c r="B13" s="160"/>
      <c r="C13" s="257" t="s">
        <v>1575</v>
      </c>
      <c r="D13" s="258"/>
      <c r="E13" s="258"/>
      <c r="F13" s="258"/>
      <c r="G13" s="258"/>
      <c r="H13" s="161"/>
      <c r="I13" s="161"/>
      <c r="J13" s="161"/>
      <c r="K13" s="161"/>
      <c r="L13" s="161"/>
      <c r="M13" s="161"/>
      <c r="N13" s="161"/>
      <c r="O13" s="161"/>
      <c r="P13" s="161"/>
      <c r="Q13" s="161"/>
      <c r="R13" s="161"/>
      <c r="S13" s="161"/>
      <c r="T13" s="161"/>
      <c r="U13" s="161"/>
      <c r="V13" s="161"/>
      <c r="W13" s="161"/>
      <c r="X13" s="152"/>
      <c r="Y13" s="152"/>
      <c r="Z13" s="152"/>
      <c r="AA13" s="152"/>
      <c r="AB13" s="152"/>
      <c r="AC13" s="152"/>
      <c r="AD13" s="152"/>
      <c r="AE13" s="152"/>
      <c r="AF13" s="152"/>
      <c r="AG13" s="152" t="s">
        <v>1162</v>
      </c>
      <c r="AH13" s="152"/>
      <c r="AI13" s="152"/>
      <c r="AJ13" s="152"/>
      <c r="AK13" s="152"/>
      <c r="AL13" s="152"/>
      <c r="AM13" s="152"/>
      <c r="AN13" s="152"/>
      <c r="AO13" s="152"/>
      <c r="AP13" s="152"/>
      <c r="AQ13" s="152"/>
      <c r="AR13" s="152"/>
      <c r="AS13" s="152"/>
      <c r="AT13" s="152"/>
      <c r="AU13" s="152"/>
      <c r="AV13" s="152"/>
      <c r="AW13" s="152"/>
      <c r="AX13" s="152"/>
      <c r="AY13" s="152"/>
      <c r="AZ13" s="152"/>
      <c r="BA13" s="199" t="str">
        <f>C13</f>
        <v>bez naložení do dopravní nádoby, ale s vyprázdněním dopravní nádoby na hromadu nebo na dopravní prostředek,</v>
      </c>
      <c r="BB13" s="152"/>
      <c r="BC13" s="152"/>
      <c r="BD13" s="152"/>
      <c r="BE13" s="152"/>
      <c r="BF13" s="152"/>
      <c r="BG13" s="152"/>
      <c r="BH13" s="152"/>
    </row>
    <row r="14" spans="1:60" outlineLevel="1" x14ac:dyDescent="0.2">
      <c r="A14" s="180">
        <v>5</v>
      </c>
      <c r="B14" s="181" t="s">
        <v>1576</v>
      </c>
      <c r="C14" s="191" t="s">
        <v>1577</v>
      </c>
      <c r="D14" s="182" t="s">
        <v>279</v>
      </c>
      <c r="E14" s="183">
        <v>2</v>
      </c>
      <c r="F14" s="184"/>
      <c r="G14" s="185">
        <f>ROUND(E14*F14,2)</f>
        <v>0</v>
      </c>
      <c r="H14" s="184"/>
      <c r="I14" s="185">
        <f>ROUND(E14*H14,2)</f>
        <v>0</v>
      </c>
      <c r="J14" s="184"/>
      <c r="K14" s="185">
        <f>ROUND(E14*J14,2)</f>
        <v>0</v>
      </c>
      <c r="L14" s="185">
        <v>21</v>
      </c>
      <c r="M14" s="185">
        <f>G14*(1+L14/100)</f>
        <v>0</v>
      </c>
      <c r="N14" s="185">
        <v>0</v>
      </c>
      <c r="O14" s="185">
        <f>ROUND(E14*N14,2)</f>
        <v>0</v>
      </c>
      <c r="P14" s="185">
        <v>0</v>
      </c>
      <c r="Q14" s="185">
        <f>ROUND(E14*P14,2)</f>
        <v>0</v>
      </c>
      <c r="R14" s="185"/>
      <c r="S14" s="185" t="s">
        <v>280</v>
      </c>
      <c r="T14" s="186" t="s">
        <v>281</v>
      </c>
      <c r="U14" s="161">
        <v>0</v>
      </c>
      <c r="V14" s="161">
        <f>ROUND(E14*U14,2)</f>
        <v>0</v>
      </c>
      <c r="W14" s="161"/>
      <c r="X14" s="152"/>
      <c r="Y14" s="152"/>
      <c r="Z14" s="152"/>
      <c r="AA14" s="152"/>
      <c r="AB14" s="152"/>
      <c r="AC14" s="152"/>
      <c r="AD14" s="152"/>
      <c r="AE14" s="152"/>
      <c r="AF14" s="152"/>
      <c r="AG14" s="152" t="s">
        <v>282</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
      <c r="A15" s="173">
        <v>6</v>
      </c>
      <c r="B15" s="174" t="s">
        <v>1578</v>
      </c>
      <c r="C15" s="189" t="s">
        <v>1579</v>
      </c>
      <c r="D15" s="175" t="s">
        <v>279</v>
      </c>
      <c r="E15" s="176">
        <v>0.70000000000000007</v>
      </c>
      <c r="F15" s="177"/>
      <c r="G15" s="178">
        <f>ROUND(E15*F15,2)</f>
        <v>0</v>
      </c>
      <c r="H15" s="177"/>
      <c r="I15" s="178">
        <f>ROUND(E15*H15,2)</f>
        <v>0</v>
      </c>
      <c r="J15" s="177"/>
      <c r="K15" s="178">
        <f>ROUND(E15*J15,2)</f>
        <v>0</v>
      </c>
      <c r="L15" s="178">
        <v>21</v>
      </c>
      <c r="M15" s="178">
        <f>G15*(1+L15/100)</f>
        <v>0</v>
      </c>
      <c r="N15" s="178">
        <v>0</v>
      </c>
      <c r="O15" s="178">
        <f>ROUND(E15*N15,2)</f>
        <v>0</v>
      </c>
      <c r="P15" s="178">
        <v>0</v>
      </c>
      <c r="Q15" s="178">
        <f>ROUND(E15*P15,2)</f>
        <v>0</v>
      </c>
      <c r="R15" s="178"/>
      <c r="S15" s="178" t="s">
        <v>280</v>
      </c>
      <c r="T15" s="179" t="s">
        <v>281</v>
      </c>
      <c r="U15" s="161">
        <v>2.2000000000000002</v>
      </c>
      <c r="V15" s="161">
        <f>ROUND(E15*U15,2)</f>
        <v>1.54</v>
      </c>
      <c r="W15" s="161"/>
      <c r="X15" s="152"/>
      <c r="Y15" s="152"/>
      <c r="Z15" s="152"/>
      <c r="AA15" s="152"/>
      <c r="AB15" s="152"/>
      <c r="AC15" s="152"/>
      <c r="AD15" s="152"/>
      <c r="AE15" s="152"/>
      <c r="AF15" s="152"/>
      <c r="AG15" s="152" t="s">
        <v>282</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2.5" outlineLevel="1" x14ac:dyDescent="0.2">
      <c r="A16" s="159"/>
      <c r="B16" s="160"/>
      <c r="C16" s="257" t="s">
        <v>1580</v>
      </c>
      <c r="D16" s="258"/>
      <c r="E16" s="258"/>
      <c r="F16" s="258"/>
      <c r="G16" s="258"/>
      <c r="H16" s="161"/>
      <c r="I16" s="161"/>
      <c r="J16" s="161"/>
      <c r="K16" s="161"/>
      <c r="L16" s="161"/>
      <c r="M16" s="161"/>
      <c r="N16" s="161"/>
      <c r="O16" s="161"/>
      <c r="P16" s="161"/>
      <c r="Q16" s="161"/>
      <c r="R16" s="161"/>
      <c r="S16" s="161"/>
      <c r="T16" s="161"/>
      <c r="U16" s="161"/>
      <c r="V16" s="161"/>
      <c r="W16" s="161"/>
      <c r="X16" s="152"/>
      <c r="Y16" s="152"/>
      <c r="Z16" s="152"/>
      <c r="AA16" s="152"/>
      <c r="AB16" s="152"/>
      <c r="AC16" s="152"/>
      <c r="AD16" s="152"/>
      <c r="AE16" s="152"/>
      <c r="AF16" s="152"/>
      <c r="AG16" s="152" t="s">
        <v>1162</v>
      </c>
      <c r="AH16" s="152"/>
      <c r="AI16" s="152"/>
      <c r="AJ16" s="152"/>
      <c r="AK16" s="152"/>
      <c r="AL16" s="152"/>
      <c r="AM16" s="152"/>
      <c r="AN16" s="152"/>
      <c r="AO16" s="152"/>
      <c r="AP16" s="152"/>
      <c r="AQ16" s="152"/>
      <c r="AR16" s="152"/>
      <c r="AS16" s="152"/>
      <c r="AT16" s="152"/>
      <c r="AU16" s="152"/>
      <c r="AV16" s="152"/>
      <c r="AW16" s="152"/>
      <c r="AX16" s="152"/>
      <c r="AY16" s="152"/>
      <c r="AZ16" s="152"/>
      <c r="BA16" s="199" t="str">
        <f>C16</f>
        <v>sypaninou z vhodných hornin tř. 1 - 4 nebo materiálem, uloženým ve vzdálenosti do 30 m od vnějšího kraje objektu, pro jakoukoliv míru zhutnění,</v>
      </c>
      <c r="BB16" s="152"/>
      <c r="BC16" s="152"/>
      <c r="BD16" s="152"/>
      <c r="BE16" s="152"/>
      <c r="BF16" s="152"/>
      <c r="BG16" s="152"/>
      <c r="BH16" s="152"/>
    </row>
    <row r="17" spans="1:60" outlineLevel="1" x14ac:dyDescent="0.2">
      <c r="A17" s="173">
        <v>7</v>
      </c>
      <c r="B17" s="174" t="s">
        <v>1581</v>
      </c>
      <c r="C17" s="189" t="s">
        <v>1582</v>
      </c>
      <c r="D17" s="175" t="s">
        <v>279</v>
      </c>
      <c r="E17" s="176">
        <v>0.2</v>
      </c>
      <c r="F17" s="177"/>
      <c r="G17" s="178">
        <f>ROUND(E17*F17,2)</f>
        <v>0</v>
      </c>
      <c r="H17" s="177"/>
      <c r="I17" s="178">
        <f>ROUND(E17*H17,2)</f>
        <v>0</v>
      </c>
      <c r="J17" s="177"/>
      <c r="K17" s="178">
        <f>ROUND(E17*J17,2)</f>
        <v>0</v>
      </c>
      <c r="L17" s="178">
        <v>21</v>
      </c>
      <c r="M17" s="178">
        <f>G17*(1+L17/100)</f>
        <v>0</v>
      </c>
      <c r="N17" s="178">
        <v>0</v>
      </c>
      <c r="O17" s="178">
        <f>ROUND(E17*N17,2)</f>
        <v>0</v>
      </c>
      <c r="P17" s="178">
        <v>0</v>
      </c>
      <c r="Q17" s="178">
        <f>ROUND(E17*P17,2)</f>
        <v>0</v>
      </c>
      <c r="R17" s="178"/>
      <c r="S17" s="178" t="s">
        <v>280</v>
      </c>
      <c r="T17" s="179" t="s">
        <v>281</v>
      </c>
      <c r="U17" s="161">
        <v>1.7000000000000002</v>
      </c>
      <c r="V17" s="161">
        <f>ROUND(E17*U17,2)</f>
        <v>0.34</v>
      </c>
      <c r="W17" s="161"/>
      <c r="X17" s="152"/>
      <c r="Y17" s="152"/>
      <c r="Z17" s="152"/>
      <c r="AA17" s="152"/>
      <c r="AB17" s="152"/>
      <c r="AC17" s="152"/>
      <c r="AD17" s="152"/>
      <c r="AE17" s="152"/>
      <c r="AF17" s="152"/>
      <c r="AG17" s="152" t="s">
        <v>282</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
      <c r="A18" s="159"/>
      <c r="B18" s="160"/>
      <c r="C18" s="257" t="s">
        <v>1583</v>
      </c>
      <c r="D18" s="258"/>
      <c r="E18" s="258"/>
      <c r="F18" s="258"/>
      <c r="G18" s="258"/>
      <c r="H18" s="161"/>
      <c r="I18" s="161"/>
      <c r="J18" s="161"/>
      <c r="K18" s="161"/>
      <c r="L18" s="161"/>
      <c r="M18" s="161"/>
      <c r="N18" s="161"/>
      <c r="O18" s="161"/>
      <c r="P18" s="161"/>
      <c r="Q18" s="161"/>
      <c r="R18" s="161"/>
      <c r="S18" s="161"/>
      <c r="T18" s="161"/>
      <c r="U18" s="161"/>
      <c r="V18" s="161"/>
      <c r="W18" s="161"/>
      <c r="X18" s="152"/>
      <c r="Y18" s="152"/>
      <c r="Z18" s="152"/>
      <c r="AA18" s="152"/>
      <c r="AB18" s="152"/>
      <c r="AC18" s="152"/>
      <c r="AD18" s="152"/>
      <c r="AE18" s="152"/>
      <c r="AF18" s="152"/>
      <c r="AG18" s="152" t="s">
        <v>1162</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
      <c r="A19" s="173">
        <v>8</v>
      </c>
      <c r="B19" s="174" t="s">
        <v>1584</v>
      </c>
      <c r="C19" s="189" t="s">
        <v>1585</v>
      </c>
      <c r="D19" s="175" t="s">
        <v>1586</v>
      </c>
      <c r="E19" s="176">
        <v>2</v>
      </c>
      <c r="F19" s="177"/>
      <c r="G19" s="178">
        <f>ROUND(E19*F19,2)</f>
        <v>0</v>
      </c>
      <c r="H19" s="177"/>
      <c r="I19" s="178">
        <f>ROUND(E19*H19,2)</f>
        <v>0</v>
      </c>
      <c r="J19" s="177"/>
      <c r="K19" s="178">
        <f>ROUND(E19*J19,2)</f>
        <v>0</v>
      </c>
      <c r="L19" s="178">
        <v>21</v>
      </c>
      <c r="M19" s="178">
        <f>G19*(1+L19/100)</f>
        <v>0</v>
      </c>
      <c r="N19" s="178">
        <v>0</v>
      </c>
      <c r="O19" s="178">
        <f>ROUND(E19*N19,2)</f>
        <v>0</v>
      </c>
      <c r="P19" s="178">
        <v>0</v>
      </c>
      <c r="Q19" s="178">
        <f>ROUND(E19*P19,2)</f>
        <v>0</v>
      </c>
      <c r="R19" s="178"/>
      <c r="S19" s="178" t="s">
        <v>280</v>
      </c>
      <c r="T19" s="179" t="s">
        <v>281</v>
      </c>
      <c r="U19" s="161">
        <v>0</v>
      </c>
      <c r="V19" s="161">
        <f>ROUND(E19*U19,2)</f>
        <v>0</v>
      </c>
      <c r="W19" s="161"/>
      <c r="X19" s="152"/>
      <c r="Y19" s="152"/>
      <c r="Z19" s="152"/>
      <c r="AA19" s="152"/>
      <c r="AB19" s="152"/>
      <c r="AC19" s="152"/>
      <c r="AD19" s="152"/>
      <c r="AE19" s="152"/>
      <c r="AF19" s="152"/>
      <c r="AG19" s="152" t="s">
        <v>282</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
      <c r="A20" s="159"/>
      <c r="B20" s="160"/>
      <c r="C20" s="257" t="s">
        <v>1583</v>
      </c>
      <c r="D20" s="258"/>
      <c r="E20" s="258"/>
      <c r="F20" s="258"/>
      <c r="G20" s="258"/>
      <c r="H20" s="161"/>
      <c r="I20" s="161"/>
      <c r="J20" s="161"/>
      <c r="K20" s="161"/>
      <c r="L20" s="161"/>
      <c r="M20" s="161"/>
      <c r="N20" s="161"/>
      <c r="O20" s="161"/>
      <c r="P20" s="161"/>
      <c r="Q20" s="161"/>
      <c r="R20" s="161"/>
      <c r="S20" s="161"/>
      <c r="T20" s="161"/>
      <c r="U20" s="161"/>
      <c r="V20" s="161"/>
      <c r="W20" s="161"/>
      <c r="X20" s="152"/>
      <c r="Y20" s="152"/>
      <c r="Z20" s="152"/>
      <c r="AA20" s="152"/>
      <c r="AB20" s="152"/>
      <c r="AC20" s="152"/>
      <c r="AD20" s="152"/>
      <c r="AE20" s="152"/>
      <c r="AF20" s="152"/>
      <c r="AG20" s="152" t="s">
        <v>1162</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x14ac:dyDescent="0.2">
      <c r="A21" s="167" t="s">
        <v>275</v>
      </c>
      <c r="B21" s="168" t="s">
        <v>244</v>
      </c>
      <c r="C21" s="188" t="s">
        <v>245</v>
      </c>
      <c r="D21" s="169"/>
      <c r="E21" s="170"/>
      <c r="F21" s="171"/>
      <c r="G21" s="171">
        <f>SUMIF(AG22:AG22,"&lt;&gt;NOR",G22:G22)</f>
        <v>0</v>
      </c>
      <c r="H21" s="171"/>
      <c r="I21" s="171">
        <f>SUM(I22:I22)</f>
        <v>0</v>
      </c>
      <c r="J21" s="171"/>
      <c r="K21" s="171">
        <f>SUM(K22:K22)</f>
        <v>0</v>
      </c>
      <c r="L21" s="171"/>
      <c r="M21" s="171">
        <f>SUM(M22:M22)</f>
        <v>0</v>
      </c>
      <c r="N21" s="171"/>
      <c r="O21" s="171">
        <f>SUM(O22:O22)</f>
        <v>0</v>
      </c>
      <c r="P21" s="171"/>
      <c r="Q21" s="171">
        <f>SUM(Q22:Q22)</f>
        <v>0</v>
      </c>
      <c r="R21" s="171"/>
      <c r="S21" s="171"/>
      <c r="T21" s="172"/>
      <c r="U21" s="166"/>
      <c r="V21" s="166">
        <f>SUM(V22:V22)</f>
        <v>0.68</v>
      </c>
      <c r="W21" s="166"/>
      <c r="AG21" t="s">
        <v>276</v>
      </c>
    </row>
    <row r="22" spans="1:60" outlineLevel="1" x14ac:dyDescent="0.2">
      <c r="A22" s="180">
        <v>9</v>
      </c>
      <c r="B22" s="181" t="s">
        <v>1587</v>
      </c>
      <c r="C22" s="191" t="s">
        <v>1588</v>
      </c>
      <c r="D22" s="182" t="s">
        <v>451</v>
      </c>
      <c r="E22" s="183">
        <v>4</v>
      </c>
      <c r="F22" s="184"/>
      <c r="G22" s="185">
        <f>ROUND(E22*F22,2)</f>
        <v>0</v>
      </c>
      <c r="H22" s="184"/>
      <c r="I22" s="185">
        <f>ROUND(E22*H22,2)</f>
        <v>0</v>
      </c>
      <c r="J22" s="184"/>
      <c r="K22" s="185">
        <f>ROUND(E22*J22,2)</f>
        <v>0</v>
      </c>
      <c r="L22" s="185">
        <v>21</v>
      </c>
      <c r="M22" s="185">
        <f>G22*(1+L22/100)</f>
        <v>0</v>
      </c>
      <c r="N22" s="185">
        <v>0</v>
      </c>
      <c r="O22" s="185">
        <f>ROUND(E22*N22,2)</f>
        <v>0</v>
      </c>
      <c r="P22" s="185">
        <v>0</v>
      </c>
      <c r="Q22" s="185">
        <f>ROUND(E22*P22,2)</f>
        <v>0</v>
      </c>
      <c r="R22" s="185"/>
      <c r="S22" s="185" t="s">
        <v>280</v>
      </c>
      <c r="T22" s="186" t="s">
        <v>281</v>
      </c>
      <c r="U22" s="161">
        <v>0.17</v>
      </c>
      <c r="V22" s="161">
        <f>ROUND(E22*U22,2)</f>
        <v>0.68</v>
      </c>
      <c r="W22" s="161"/>
      <c r="X22" s="152"/>
      <c r="Y22" s="152"/>
      <c r="Z22" s="152"/>
      <c r="AA22" s="152"/>
      <c r="AB22" s="152"/>
      <c r="AC22" s="152"/>
      <c r="AD22" s="152"/>
      <c r="AE22" s="152"/>
      <c r="AF22" s="152"/>
      <c r="AG22" s="152" t="s">
        <v>1589</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x14ac:dyDescent="0.2">
      <c r="A23" s="167" t="s">
        <v>275</v>
      </c>
      <c r="B23" s="168" t="s">
        <v>168</v>
      </c>
      <c r="C23" s="188" t="s">
        <v>169</v>
      </c>
      <c r="D23" s="169"/>
      <c r="E23" s="170"/>
      <c r="F23" s="171"/>
      <c r="G23" s="171">
        <f>SUMIF(AG24:AG34,"&lt;&gt;NOR",G24:G34)</f>
        <v>0</v>
      </c>
      <c r="H23" s="171"/>
      <c r="I23" s="171">
        <f>SUM(I24:I34)</f>
        <v>0</v>
      </c>
      <c r="J23" s="171"/>
      <c r="K23" s="171">
        <f>SUM(K24:K34)</f>
        <v>0</v>
      </c>
      <c r="L23" s="171"/>
      <c r="M23" s="171">
        <f>SUM(M24:M34)</f>
        <v>0</v>
      </c>
      <c r="N23" s="171"/>
      <c r="O23" s="171">
        <f>SUM(O24:O34)</f>
        <v>0</v>
      </c>
      <c r="P23" s="171"/>
      <c r="Q23" s="171">
        <f>SUM(Q24:Q34)</f>
        <v>0</v>
      </c>
      <c r="R23" s="171"/>
      <c r="S23" s="171"/>
      <c r="T23" s="172"/>
      <c r="U23" s="166"/>
      <c r="V23" s="166">
        <f>SUM(V24:V34)</f>
        <v>7.5699999999999994</v>
      </c>
      <c r="W23" s="166"/>
      <c r="AG23" t="s">
        <v>276</v>
      </c>
    </row>
    <row r="24" spans="1:60" outlineLevel="1" x14ac:dyDescent="0.2">
      <c r="A24" s="180">
        <v>10</v>
      </c>
      <c r="B24" s="181" t="s">
        <v>1590</v>
      </c>
      <c r="C24" s="191" t="s">
        <v>1591</v>
      </c>
      <c r="D24" s="182" t="s">
        <v>486</v>
      </c>
      <c r="E24" s="183">
        <v>7.2</v>
      </c>
      <c r="F24" s="184"/>
      <c r="G24" s="185">
        <f>ROUND(E24*F24,2)</f>
        <v>0</v>
      </c>
      <c r="H24" s="184"/>
      <c r="I24" s="185">
        <f>ROUND(E24*H24,2)</f>
        <v>0</v>
      </c>
      <c r="J24" s="184"/>
      <c r="K24" s="185">
        <f>ROUND(E24*J24,2)</f>
        <v>0</v>
      </c>
      <c r="L24" s="185">
        <v>21</v>
      </c>
      <c r="M24" s="185">
        <f>G24*(1+L24/100)</f>
        <v>0</v>
      </c>
      <c r="N24" s="185">
        <v>0</v>
      </c>
      <c r="O24" s="185">
        <f>ROUND(E24*N24,2)</f>
        <v>0</v>
      </c>
      <c r="P24" s="185">
        <v>0</v>
      </c>
      <c r="Q24" s="185">
        <f>ROUND(E24*P24,2)</f>
        <v>0</v>
      </c>
      <c r="R24" s="185"/>
      <c r="S24" s="185" t="s">
        <v>280</v>
      </c>
      <c r="T24" s="186" t="s">
        <v>281</v>
      </c>
      <c r="U24" s="161">
        <v>9.0000000000000011E-2</v>
      </c>
      <c r="V24" s="161">
        <f>ROUND(E24*U24,2)</f>
        <v>0.65</v>
      </c>
      <c r="W24" s="161"/>
      <c r="X24" s="152"/>
      <c r="Y24" s="152"/>
      <c r="Z24" s="152"/>
      <c r="AA24" s="152"/>
      <c r="AB24" s="152"/>
      <c r="AC24" s="152"/>
      <c r="AD24" s="152"/>
      <c r="AE24" s="152"/>
      <c r="AF24" s="152"/>
      <c r="AG24" s="152" t="s">
        <v>282</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
      <c r="A25" s="173">
        <v>11</v>
      </c>
      <c r="B25" s="174" t="s">
        <v>1592</v>
      </c>
      <c r="C25" s="189" t="s">
        <v>1593</v>
      </c>
      <c r="D25" s="175" t="s">
        <v>486</v>
      </c>
      <c r="E25" s="176">
        <v>3.6</v>
      </c>
      <c r="F25" s="177"/>
      <c r="G25" s="178">
        <f>ROUND(E25*F25,2)</f>
        <v>0</v>
      </c>
      <c r="H25" s="177"/>
      <c r="I25" s="178">
        <f>ROUND(E25*H25,2)</f>
        <v>0</v>
      </c>
      <c r="J25" s="177"/>
      <c r="K25" s="178">
        <f>ROUND(E25*J25,2)</f>
        <v>0</v>
      </c>
      <c r="L25" s="178">
        <v>21</v>
      </c>
      <c r="M25" s="178">
        <f>G25*(1+L25/100)</f>
        <v>0</v>
      </c>
      <c r="N25" s="178">
        <v>0</v>
      </c>
      <c r="O25" s="178">
        <f>ROUND(E25*N25,2)</f>
        <v>0</v>
      </c>
      <c r="P25" s="178">
        <v>0</v>
      </c>
      <c r="Q25" s="178">
        <f>ROUND(E25*P25,2)</f>
        <v>0</v>
      </c>
      <c r="R25" s="178"/>
      <c r="S25" s="178" t="s">
        <v>280</v>
      </c>
      <c r="T25" s="179" t="s">
        <v>281</v>
      </c>
      <c r="U25" s="161">
        <v>3.0000000000000002E-2</v>
      </c>
      <c r="V25" s="161">
        <f>ROUND(E25*U25,2)</f>
        <v>0.11</v>
      </c>
      <c r="W25" s="161"/>
      <c r="X25" s="152"/>
      <c r="Y25" s="152"/>
      <c r="Z25" s="152"/>
      <c r="AA25" s="152"/>
      <c r="AB25" s="152"/>
      <c r="AC25" s="152"/>
      <c r="AD25" s="152"/>
      <c r="AE25" s="152"/>
      <c r="AF25" s="152"/>
      <c r="AG25" s="152" t="s">
        <v>282</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
      <c r="A26" s="159"/>
      <c r="B26" s="160"/>
      <c r="C26" s="257" t="s">
        <v>1594</v>
      </c>
      <c r="D26" s="258"/>
      <c r="E26" s="258"/>
      <c r="F26" s="258"/>
      <c r="G26" s="258"/>
      <c r="H26" s="161"/>
      <c r="I26" s="161"/>
      <c r="J26" s="161"/>
      <c r="K26" s="161"/>
      <c r="L26" s="161"/>
      <c r="M26" s="161"/>
      <c r="N26" s="161"/>
      <c r="O26" s="161"/>
      <c r="P26" s="161"/>
      <c r="Q26" s="161"/>
      <c r="R26" s="161"/>
      <c r="S26" s="161"/>
      <c r="T26" s="161"/>
      <c r="U26" s="161"/>
      <c r="V26" s="161"/>
      <c r="W26" s="161"/>
      <c r="X26" s="152"/>
      <c r="Y26" s="152"/>
      <c r="Z26" s="152"/>
      <c r="AA26" s="152"/>
      <c r="AB26" s="152"/>
      <c r="AC26" s="152"/>
      <c r="AD26" s="152"/>
      <c r="AE26" s="152"/>
      <c r="AF26" s="152"/>
      <c r="AG26" s="152" t="s">
        <v>1162</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ht="22.5" outlineLevel="1" x14ac:dyDescent="0.2">
      <c r="A27" s="173">
        <v>12</v>
      </c>
      <c r="B27" s="174" t="s">
        <v>1595</v>
      </c>
      <c r="C27" s="189" t="s">
        <v>1596</v>
      </c>
      <c r="D27" s="175" t="s">
        <v>486</v>
      </c>
      <c r="E27" s="176">
        <v>7.2</v>
      </c>
      <c r="F27" s="177"/>
      <c r="G27" s="178">
        <f>ROUND(E27*F27,2)</f>
        <v>0</v>
      </c>
      <c r="H27" s="177"/>
      <c r="I27" s="178">
        <f>ROUND(E27*H27,2)</f>
        <v>0</v>
      </c>
      <c r="J27" s="177"/>
      <c r="K27" s="178">
        <f>ROUND(E27*J27,2)</f>
        <v>0</v>
      </c>
      <c r="L27" s="178">
        <v>21</v>
      </c>
      <c r="M27" s="178">
        <f>G27*(1+L27/100)</f>
        <v>0</v>
      </c>
      <c r="N27" s="178">
        <v>0</v>
      </c>
      <c r="O27" s="178">
        <f>ROUND(E27*N27,2)</f>
        <v>0</v>
      </c>
      <c r="P27" s="178">
        <v>0</v>
      </c>
      <c r="Q27" s="178">
        <f>ROUND(E27*P27,2)</f>
        <v>0</v>
      </c>
      <c r="R27" s="178"/>
      <c r="S27" s="178" t="s">
        <v>280</v>
      </c>
      <c r="T27" s="179" t="s">
        <v>281</v>
      </c>
      <c r="U27" s="161">
        <v>0.8</v>
      </c>
      <c r="V27" s="161">
        <f>ROUND(E27*U27,2)</f>
        <v>5.76</v>
      </c>
      <c r="W27" s="161"/>
      <c r="X27" s="152"/>
      <c r="Y27" s="152"/>
      <c r="Z27" s="152"/>
      <c r="AA27" s="152"/>
      <c r="AB27" s="152"/>
      <c r="AC27" s="152"/>
      <c r="AD27" s="152"/>
      <c r="AE27" s="152"/>
      <c r="AF27" s="152"/>
      <c r="AG27" s="152" t="s">
        <v>282</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
      <c r="A28" s="159"/>
      <c r="B28" s="160"/>
      <c r="C28" s="257" t="s">
        <v>1597</v>
      </c>
      <c r="D28" s="258"/>
      <c r="E28" s="258"/>
      <c r="F28" s="258"/>
      <c r="G28" s="258"/>
      <c r="H28" s="161"/>
      <c r="I28" s="161"/>
      <c r="J28" s="161"/>
      <c r="K28" s="161"/>
      <c r="L28" s="161"/>
      <c r="M28" s="161"/>
      <c r="N28" s="161"/>
      <c r="O28" s="161"/>
      <c r="P28" s="161"/>
      <c r="Q28" s="161"/>
      <c r="R28" s="161"/>
      <c r="S28" s="161"/>
      <c r="T28" s="161"/>
      <c r="U28" s="161"/>
      <c r="V28" s="161"/>
      <c r="W28" s="161"/>
      <c r="X28" s="152"/>
      <c r="Y28" s="152"/>
      <c r="Z28" s="152"/>
      <c r="AA28" s="152"/>
      <c r="AB28" s="152"/>
      <c r="AC28" s="152"/>
      <c r="AD28" s="152"/>
      <c r="AE28" s="152"/>
      <c r="AF28" s="152"/>
      <c r="AG28" s="152" t="s">
        <v>1162</v>
      </c>
      <c r="AH28" s="152"/>
      <c r="AI28" s="152"/>
      <c r="AJ28" s="152"/>
      <c r="AK28" s="152"/>
      <c r="AL28" s="152"/>
      <c r="AM28" s="152"/>
      <c r="AN28" s="152"/>
      <c r="AO28" s="152"/>
      <c r="AP28" s="152"/>
      <c r="AQ28" s="152"/>
      <c r="AR28" s="152"/>
      <c r="AS28" s="152"/>
      <c r="AT28" s="152"/>
      <c r="AU28" s="152"/>
      <c r="AV28" s="152"/>
      <c r="AW28" s="152"/>
      <c r="AX28" s="152"/>
      <c r="AY28" s="152"/>
      <c r="AZ28" s="152"/>
      <c r="BA28" s="199" t="str">
        <f>C28</f>
        <v>Položka jednoduchého vedení obsahuje: 1 svar a 1 spoj na 6 m potrubí, uložení potrubí, alarmovací systém a zkoušky potrubí.</v>
      </c>
      <c r="BB28" s="152"/>
      <c r="BC28" s="152"/>
      <c r="BD28" s="152"/>
      <c r="BE28" s="152"/>
      <c r="BF28" s="152"/>
      <c r="BG28" s="152"/>
      <c r="BH28" s="152"/>
    </row>
    <row r="29" spans="1:60" outlineLevel="1" x14ac:dyDescent="0.2">
      <c r="A29" s="159"/>
      <c r="B29" s="160"/>
      <c r="C29" s="259" t="s">
        <v>1597</v>
      </c>
      <c r="D29" s="260"/>
      <c r="E29" s="260"/>
      <c r="F29" s="260"/>
      <c r="G29" s="260"/>
      <c r="H29" s="161"/>
      <c r="I29" s="161"/>
      <c r="J29" s="161"/>
      <c r="K29" s="161"/>
      <c r="L29" s="161"/>
      <c r="M29" s="161"/>
      <c r="N29" s="161"/>
      <c r="O29" s="161"/>
      <c r="P29" s="161"/>
      <c r="Q29" s="161"/>
      <c r="R29" s="161"/>
      <c r="S29" s="161"/>
      <c r="T29" s="161"/>
      <c r="U29" s="161"/>
      <c r="V29" s="161"/>
      <c r="W29" s="161"/>
      <c r="X29" s="152"/>
      <c r="Y29" s="152"/>
      <c r="Z29" s="152"/>
      <c r="AA29" s="152"/>
      <c r="AB29" s="152"/>
      <c r="AC29" s="152"/>
      <c r="AD29" s="152"/>
      <c r="AE29" s="152"/>
      <c r="AF29" s="152"/>
      <c r="AG29" s="152" t="s">
        <v>1162</v>
      </c>
      <c r="AH29" s="152"/>
      <c r="AI29" s="152"/>
      <c r="AJ29" s="152"/>
      <c r="AK29" s="152"/>
      <c r="AL29" s="152"/>
      <c r="AM29" s="152"/>
      <c r="AN29" s="152"/>
      <c r="AO29" s="152"/>
      <c r="AP29" s="152"/>
      <c r="AQ29" s="152"/>
      <c r="AR29" s="152"/>
      <c r="AS29" s="152"/>
      <c r="AT29" s="152"/>
      <c r="AU29" s="152"/>
      <c r="AV29" s="152"/>
      <c r="AW29" s="152"/>
      <c r="AX29" s="152"/>
      <c r="AY29" s="152"/>
      <c r="AZ29" s="152"/>
      <c r="BA29" s="199" t="str">
        <f>C29</f>
        <v>Položka jednoduchého vedení obsahuje: 1 svar a 1 spoj na 6 m potrubí, uložení potrubí, alarmovací systém a zkoušky potrubí.</v>
      </c>
      <c r="BB29" s="152"/>
      <c r="BC29" s="152"/>
      <c r="BD29" s="152"/>
      <c r="BE29" s="152"/>
      <c r="BF29" s="152"/>
      <c r="BG29" s="152"/>
      <c r="BH29" s="152"/>
    </row>
    <row r="30" spans="1:60" ht="22.5" outlineLevel="1" x14ac:dyDescent="0.2">
      <c r="A30" s="180">
        <v>13</v>
      </c>
      <c r="B30" s="181" t="s">
        <v>1598</v>
      </c>
      <c r="C30" s="191" t="s">
        <v>1599</v>
      </c>
      <c r="D30" s="182" t="s">
        <v>1224</v>
      </c>
      <c r="E30" s="183">
        <v>1</v>
      </c>
      <c r="F30" s="184"/>
      <c r="G30" s="185">
        <f>ROUND(E30*F30,2)</f>
        <v>0</v>
      </c>
      <c r="H30" s="184"/>
      <c r="I30" s="185">
        <f>ROUND(E30*H30,2)</f>
        <v>0</v>
      </c>
      <c r="J30" s="184"/>
      <c r="K30" s="185">
        <f>ROUND(E30*J30,2)</f>
        <v>0</v>
      </c>
      <c r="L30" s="185">
        <v>21</v>
      </c>
      <c r="M30" s="185">
        <f>G30*(1+L30/100)</f>
        <v>0</v>
      </c>
      <c r="N30" s="185">
        <v>0</v>
      </c>
      <c r="O30" s="185">
        <f>ROUND(E30*N30,2)</f>
        <v>0</v>
      </c>
      <c r="P30" s="185">
        <v>0</v>
      </c>
      <c r="Q30" s="185">
        <f>ROUND(E30*P30,2)</f>
        <v>0</v>
      </c>
      <c r="R30" s="185"/>
      <c r="S30" s="185" t="s">
        <v>280</v>
      </c>
      <c r="T30" s="186" t="s">
        <v>281</v>
      </c>
      <c r="U30" s="161">
        <v>0</v>
      </c>
      <c r="V30" s="161">
        <f>ROUND(E30*U30,2)</f>
        <v>0</v>
      </c>
      <c r="W30" s="161"/>
      <c r="X30" s="152"/>
      <c r="Y30" s="152"/>
      <c r="Z30" s="152"/>
      <c r="AA30" s="152"/>
      <c r="AB30" s="152"/>
      <c r="AC30" s="152"/>
      <c r="AD30" s="152"/>
      <c r="AE30" s="152"/>
      <c r="AF30" s="152"/>
      <c r="AG30" s="152" t="s">
        <v>1328</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
      <c r="A31" s="180">
        <v>14</v>
      </c>
      <c r="B31" s="181" t="s">
        <v>1600</v>
      </c>
      <c r="C31" s="191" t="s">
        <v>1601</v>
      </c>
      <c r="D31" s="182" t="s">
        <v>486</v>
      </c>
      <c r="E31" s="183">
        <v>3.6</v>
      </c>
      <c r="F31" s="184"/>
      <c r="G31" s="185">
        <f>ROUND(E31*F31,2)</f>
        <v>0</v>
      </c>
      <c r="H31" s="184"/>
      <c r="I31" s="185">
        <f>ROUND(E31*H31,2)</f>
        <v>0</v>
      </c>
      <c r="J31" s="184"/>
      <c r="K31" s="185">
        <f>ROUND(E31*J31,2)</f>
        <v>0</v>
      </c>
      <c r="L31" s="185">
        <v>21</v>
      </c>
      <c r="M31" s="185">
        <f>G31*(1+L31/100)</f>
        <v>0</v>
      </c>
      <c r="N31" s="185">
        <v>0</v>
      </c>
      <c r="O31" s="185">
        <f>ROUND(E31*N31,2)</f>
        <v>0</v>
      </c>
      <c r="P31" s="185">
        <v>0</v>
      </c>
      <c r="Q31" s="185">
        <f>ROUND(E31*P31,2)</f>
        <v>0</v>
      </c>
      <c r="R31" s="185"/>
      <c r="S31" s="185" t="s">
        <v>280</v>
      </c>
      <c r="T31" s="186" t="s">
        <v>281</v>
      </c>
      <c r="U31" s="161">
        <v>0</v>
      </c>
      <c r="V31" s="161">
        <f>ROUND(E31*U31,2)</f>
        <v>0</v>
      </c>
      <c r="W31" s="161"/>
      <c r="X31" s="152"/>
      <c r="Y31" s="152"/>
      <c r="Z31" s="152"/>
      <c r="AA31" s="152"/>
      <c r="AB31" s="152"/>
      <c r="AC31" s="152"/>
      <c r="AD31" s="152"/>
      <c r="AE31" s="152"/>
      <c r="AF31" s="152"/>
      <c r="AG31" s="152" t="s">
        <v>1589</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
      <c r="A32" s="173">
        <v>15</v>
      </c>
      <c r="B32" s="174" t="s">
        <v>1602</v>
      </c>
      <c r="C32" s="189" t="s">
        <v>1603</v>
      </c>
      <c r="D32" s="175" t="s">
        <v>353</v>
      </c>
      <c r="E32" s="176">
        <v>2.8381000000000003</v>
      </c>
      <c r="F32" s="177"/>
      <c r="G32" s="178">
        <f>ROUND(E32*F32,2)</f>
        <v>0</v>
      </c>
      <c r="H32" s="177"/>
      <c r="I32" s="178">
        <f>ROUND(E32*H32,2)</f>
        <v>0</v>
      </c>
      <c r="J32" s="177"/>
      <c r="K32" s="178">
        <f>ROUND(E32*J32,2)</f>
        <v>0</v>
      </c>
      <c r="L32" s="178">
        <v>21</v>
      </c>
      <c r="M32" s="178">
        <f>G32*(1+L32/100)</f>
        <v>0</v>
      </c>
      <c r="N32" s="178">
        <v>0</v>
      </c>
      <c r="O32" s="178">
        <f>ROUND(E32*N32,2)</f>
        <v>0</v>
      </c>
      <c r="P32" s="178">
        <v>0</v>
      </c>
      <c r="Q32" s="178">
        <f>ROUND(E32*P32,2)</f>
        <v>0</v>
      </c>
      <c r="R32" s="178"/>
      <c r="S32" s="178" t="s">
        <v>280</v>
      </c>
      <c r="T32" s="179" t="s">
        <v>281</v>
      </c>
      <c r="U32" s="161">
        <v>0.37000000000000005</v>
      </c>
      <c r="V32" s="161">
        <f>ROUND(E32*U32,2)</f>
        <v>1.05</v>
      </c>
      <c r="W32" s="161"/>
      <c r="X32" s="152"/>
      <c r="Y32" s="152"/>
      <c r="Z32" s="152"/>
      <c r="AA32" s="152"/>
      <c r="AB32" s="152"/>
      <c r="AC32" s="152"/>
      <c r="AD32" s="152"/>
      <c r="AE32" s="152"/>
      <c r="AF32" s="152"/>
      <c r="AG32" s="152" t="s">
        <v>282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ht="22.5" outlineLevel="1" x14ac:dyDescent="0.2">
      <c r="A33" s="159"/>
      <c r="B33" s="160"/>
      <c r="C33" s="257" t="s">
        <v>1604</v>
      </c>
      <c r="D33" s="258"/>
      <c r="E33" s="258"/>
      <c r="F33" s="258"/>
      <c r="G33" s="258"/>
      <c r="H33" s="161"/>
      <c r="I33" s="161"/>
      <c r="J33" s="161"/>
      <c r="K33" s="161"/>
      <c r="L33" s="161"/>
      <c r="M33" s="161"/>
      <c r="N33" s="161"/>
      <c r="O33" s="161"/>
      <c r="P33" s="161"/>
      <c r="Q33" s="161"/>
      <c r="R33" s="161"/>
      <c r="S33" s="161"/>
      <c r="T33" s="161"/>
      <c r="U33" s="161"/>
      <c r="V33" s="161"/>
      <c r="W33" s="161"/>
      <c r="X33" s="152"/>
      <c r="Y33" s="152"/>
      <c r="Z33" s="152"/>
      <c r="AA33" s="152"/>
      <c r="AB33" s="152"/>
      <c r="AC33" s="152"/>
      <c r="AD33" s="152"/>
      <c r="AE33" s="152"/>
      <c r="AF33" s="152"/>
      <c r="AG33" s="152" t="s">
        <v>1162</v>
      </c>
      <c r="AH33" s="152"/>
      <c r="AI33" s="152"/>
      <c r="AJ33" s="152"/>
      <c r="AK33" s="152"/>
      <c r="AL33" s="152"/>
      <c r="AM33" s="152"/>
      <c r="AN33" s="152"/>
      <c r="AO33" s="152"/>
      <c r="AP33" s="152"/>
      <c r="AQ33" s="152"/>
      <c r="AR33" s="152"/>
      <c r="AS33" s="152"/>
      <c r="AT33" s="152"/>
      <c r="AU33" s="152"/>
      <c r="AV33" s="152"/>
      <c r="AW33" s="152"/>
      <c r="AX33" s="152"/>
      <c r="AY33" s="152"/>
      <c r="AZ33" s="152"/>
      <c r="BA33" s="199" t="str">
        <f>C33</f>
        <v>svařovaných (vodovody, plynovody, teplovody, shybky, produktovody - 827 1.2, 827 2.2, 827 4.2, 827 5.2, 827 6.2) včetně drobných objektů,</v>
      </c>
      <c r="BB33" s="152"/>
      <c r="BC33" s="152"/>
      <c r="BD33" s="152"/>
      <c r="BE33" s="152"/>
      <c r="BF33" s="152"/>
      <c r="BG33" s="152"/>
      <c r="BH33" s="152"/>
    </row>
    <row r="34" spans="1:60" outlineLevel="1" x14ac:dyDescent="0.2">
      <c r="A34" s="159"/>
      <c r="B34" s="160"/>
      <c r="C34" s="259" t="s">
        <v>1597</v>
      </c>
      <c r="D34" s="260"/>
      <c r="E34" s="260"/>
      <c r="F34" s="260"/>
      <c r="G34" s="260"/>
      <c r="H34" s="161"/>
      <c r="I34" s="161"/>
      <c r="J34" s="161"/>
      <c r="K34" s="161"/>
      <c r="L34" s="161"/>
      <c r="M34" s="161"/>
      <c r="N34" s="161"/>
      <c r="O34" s="161"/>
      <c r="P34" s="161"/>
      <c r="Q34" s="161"/>
      <c r="R34" s="161"/>
      <c r="S34" s="161"/>
      <c r="T34" s="161"/>
      <c r="U34" s="161"/>
      <c r="V34" s="161"/>
      <c r="W34" s="161"/>
      <c r="X34" s="152"/>
      <c r="Y34" s="152"/>
      <c r="Z34" s="152"/>
      <c r="AA34" s="152"/>
      <c r="AB34" s="152"/>
      <c r="AC34" s="152"/>
      <c r="AD34" s="152"/>
      <c r="AE34" s="152"/>
      <c r="AF34" s="152"/>
      <c r="AG34" s="152" t="s">
        <v>1162</v>
      </c>
      <c r="AH34" s="152"/>
      <c r="AI34" s="152"/>
      <c r="AJ34" s="152"/>
      <c r="AK34" s="152"/>
      <c r="AL34" s="152"/>
      <c r="AM34" s="152"/>
      <c r="AN34" s="152"/>
      <c r="AO34" s="152"/>
      <c r="AP34" s="152"/>
      <c r="AQ34" s="152"/>
      <c r="AR34" s="152"/>
      <c r="AS34" s="152"/>
      <c r="AT34" s="152"/>
      <c r="AU34" s="152"/>
      <c r="AV34" s="152"/>
      <c r="AW34" s="152"/>
      <c r="AX34" s="152"/>
      <c r="AY34" s="152"/>
      <c r="AZ34" s="152"/>
      <c r="BA34" s="199" t="str">
        <f>C34</f>
        <v>Položka jednoduchého vedení obsahuje: 1 svar a 1 spoj na 6 m potrubí, uložení potrubí, alarmovací systém a zkoušky potrubí.</v>
      </c>
      <c r="BB34" s="152"/>
      <c r="BC34" s="152"/>
      <c r="BD34" s="152"/>
      <c r="BE34" s="152"/>
      <c r="BF34" s="152"/>
      <c r="BG34" s="152"/>
      <c r="BH34" s="152"/>
    </row>
    <row r="35" spans="1:60" x14ac:dyDescent="0.2">
      <c r="A35" s="167" t="s">
        <v>275</v>
      </c>
      <c r="B35" s="168" t="s">
        <v>188</v>
      </c>
      <c r="C35" s="188" t="s">
        <v>189</v>
      </c>
      <c r="D35" s="169"/>
      <c r="E35" s="170"/>
      <c r="F35" s="171"/>
      <c r="G35" s="171">
        <f>SUMIF(AG36:AG39,"&lt;&gt;NOR",G36:G39)</f>
        <v>0</v>
      </c>
      <c r="H35" s="171"/>
      <c r="I35" s="171">
        <f>SUM(I36:I39)</f>
        <v>0</v>
      </c>
      <c r="J35" s="171"/>
      <c r="K35" s="171">
        <f>SUM(K36:K39)</f>
        <v>0</v>
      </c>
      <c r="L35" s="171"/>
      <c r="M35" s="171">
        <f>SUM(M36:M39)</f>
        <v>0</v>
      </c>
      <c r="N35" s="171"/>
      <c r="O35" s="171">
        <f>SUM(O36:O39)</f>
        <v>0</v>
      </c>
      <c r="P35" s="171"/>
      <c r="Q35" s="171">
        <f>SUM(Q36:Q39)</f>
        <v>0</v>
      </c>
      <c r="R35" s="171"/>
      <c r="S35" s="171"/>
      <c r="T35" s="172"/>
      <c r="U35" s="166"/>
      <c r="V35" s="166">
        <f>SUM(V36:V39)</f>
        <v>0</v>
      </c>
      <c r="W35" s="166"/>
      <c r="AG35" t="s">
        <v>276</v>
      </c>
    </row>
    <row r="36" spans="1:60" outlineLevel="1" x14ac:dyDescent="0.2">
      <c r="A36" s="180">
        <v>16</v>
      </c>
      <c r="B36" s="181" t="s">
        <v>1261</v>
      </c>
      <c r="C36" s="191" t="s">
        <v>1262</v>
      </c>
      <c r="D36" s="182" t="s">
        <v>486</v>
      </c>
      <c r="E36" s="183">
        <v>10</v>
      </c>
      <c r="F36" s="184"/>
      <c r="G36" s="185">
        <f>ROUND(E36*F36,2)</f>
        <v>0</v>
      </c>
      <c r="H36" s="184"/>
      <c r="I36" s="185">
        <f>ROUND(E36*H36,2)</f>
        <v>0</v>
      </c>
      <c r="J36" s="184"/>
      <c r="K36" s="185">
        <f>ROUND(E36*J36,2)</f>
        <v>0</v>
      </c>
      <c r="L36" s="185">
        <v>21</v>
      </c>
      <c r="M36" s="185">
        <f>G36*(1+L36/100)</f>
        <v>0</v>
      </c>
      <c r="N36" s="185">
        <v>0</v>
      </c>
      <c r="O36" s="185">
        <f>ROUND(E36*N36,2)</f>
        <v>0</v>
      </c>
      <c r="P36" s="185">
        <v>0</v>
      </c>
      <c r="Q36" s="185">
        <f>ROUND(E36*P36,2)</f>
        <v>0</v>
      </c>
      <c r="R36" s="185"/>
      <c r="S36" s="185" t="s">
        <v>280</v>
      </c>
      <c r="T36" s="186" t="s">
        <v>281</v>
      </c>
      <c r="U36" s="161">
        <v>0</v>
      </c>
      <c r="V36" s="161">
        <f>ROUND(E36*U36,2)</f>
        <v>0</v>
      </c>
      <c r="W36" s="161"/>
      <c r="X36" s="152"/>
      <c r="Y36" s="152"/>
      <c r="Z36" s="152"/>
      <c r="AA36" s="152"/>
      <c r="AB36" s="152"/>
      <c r="AC36" s="152"/>
      <c r="AD36" s="152"/>
      <c r="AE36" s="152"/>
      <c r="AF36" s="152"/>
      <c r="AG36" s="152" t="s">
        <v>755</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
      <c r="A37" s="180">
        <v>17</v>
      </c>
      <c r="B37" s="181" t="s">
        <v>1605</v>
      </c>
      <c r="C37" s="191" t="s">
        <v>1606</v>
      </c>
      <c r="D37" s="182" t="s">
        <v>451</v>
      </c>
      <c r="E37" s="183">
        <v>2</v>
      </c>
      <c r="F37" s="184"/>
      <c r="G37" s="185">
        <f>ROUND(E37*F37,2)</f>
        <v>0</v>
      </c>
      <c r="H37" s="184"/>
      <c r="I37" s="185">
        <f>ROUND(E37*H37,2)</f>
        <v>0</v>
      </c>
      <c r="J37" s="184"/>
      <c r="K37" s="185">
        <f>ROUND(E37*J37,2)</f>
        <v>0</v>
      </c>
      <c r="L37" s="185">
        <v>21</v>
      </c>
      <c r="M37" s="185">
        <f>G37*(1+L37/100)</f>
        <v>0</v>
      </c>
      <c r="N37" s="185">
        <v>0</v>
      </c>
      <c r="O37" s="185">
        <f>ROUND(E37*N37,2)</f>
        <v>0</v>
      </c>
      <c r="P37" s="185">
        <v>0</v>
      </c>
      <c r="Q37" s="185">
        <f>ROUND(E37*P37,2)</f>
        <v>0</v>
      </c>
      <c r="R37" s="185"/>
      <c r="S37" s="185" t="s">
        <v>280</v>
      </c>
      <c r="T37" s="186" t="s">
        <v>281</v>
      </c>
      <c r="U37" s="161">
        <v>0</v>
      </c>
      <c r="V37" s="161">
        <f>ROUND(E37*U37,2)</f>
        <v>0</v>
      </c>
      <c r="W37" s="161"/>
      <c r="X37" s="152"/>
      <c r="Y37" s="152"/>
      <c r="Z37" s="152"/>
      <c r="AA37" s="152"/>
      <c r="AB37" s="152"/>
      <c r="AC37" s="152"/>
      <c r="AD37" s="152"/>
      <c r="AE37" s="152"/>
      <c r="AF37" s="152"/>
      <c r="AG37" s="152" t="s">
        <v>1589</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ht="33.75" outlineLevel="1" x14ac:dyDescent="0.2">
      <c r="A38" s="173">
        <v>18</v>
      </c>
      <c r="B38" s="174" t="s">
        <v>1607</v>
      </c>
      <c r="C38" s="189" t="s">
        <v>1608</v>
      </c>
      <c r="D38" s="175" t="s">
        <v>486</v>
      </c>
      <c r="E38" s="176">
        <v>10</v>
      </c>
      <c r="F38" s="177"/>
      <c r="G38" s="178">
        <f>ROUND(E38*F38,2)</f>
        <v>0</v>
      </c>
      <c r="H38" s="177"/>
      <c r="I38" s="178">
        <f>ROUND(E38*H38,2)</f>
        <v>0</v>
      </c>
      <c r="J38" s="177"/>
      <c r="K38" s="178">
        <f>ROUND(E38*J38,2)</f>
        <v>0</v>
      </c>
      <c r="L38" s="178">
        <v>21</v>
      </c>
      <c r="M38" s="178">
        <f>G38*(1+L38/100)</f>
        <v>0</v>
      </c>
      <c r="N38" s="178">
        <v>0</v>
      </c>
      <c r="O38" s="178">
        <f>ROUND(E38*N38,2)</f>
        <v>0</v>
      </c>
      <c r="P38" s="178">
        <v>0</v>
      </c>
      <c r="Q38" s="178">
        <f>ROUND(E38*P38,2)</f>
        <v>0</v>
      </c>
      <c r="R38" s="178"/>
      <c r="S38" s="178" t="s">
        <v>280</v>
      </c>
      <c r="T38" s="179" t="s">
        <v>281</v>
      </c>
      <c r="U38" s="161">
        <v>0</v>
      </c>
      <c r="V38" s="161">
        <f>ROUND(E38*U38,2)</f>
        <v>0</v>
      </c>
      <c r="W38" s="161"/>
      <c r="X38" s="152"/>
      <c r="Y38" s="152"/>
      <c r="Z38" s="152"/>
      <c r="AA38" s="152"/>
      <c r="AB38" s="152"/>
      <c r="AC38" s="152"/>
      <c r="AD38" s="152"/>
      <c r="AE38" s="152"/>
      <c r="AF38" s="152"/>
      <c r="AG38" s="152" t="s">
        <v>1328</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
      <c r="A39" s="159"/>
      <c r="B39" s="160"/>
      <c r="C39" s="257" t="s">
        <v>1269</v>
      </c>
      <c r="D39" s="258"/>
      <c r="E39" s="258"/>
      <c r="F39" s="258"/>
      <c r="G39" s="258"/>
      <c r="H39" s="161"/>
      <c r="I39" s="161"/>
      <c r="J39" s="161"/>
      <c r="K39" s="161"/>
      <c r="L39" s="161"/>
      <c r="M39" s="161"/>
      <c r="N39" s="161"/>
      <c r="O39" s="161"/>
      <c r="P39" s="161"/>
      <c r="Q39" s="161"/>
      <c r="R39" s="161"/>
      <c r="S39" s="161"/>
      <c r="T39" s="161"/>
      <c r="U39" s="161"/>
      <c r="V39" s="161"/>
      <c r="W39" s="161"/>
      <c r="X39" s="152"/>
      <c r="Y39" s="152"/>
      <c r="Z39" s="152"/>
      <c r="AA39" s="152"/>
      <c r="AB39" s="152"/>
      <c r="AC39" s="152"/>
      <c r="AD39" s="152"/>
      <c r="AE39" s="152"/>
      <c r="AF39" s="152"/>
      <c r="AG39" s="152" t="s">
        <v>1162</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
      <c r="A40" s="167" t="s">
        <v>275</v>
      </c>
      <c r="B40" s="168" t="s">
        <v>207</v>
      </c>
      <c r="C40" s="188" t="s">
        <v>208</v>
      </c>
      <c r="D40" s="169"/>
      <c r="E40" s="170"/>
      <c r="F40" s="171"/>
      <c r="G40" s="171">
        <f>SUMIF(AG41:AG43,"&lt;&gt;NOR",G41:G43)</f>
        <v>0</v>
      </c>
      <c r="H40" s="171"/>
      <c r="I40" s="171">
        <f>SUM(I41:I43)</f>
        <v>0</v>
      </c>
      <c r="J40" s="171"/>
      <c r="K40" s="171">
        <f>SUM(K41:K43)</f>
        <v>0</v>
      </c>
      <c r="L40" s="171"/>
      <c r="M40" s="171">
        <f>SUM(M41:M43)</f>
        <v>0</v>
      </c>
      <c r="N40" s="171"/>
      <c r="O40" s="171">
        <f>SUM(O41:O43)</f>
        <v>0</v>
      </c>
      <c r="P40" s="171"/>
      <c r="Q40" s="171">
        <f>SUM(Q41:Q43)</f>
        <v>0</v>
      </c>
      <c r="R40" s="171"/>
      <c r="S40" s="171"/>
      <c r="T40" s="172"/>
      <c r="U40" s="166"/>
      <c r="V40" s="166">
        <f>SUM(V41:V43)</f>
        <v>7.8</v>
      </c>
      <c r="W40" s="166"/>
      <c r="AG40" t="s">
        <v>276</v>
      </c>
    </row>
    <row r="41" spans="1:60" ht="22.5" outlineLevel="1" x14ac:dyDescent="0.2">
      <c r="A41" s="173">
        <v>19</v>
      </c>
      <c r="B41" s="174" t="s">
        <v>1609</v>
      </c>
      <c r="C41" s="189" t="s">
        <v>1610</v>
      </c>
      <c r="D41" s="175" t="s">
        <v>486</v>
      </c>
      <c r="E41" s="176">
        <v>10</v>
      </c>
      <c r="F41" s="177"/>
      <c r="G41" s="178">
        <f>ROUND(E41*F41,2)</f>
        <v>0</v>
      </c>
      <c r="H41" s="177"/>
      <c r="I41" s="178">
        <f>ROUND(E41*H41,2)</f>
        <v>0</v>
      </c>
      <c r="J41" s="177"/>
      <c r="K41" s="178">
        <f>ROUND(E41*J41,2)</f>
        <v>0</v>
      </c>
      <c r="L41" s="178">
        <v>21</v>
      </c>
      <c r="M41" s="178">
        <f>G41*(1+L41/100)</f>
        <v>0</v>
      </c>
      <c r="N41" s="178">
        <v>0</v>
      </c>
      <c r="O41" s="178">
        <f>ROUND(E41*N41,2)</f>
        <v>0</v>
      </c>
      <c r="P41" s="178">
        <v>0</v>
      </c>
      <c r="Q41" s="178">
        <f>ROUND(E41*P41,2)</f>
        <v>0</v>
      </c>
      <c r="R41" s="178"/>
      <c r="S41" s="178" t="s">
        <v>280</v>
      </c>
      <c r="T41" s="179" t="s">
        <v>281</v>
      </c>
      <c r="U41" s="161">
        <v>0.75</v>
      </c>
      <c r="V41" s="161">
        <f>ROUND(E41*U41,2)</f>
        <v>7.5</v>
      </c>
      <c r="W41" s="161"/>
      <c r="X41" s="152"/>
      <c r="Y41" s="152"/>
      <c r="Z41" s="152"/>
      <c r="AA41" s="152"/>
      <c r="AB41" s="152"/>
      <c r="AC41" s="152"/>
      <c r="AD41" s="152"/>
      <c r="AE41" s="152"/>
      <c r="AF41" s="152"/>
      <c r="AG41" s="152" t="s">
        <v>755</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
      <c r="A42" s="159"/>
      <c r="B42" s="160"/>
      <c r="C42" s="257" t="s">
        <v>1597</v>
      </c>
      <c r="D42" s="258"/>
      <c r="E42" s="258"/>
      <c r="F42" s="258"/>
      <c r="G42" s="258"/>
      <c r="H42" s="161"/>
      <c r="I42" s="161"/>
      <c r="J42" s="161"/>
      <c r="K42" s="161"/>
      <c r="L42" s="161"/>
      <c r="M42" s="161"/>
      <c r="N42" s="161"/>
      <c r="O42" s="161"/>
      <c r="P42" s="161"/>
      <c r="Q42" s="161"/>
      <c r="R42" s="161"/>
      <c r="S42" s="161"/>
      <c r="T42" s="161"/>
      <c r="U42" s="161"/>
      <c r="V42" s="161"/>
      <c r="W42" s="161"/>
      <c r="X42" s="152"/>
      <c r="Y42" s="152"/>
      <c r="Z42" s="152"/>
      <c r="AA42" s="152"/>
      <c r="AB42" s="152"/>
      <c r="AC42" s="152"/>
      <c r="AD42" s="152"/>
      <c r="AE42" s="152"/>
      <c r="AF42" s="152"/>
      <c r="AG42" s="152" t="s">
        <v>1162</v>
      </c>
      <c r="AH42" s="152"/>
      <c r="AI42" s="152"/>
      <c r="AJ42" s="152"/>
      <c r="AK42" s="152"/>
      <c r="AL42" s="152"/>
      <c r="AM42" s="152"/>
      <c r="AN42" s="152"/>
      <c r="AO42" s="152"/>
      <c r="AP42" s="152"/>
      <c r="AQ42" s="152"/>
      <c r="AR42" s="152"/>
      <c r="AS42" s="152"/>
      <c r="AT42" s="152"/>
      <c r="AU42" s="152"/>
      <c r="AV42" s="152"/>
      <c r="AW42" s="152"/>
      <c r="AX42" s="152"/>
      <c r="AY42" s="152"/>
      <c r="AZ42" s="152"/>
      <c r="BA42" s="199" t="str">
        <f>C42</f>
        <v>Položka jednoduchého vedení obsahuje: 1 svar a 1 spoj na 6 m potrubí, uložení potrubí, alarmovací systém a zkoušky potrubí.</v>
      </c>
      <c r="BB42" s="152"/>
      <c r="BC42" s="152"/>
      <c r="BD42" s="152"/>
      <c r="BE42" s="152"/>
      <c r="BF42" s="152"/>
      <c r="BG42" s="152"/>
      <c r="BH42" s="152"/>
    </row>
    <row r="43" spans="1:60" outlineLevel="1" x14ac:dyDescent="0.2">
      <c r="A43" s="180">
        <v>20</v>
      </c>
      <c r="B43" s="181" t="s">
        <v>1611</v>
      </c>
      <c r="C43" s="191" t="s">
        <v>1612</v>
      </c>
      <c r="D43" s="182" t="s">
        <v>486</v>
      </c>
      <c r="E43" s="183">
        <v>10</v>
      </c>
      <c r="F43" s="184"/>
      <c r="G43" s="185">
        <f>ROUND(E43*F43,2)</f>
        <v>0</v>
      </c>
      <c r="H43" s="184"/>
      <c r="I43" s="185">
        <f>ROUND(E43*H43,2)</f>
        <v>0</v>
      </c>
      <c r="J43" s="184"/>
      <c r="K43" s="185">
        <f>ROUND(E43*J43,2)</f>
        <v>0</v>
      </c>
      <c r="L43" s="185">
        <v>21</v>
      </c>
      <c r="M43" s="185">
        <f>G43*(1+L43/100)</f>
        <v>0</v>
      </c>
      <c r="N43" s="185">
        <v>0</v>
      </c>
      <c r="O43" s="185">
        <f>ROUND(E43*N43,2)</f>
        <v>0</v>
      </c>
      <c r="P43" s="185">
        <v>0</v>
      </c>
      <c r="Q43" s="185">
        <f>ROUND(E43*P43,2)</f>
        <v>0</v>
      </c>
      <c r="R43" s="185"/>
      <c r="S43" s="185" t="s">
        <v>280</v>
      </c>
      <c r="T43" s="186" t="s">
        <v>281</v>
      </c>
      <c r="U43" s="161">
        <v>3.0000000000000002E-2</v>
      </c>
      <c r="V43" s="161">
        <f>ROUND(E43*U43,2)</f>
        <v>0.3</v>
      </c>
      <c r="W43" s="161"/>
      <c r="X43" s="152"/>
      <c r="Y43" s="152"/>
      <c r="Z43" s="152"/>
      <c r="AA43" s="152"/>
      <c r="AB43" s="152"/>
      <c r="AC43" s="152"/>
      <c r="AD43" s="152"/>
      <c r="AE43" s="152"/>
      <c r="AF43" s="152"/>
      <c r="AG43" s="152" t="s">
        <v>755</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x14ac:dyDescent="0.2">
      <c r="A44" s="167" t="s">
        <v>275</v>
      </c>
      <c r="B44" s="168" t="s">
        <v>209</v>
      </c>
      <c r="C44" s="188" t="s">
        <v>210</v>
      </c>
      <c r="D44" s="169"/>
      <c r="E44" s="170"/>
      <c r="F44" s="171"/>
      <c r="G44" s="171">
        <f>SUMIF(AG45:AG50,"&lt;&gt;NOR",G45:G50)</f>
        <v>0</v>
      </c>
      <c r="H44" s="171"/>
      <c r="I44" s="171">
        <f>SUM(I45:I50)</f>
        <v>0</v>
      </c>
      <c r="J44" s="171"/>
      <c r="K44" s="171">
        <f>SUM(K45:K50)</f>
        <v>0</v>
      </c>
      <c r="L44" s="171"/>
      <c r="M44" s="171">
        <f>SUM(M45:M50)</f>
        <v>0</v>
      </c>
      <c r="N44" s="171"/>
      <c r="O44" s="171">
        <f>SUM(O45:O50)</f>
        <v>0</v>
      </c>
      <c r="P44" s="171"/>
      <c r="Q44" s="171">
        <f>SUM(Q45:Q50)</f>
        <v>0</v>
      </c>
      <c r="R44" s="171"/>
      <c r="S44" s="171"/>
      <c r="T44" s="172"/>
      <c r="U44" s="166"/>
      <c r="V44" s="166">
        <f>SUM(V45:V50)</f>
        <v>0.44000000000000006</v>
      </c>
      <c r="W44" s="166"/>
      <c r="AG44" t="s">
        <v>276</v>
      </c>
    </row>
    <row r="45" spans="1:60" outlineLevel="1" x14ac:dyDescent="0.2">
      <c r="A45" s="173">
        <v>21</v>
      </c>
      <c r="B45" s="174" t="s">
        <v>1300</v>
      </c>
      <c r="C45" s="189" t="s">
        <v>1301</v>
      </c>
      <c r="D45" s="175" t="s">
        <v>451</v>
      </c>
      <c r="E45" s="176">
        <v>2</v>
      </c>
      <c r="F45" s="177"/>
      <c r="G45" s="178">
        <f>ROUND(E45*F45,2)</f>
        <v>0</v>
      </c>
      <c r="H45" s="177"/>
      <c r="I45" s="178">
        <f>ROUND(E45*H45,2)</f>
        <v>0</v>
      </c>
      <c r="J45" s="177"/>
      <c r="K45" s="178">
        <f>ROUND(E45*J45,2)</f>
        <v>0</v>
      </c>
      <c r="L45" s="178">
        <v>21</v>
      </c>
      <c r="M45" s="178">
        <f>G45*(1+L45/100)</f>
        <v>0</v>
      </c>
      <c r="N45" s="178">
        <v>0</v>
      </c>
      <c r="O45" s="178">
        <f>ROUND(E45*N45,2)</f>
        <v>0</v>
      </c>
      <c r="P45" s="178">
        <v>0</v>
      </c>
      <c r="Q45" s="178">
        <f>ROUND(E45*P45,2)</f>
        <v>0</v>
      </c>
      <c r="R45" s="178"/>
      <c r="S45" s="178" t="s">
        <v>280</v>
      </c>
      <c r="T45" s="179" t="s">
        <v>281</v>
      </c>
      <c r="U45" s="161">
        <v>0.05</v>
      </c>
      <c r="V45" s="161">
        <f>ROUND(E45*U45,2)</f>
        <v>0.1</v>
      </c>
      <c r="W45" s="161"/>
      <c r="X45" s="152"/>
      <c r="Y45" s="152"/>
      <c r="Z45" s="152"/>
      <c r="AA45" s="152"/>
      <c r="AB45" s="152"/>
      <c r="AC45" s="152"/>
      <c r="AD45" s="152"/>
      <c r="AE45" s="152"/>
      <c r="AF45" s="152"/>
      <c r="AG45" s="152" t="s">
        <v>755</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
      <c r="A46" s="159"/>
      <c r="B46" s="160"/>
      <c r="C46" s="257" t="s">
        <v>1597</v>
      </c>
      <c r="D46" s="258"/>
      <c r="E46" s="258"/>
      <c r="F46" s="258"/>
      <c r="G46" s="258"/>
      <c r="H46" s="161"/>
      <c r="I46" s="161"/>
      <c r="J46" s="161"/>
      <c r="K46" s="161"/>
      <c r="L46" s="161"/>
      <c r="M46" s="161"/>
      <c r="N46" s="161"/>
      <c r="O46" s="161"/>
      <c r="P46" s="161"/>
      <c r="Q46" s="161"/>
      <c r="R46" s="161"/>
      <c r="S46" s="161"/>
      <c r="T46" s="161"/>
      <c r="U46" s="161"/>
      <c r="V46" s="161"/>
      <c r="W46" s="161"/>
      <c r="X46" s="152"/>
      <c r="Y46" s="152"/>
      <c r="Z46" s="152"/>
      <c r="AA46" s="152"/>
      <c r="AB46" s="152"/>
      <c r="AC46" s="152"/>
      <c r="AD46" s="152"/>
      <c r="AE46" s="152"/>
      <c r="AF46" s="152"/>
      <c r="AG46" s="152" t="s">
        <v>1162</v>
      </c>
      <c r="AH46" s="152"/>
      <c r="AI46" s="152"/>
      <c r="AJ46" s="152"/>
      <c r="AK46" s="152"/>
      <c r="AL46" s="152"/>
      <c r="AM46" s="152"/>
      <c r="AN46" s="152"/>
      <c r="AO46" s="152"/>
      <c r="AP46" s="152"/>
      <c r="AQ46" s="152"/>
      <c r="AR46" s="152"/>
      <c r="AS46" s="152"/>
      <c r="AT46" s="152"/>
      <c r="AU46" s="152"/>
      <c r="AV46" s="152"/>
      <c r="AW46" s="152"/>
      <c r="AX46" s="152"/>
      <c r="AY46" s="152"/>
      <c r="AZ46" s="152"/>
      <c r="BA46" s="199" t="str">
        <f>C46</f>
        <v>Položka jednoduchého vedení obsahuje: 1 svar a 1 spoj na 6 m potrubí, uložení potrubí, alarmovací systém a zkoušky potrubí.</v>
      </c>
      <c r="BB46" s="152"/>
      <c r="BC46" s="152"/>
      <c r="BD46" s="152"/>
      <c r="BE46" s="152"/>
      <c r="BF46" s="152"/>
      <c r="BG46" s="152"/>
      <c r="BH46" s="152"/>
    </row>
    <row r="47" spans="1:60" outlineLevel="1" x14ac:dyDescent="0.2">
      <c r="A47" s="173">
        <v>22</v>
      </c>
      <c r="B47" s="174" t="s">
        <v>1484</v>
      </c>
      <c r="C47" s="189" t="s">
        <v>1485</v>
      </c>
      <c r="D47" s="175" t="s">
        <v>451</v>
      </c>
      <c r="E47" s="176">
        <v>2</v>
      </c>
      <c r="F47" s="177"/>
      <c r="G47" s="178">
        <f>ROUND(E47*F47,2)</f>
        <v>0</v>
      </c>
      <c r="H47" s="177"/>
      <c r="I47" s="178">
        <f>ROUND(E47*H47,2)</f>
        <v>0</v>
      </c>
      <c r="J47" s="177"/>
      <c r="K47" s="178">
        <f>ROUND(E47*J47,2)</f>
        <v>0</v>
      </c>
      <c r="L47" s="178">
        <v>21</v>
      </c>
      <c r="M47" s="178">
        <f>G47*(1+L47/100)</f>
        <v>0</v>
      </c>
      <c r="N47" s="178">
        <v>0</v>
      </c>
      <c r="O47" s="178">
        <f>ROUND(E47*N47,2)</f>
        <v>0</v>
      </c>
      <c r="P47" s="178">
        <v>0</v>
      </c>
      <c r="Q47" s="178">
        <f>ROUND(E47*P47,2)</f>
        <v>0</v>
      </c>
      <c r="R47" s="178"/>
      <c r="S47" s="178" t="s">
        <v>280</v>
      </c>
      <c r="T47" s="179" t="s">
        <v>281</v>
      </c>
      <c r="U47" s="161">
        <v>0.17</v>
      </c>
      <c r="V47" s="161">
        <f>ROUND(E47*U47,2)</f>
        <v>0.34</v>
      </c>
      <c r="W47" s="161"/>
      <c r="X47" s="152"/>
      <c r="Y47" s="152"/>
      <c r="Z47" s="152"/>
      <c r="AA47" s="152"/>
      <c r="AB47" s="152"/>
      <c r="AC47" s="152"/>
      <c r="AD47" s="152"/>
      <c r="AE47" s="152"/>
      <c r="AF47" s="152"/>
      <c r="AG47" s="152" t="s">
        <v>755</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
      <c r="A48" s="159"/>
      <c r="B48" s="160"/>
      <c r="C48" s="257" t="s">
        <v>1597</v>
      </c>
      <c r="D48" s="258"/>
      <c r="E48" s="258"/>
      <c r="F48" s="258"/>
      <c r="G48" s="258"/>
      <c r="H48" s="161"/>
      <c r="I48" s="161"/>
      <c r="J48" s="161"/>
      <c r="K48" s="161"/>
      <c r="L48" s="161"/>
      <c r="M48" s="161"/>
      <c r="N48" s="161"/>
      <c r="O48" s="161"/>
      <c r="P48" s="161"/>
      <c r="Q48" s="161"/>
      <c r="R48" s="161"/>
      <c r="S48" s="161"/>
      <c r="T48" s="161"/>
      <c r="U48" s="161"/>
      <c r="V48" s="161"/>
      <c r="W48" s="161"/>
      <c r="X48" s="152"/>
      <c r="Y48" s="152"/>
      <c r="Z48" s="152"/>
      <c r="AA48" s="152"/>
      <c r="AB48" s="152"/>
      <c r="AC48" s="152"/>
      <c r="AD48" s="152"/>
      <c r="AE48" s="152"/>
      <c r="AF48" s="152"/>
      <c r="AG48" s="152" t="s">
        <v>1162</v>
      </c>
      <c r="AH48" s="152"/>
      <c r="AI48" s="152"/>
      <c r="AJ48" s="152"/>
      <c r="AK48" s="152"/>
      <c r="AL48" s="152"/>
      <c r="AM48" s="152"/>
      <c r="AN48" s="152"/>
      <c r="AO48" s="152"/>
      <c r="AP48" s="152"/>
      <c r="AQ48" s="152"/>
      <c r="AR48" s="152"/>
      <c r="AS48" s="152"/>
      <c r="AT48" s="152"/>
      <c r="AU48" s="152"/>
      <c r="AV48" s="152"/>
      <c r="AW48" s="152"/>
      <c r="AX48" s="152"/>
      <c r="AY48" s="152"/>
      <c r="AZ48" s="152"/>
      <c r="BA48" s="199" t="str">
        <f>C48</f>
        <v>Položka jednoduchého vedení obsahuje: 1 svar a 1 spoj na 6 m potrubí, uložení potrubí, alarmovací systém a zkoušky potrubí.</v>
      </c>
      <c r="BB48" s="152"/>
      <c r="BC48" s="152"/>
      <c r="BD48" s="152"/>
      <c r="BE48" s="152"/>
      <c r="BF48" s="152"/>
      <c r="BG48" s="152"/>
      <c r="BH48" s="152"/>
    </row>
    <row r="49" spans="1:60" outlineLevel="1" x14ac:dyDescent="0.2">
      <c r="A49" s="180">
        <v>23</v>
      </c>
      <c r="B49" s="181" t="s">
        <v>1613</v>
      </c>
      <c r="C49" s="191" t="s">
        <v>1614</v>
      </c>
      <c r="D49" s="182" t="s">
        <v>451</v>
      </c>
      <c r="E49" s="183">
        <v>2</v>
      </c>
      <c r="F49" s="184"/>
      <c r="G49" s="185">
        <f>ROUND(E49*F49,2)</f>
        <v>0</v>
      </c>
      <c r="H49" s="184"/>
      <c r="I49" s="185">
        <f>ROUND(E49*H49,2)</f>
        <v>0</v>
      </c>
      <c r="J49" s="184"/>
      <c r="K49" s="185">
        <f>ROUND(E49*J49,2)</f>
        <v>0</v>
      </c>
      <c r="L49" s="185">
        <v>21</v>
      </c>
      <c r="M49" s="185">
        <f>G49*(1+L49/100)</f>
        <v>0</v>
      </c>
      <c r="N49" s="185">
        <v>0</v>
      </c>
      <c r="O49" s="185">
        <f>ROUND(E49*N49,2)</f>
        <v>0</v>
      </c>
      <c r="P49" s="185">
        <v>0</v>
      </c>
      <c r="Q49" s="185">
        <f>ROUND(E49*P49,2)</f>
        <v>0</v>
      </c>
      <c r="R49" s="185"/>
      <c r="S49" s="185" t="s">
        <v>280</v>
      </c>
      <c r="T49" s="186" t="s">
        <v>281</v>
      </c>
      <c r="U49" s="161">
        <v>0</v>
      </c>
      <c r="V49" s="161">
        <f>ROUND(E49*U49,2)</f>
        <v>0</v>
      </c>
      <c r="W49" s="161"/>
      <c r="X49" s="152"/>
      <c r="Y49" s="152"/>
      <c r="Z49" s="152"/>
      <c r="AA49" s="152"/>
      <c r="AB49" s="152"/>
      <c r="AC49" s="152"/>
      <c r="AD49" s="152"/>
      <c r="AE49" s="152"/>
      <c r="AF49" s="152"/>
      <c r="AG49" s="152" t="s">
        <v>1328</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
      <c r="A50" s="180">
        <v>24</v>
      </c>
      <c r="B50" s="181" t="s">
        <v>1316</v>
      </c>
      <c r="C50" s="191" t="s">
        <v>1317</v>
      </c>
      <c r="D50" s="182" t="s">
        <v>1282</v>
      </c>
      <c r="E50" s="183">
        <v>2</v>
      </c>
      <c r="F50" s="184"/>
      <c r="G50" s="185">
        <f>ROUND(E50*F50,2)</f>
        <v>0</v>
      </c>
      <c r="H50" s="184"/>
      <c r="I50" s="185">
        <f>ROUND(E50*H50,2)</f>
        <v>0</v>
      </c>
      <c r="J50" s="184"/>
      <c r="K50" s="185">
        <f>ROUND(E50*J50,2)</f>
        <v>0</v>
      </c>
      <c r="L50" s="185">
        <v>21</v>
      </c>
      <c r="M50" s="185">
        <f>G50*(1+L50/100)</f>
        <v>0</v>
      </c>
      <c r="N50" s="185">
        <v>0</v>
      </c>
      <c r="O50" s="185">
        <f>ROUND(E50*N50,2)</f>
        <v>0</v>
      </c>
      <c r="P50" s="185">
        <v>0</v>
      </c>
      <c r="Q50" s="185">
        <f>ROUND(E50*P50,2)</f>
        <v>0</v>
      </c>
      <c r="R50" s="185"/>
      <c r="S50" s="185" t="s">
        <v>280</v>
      </c>
      <c r="T50" s="186" t="s">
        <v>281</v>
      </c>
      <c r="U50" s="161">
        <v>0</v>
      </c>
      <c r="V50" s="161">
        <f>ROUND(E50*U50,2)</f>
        <v>0</v>
      </c>
      <c r="W50" s="161"/>
      <c r="X50" s="152"/>
      <c r="Y50" s="152"/>
      <c r="Z50" s="152"/>
      <c r="AA50" s="152"/>
      <c r="AB50" s="152"/>
      <c r="AC50" s="152"/>
      <c r="AD50" s="152"/>
      <c r="AE50" s="152"/>
      <c r="AF50" s="152"/>
      <c r="AG50" s="152" t="s">
        <v>726</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x14ac:dyDescent="0.2">
      <c r="A51" s="167" t="s">
        <v>275</v>
      </c>
      <c r="B51" s="168" t="s">
        <v>244</v>
      </c>
      <c r="C51" s="188" t="s">
        <v>245</v>
      </c>
      <c r="D51" s="169"/>
      <c r="E51" s="170"/>
      <c r="F51" s="171"/>
      <c r="G51" s="171">
        <f>SUMIF(AG52:AG52,"&lt;&gt;NOR",G52:G52)</f>
        <v>0</v>
      </c>
      <c r="H51" s="171"/>
      <c r="I51" s="171">
        <f>SUM(I52:I52)</f>
        <v>0</v>
      </c>
      <c r="J51" s="171"/>
      <c r="K51" s="171">
        <f>SUM(K52:K52)</f>
        <v>0</v>
      </c>
      <c r="L51" s="171"/>
      <c r="M51" s="171">
        <f>SUM(M52:M52)</f>
        <v>0</v>
      </c>
      <c r="N51" s="171"/>
      <c r="O51" s="171">
        <f>SUM(O52:O52)</f>
        <v>0</v>
      </c>
      <c r="P51" s="171"/>
      <c r="Q51" s="171">
        <f>SUM(Q52:Q52)</f>
        <v>0</v>
      </c>
      <c r="R51" s="171"/>
      <c r="S51" s="171"/>
      <c r="T51" s="172"/>
      <c r="U51" s="166"/>
      <c r="V51" s="166">
        <f>SUM(V52:V52)</f>
        <v>7.0000000000000007E-2</v>
      </c>
      <c r="W51" s="166"/>
      <c r="AG51" t="s">
        <v>276</v>
      </c>
    </row>
    <row r="52" spans="1:60" ht="22.5" outlineLevel="1" x14ac:dyDescent="0.2">
      <c r="A52" s="180">
        <v>25</v>
      </c>
      <c r="B52" s="181" t="s">
        <v>1615</v>
      </c>
      <c r="C52" s="191" t="s">
        <v>1616</v>
      </c>
      <c r="D52" s="182" t="s">
        <v>451</v>
      </c>
      <c r="E52" s="183">
        <v>1</v>
      </c>
      <c r="F52" s="184"/>
      <c r="G52" s="185">
        <f>ROUND(E52*F52,2)</f>
        <v>0</v>
      </c>
      <c r="H52" s="184"/>
      <c r="I52" s="185">
        <f>ROUND(E52*H52,2)</f>
        <v>0</v>
      </c>
      <c r="J52" s="184"/>
      <c r="K52" s="185">
        <f>ROUND(E52*J52,2)</f>
        <v>0</v>
      </c>
      <c r="L52" s="185">
        <v>21</v>
      </c>
      <c r="M52" s="185">
        <f>G52*(1+L52/100)</f>
        <v>0</v>
      </c>
      <c r="N52" s="185">
        <v>0</v>
      </c>
      <c r="O52" s="185">
        <f>ROUND(E52*N52,2)</f>
        <v>0</v>
      </c>
      <c r="P52" s="185">
        <v>0</v>
      </c>
      <c r="Q52" s="185">
        <f>ROUND(E52*P52,2)</f>
        <v>0</v>
      </c>
      <c r="R52" s="185"/>
      <c r="S52" s="185" t="s">
        <v>280</v>
      </c>
      <c r="T52" s="186" t="s">
        <v>281</v>
      </c>
      <c r="U52" s="161">
        <v>6.7330000000000001E-2</v>
      </c>
      <c r="V52" s="161">
        <f>ROUND(E52*U52,2)</f>
        <v>7.0000000000000007E-2</v>
      </c>
      <c r="W52" s="161"/>
      <c r="X52" s="152"/>
      <c r="Y52" s="152"/>
      <c r="Z52" s="152"/>
      <c r="AA52" s="152"/>
      <c r="AB52" s="152"/>
      <c r="AC52" s="152"/>
      <c r="AD52" s="152"/>
      <c r="AE52" s="152"/>
      <c r="AF52" s="152"/>
      <c r="AG52" s="152" t="s">
        <v>1589</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x14ac:dyDescent="0.2">
      <c r="A53" s="167" t="s">
        <v>275</v>
      </c>
      <c r="B53" s="168" t="s">
        <v>246</v>
      </c>
      <c r="C53" s="188" t="s">
        <v>247</v>
      </c>
      <c r="D53" s="169"/>
      <c r="E53" s="170"/>
      <c r="F53" s="171"/>
      <c r="G53" s="171">
        <f>SUMIF(AG54:AG54,"&lt;&gt;NOR",G54:G54)</f>
        <v>0</v>
      </c>
      <c r="H53" s="171"/>
      <c r="I53" s="171">
        <f>SUM(I54:I54)</f>
        <v>0</v>
      </c>
      <c r="J53" s="171"/>
      <c r="K53" s="171">
        <f>SUM(K54:K54)</f>
        <v>0</v>
      </c>
      <c r="L53" s="171"/>
      <c r="M53" s="171">
        <f>SUM(M54:M54)</f>
        <v>0</v>
      </c>
      <c r="N53" s="171"/>
      <c r="O53" s="171">
        <f>SUM(O54:O54)</f>
        <v>0</v>
      </c>
      <c r="P53" s="171"/>
      <c r="Q53" s="171">
        <f>SUM(Q54:Q54)</f>
        <v>0</v>
      </c>
      <c r="R53" s="171"/>
      <c r="S53" s="171"/>
      <c r="T53" s="172"/>
      <c r="U53" s="166"/>
      <c r="V53" s="166">
        <f>SUM(V54:V54)</f>
        <v>13.42</v>
      </c>
      <c r="W53" s="166"/>
      <c r="AG53" t="s">
        <v>276</v>
      </c>
    </row>
    <row r="54" spans="1:60" outlineLevel="1" x14ac:dyDescent="0.2">
      <c r="A54" s="180">
        <v>26</v>
      </c>
      <c r="B54" s="181" t="s">
        <v>1617</v>
      </c>
      <c r="C54" s="191" t="s">
        <v>1618</v>
      </c>
      <c r="D54" s="182" t="s">
        <v>1349</v>
      </c>
      <c r="E54" s="183">
        <v>2</v>
      </c>
      <c r="F54" s="184"/>
      <c r="G54" s="185">
        <f>ROUND(E54*F54,2)</f>
        <v>0</v>
      </c>
      <c r="H54" s="184"/>
      <c r="I54" s="185">
        <f>ROUND(E54*H54,2)</f>
        <v>0</v>
      </c>
      <c r="J54" s="184"/>
      <c r="K54" s="185">
        <f>ROUND(E54*J54,2)</f>
        <v>0</v>
      </c>
      <c r="L54" s="185">
        <v>21</v>
      </c>
      <c r="M54" s="185">
        <f>G54*(1+L54/100)</f>
        <v>0</v>
      </c>
      <c r="N54" s="185">
        <v>0</v>
      </c>
      <c r="O54" s="185">
        <f>ROUND(E54*N54,2)</f>
        <v>0</v>
      </c>
      <c r="P54" s="185">
        <v>0</v>
      </c>
      <c r="Q54" s="185">
        <f>ROUND(E54*P54,2)</f>
        <v>0</v>
      </c>
      <c r="R54" s="185"/>
      <c r="S54" s="185" t="s">
        <v>280</v>
      </c>
      <c r="T54" s="186" t="s">
        <v>281</v>
      </c>
      <c r="U54" s="161">
        <v>6.7100000000000009</v>
      </c>
      <c r="V54" s="161">
        <f>ROUND(E54*U54,2)</f>
        <v>13.42</v>
      </c>
      <c r="W54" s="161"/>
      <c r="X54" s="152"/>
      <c r="Y54" s="152"/>
      <c r="Z54" s="152"/>
      <c r="AA54" s="152"/>
      <c r="AB54" s="152"/>
      <c r="AC54" s="152"/>
      <c r="AD54" s="152"/>
      <c r="AE54" s="152"/>
      <c r="AF54" s="152"/>
      <c r="AG54" s="152" t="s">
        <v>1246</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x14ac:dyDescent="0.2">
      <c r="A55" s="167" t="s">
        <v>275</v>
      </c>
      <c r="B55" s="168" t="s">
        <v>184</v>
      </c>
      <c r="C55" s="188" t="s">
        <v>185</v>
      </c>
      <c r="D55" s="169"/>
      <c r="E55" s="170"/>
      <c r="F55" s="171"/>
      <c r="G55" s="171">
        <f>SUMIF(AG56:AG56,"&lt;&gt;NOR",G56:G56)</f>
        <v>0</v>
      </c>
      <c r="H55" s="171"/>
      <c r="I55" s="171">
        <f>SUM(I56:I56)</f>
        <v>0</v>
      </c>
      <c r="J55" s="171"/>
      <c r="K55" s="171">
        <f>SUM(K56:K56)</f>
        <v>0</v>
      </c>
      <c r="L55" s="171"/>
      <c r="M55" s="171">
        <f>SUM(M56:M56)</f>
        <v>0</v>
      </c>
      <c r="N55" s="171"/>
      <c r="O55" s="171">
        <f>SUM(O56:O56)</f>
        <v>0</v>
      </c>
      <c r="P55" s="171"/>
      <c r="Q55" s="171">
        <f>SUM(Q56:Q56)</f>
        <v>0</v>
      </c>
      <c r="R55" s="171"/>
      <c r="S55" s="171"/>
      <c r="T55" s="172"/>
      <c r="U55" s="166"/>
      <c r="V55" s="166">
        <f>SUM(V56:V56)</f>
        <v>0</v>
      </c>
      <c r="W55" s="166"/>
      <c r="AG55" t="s">
        <v>276</v>
      </c>
    </row>
    <row r="56" spans="1:60" outlineLevel="1" x14ac:dyDescent="0.2">
      <c r="A56" s="173">
        <v>27</v>
      </c>
      <c r="B56" s="174" t="s">
        <v>1619</v>
      </c>
      <c r="C56" s="189" t="s">
        <v>1620</v>
      </c>
      <c r="D56" s="175" t="s">
        <v>486</v>
      </c>
      <c r="E56" s="176">
        <v>7.2</v>
      </c>
      <c r="F56" s="177"/>
      <c r="G56" s="178">
        <f>ROUND(E56*F56,2)</f>
        <v>0</v>
      </c>
      <c r="H56" s="177"/>
      <c r="I56" s="178">
        <f>ROUND(E56*H56,2)</f>
        <v>0</v>
      </c>
      <c r="J56" s="177"/>
      <c r="K56" s="178">
        <f>ROUND(E56*J56,2)</f>
        <v>0</v>
      </c>
      <c r="L56" s="178">
        <v>21</v>
      </c>
      <c r="M56" s="178">
        <f>G56*(1+L56/100)</f>
        <v>0</v>
      </c>
      <c r="N56" s="178">
        <v>0</v>
      </c>
      <c r="O56" s="178">
        <f>ROUND(E56*N56,2)</f>
        <v>0</v>
      </c>
      <c r="P56" s="178">
        <v>0</v>
      </c>
      <c r="Q56" s="178">
        <f>ROUND(E56*P56,2)</f>
        <v>0</v>
      </c>
      <c r="R56" s="178"/>
      <c r="S56" s="178" t="s">
        <v>280</v>
      </c>
      <c r="T56" s="179" t="s">
        <v>281</v>
      </c>
      <c r="U56" s="161">
        <v>0</v>
      </c>
      <c r="V56" s="161">
        <f>ROUND(E56*U56,2)</f>
        <v>0</v>
      </c>
      <c r="W56" s="161"/>
      <c r="X56" s="152"/>
      <c r="Y56" s="152"/>
      <c r="Z56" s="152"/>
      <c r="AA56" s="152"/>
      <c r="AB56" s="152"/>
      <c r="AC56" s="152"/>
      <c r="AD56" s="152"/>
      <c r="AE56" s="152"/>
      <c r="AF56" s="152"/>
      <c r="AG56" s="152" t="s">
        <v>1589</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x14ac:dyDescent="0.2">
      <c r="A57" s="5"/>
      <c r="B57" s="6"/>
      <c r="C57" s="193"/>
      <c r="D57" s="8"/>
      <c r="E57" s="5"/>
      <c r="F57" s="5"/>
      <c r="G57" s="5"/>
      <c r="H57" s="5"/>
      <c r="I57" s="5"/>
      <c r="J57" s="5"/>
      <c r="K57" s="5"/>
      <c r="L57" s="5"/>
      <c r="M57" s="5"/>
      <c r="N57" s="5"/>
      <c r="O57" s="5"/>
      <c r="P57" s="5"/>
      <c r="Q57" s="5"/>
      <c r="R57" s="5"/>
      <c r="S57" s="5"/>
      <c r="T57" s="5"/>
      <c r="U57" s="5"/>
      <c r="V57" s="5"/>
      <c r="W57" s="5"/>
      <c r="AE57">
        <v>15</v>
      </c>
      <c r="AF57">
        <v>21</v>
      </c>
    </row>
    <row r="58" spans="1:60" x14ac:dyDescent="0.2">
      <c r="A58" s="155"/>
      <c r="B58" s="156" t="s">
        <v>29</v>
      </c>
      <c r="C58" s="194"/>
      <c r="D58" s="157"/>
      <c r="E58" s="158"/>
      <c r="F58" s="158"/>
      <c r="G58" s="187">
        <f>G8+G21+G23+G35+G40+G44+G51+G53+G55</f>
        <v>0</v>
      </c>
      <c r="H58" s="5"/>
      <c r="I58" s="5"/>
      <c r="J58" s="5"/>
      <c r="K58" s="5"/>
      <c r="L58" s="5"/>
      <c r="M58" s="5"/>
      <c r="N58" s="5"/>
      <c r="O58" s="5"/>
      <c r="P58" s="5"/>
      <c r="Q58" s="5"/>
      <c r="R58" s="5"/>
      <c r="S58" s="5"/>
      <c r="T58" s="5"/>
      <c r="U58" s="5"/>
      <c r="V58" s="5"/>
      <c r="W58" s="5"/>
      <c r="AE58">
        <f>SUMIF(L7:L56,AE57,G7:G56)</f>
        <v>0</v>
      </c>
      <c r="AF58">
        <f>SUMIF(L7:L56,AF57,G7:G56)</f>
        <v>0</v>
      </c>
      <c r="AG58" t="s">
        <v>1156</v>
      </c>
    </row>
    <row r="59" spans="1:60" x14ac:dyDescent="0.2">
      <c r="C59" s="195"/>
      <c r="D59" s="143"/>
      <c r="AG59" t="s">
        <v>1157</v>
      </c>
    </row>
    <row r="60" spans="1:60" x14ac:dyDescent="0.2">
      <c r="D60" s="143"/>
    </row>
    <row r="61" spans="1:60" x14ac:dyDescent="0.2">
      <c r="D61" s="143"/>
    </row>
    <row r="62" spans="1:60" x14ac:dyDescent="0.2">
      <c r="D62" s="143"/>
    </row>
    <row r="63" spans="1:60" x14ac:dyDescent="0.2">
      <c r="D63" s="143"/>
    </row>
    <row r="64" spans="1:60" x14ac:dyDescent="0.2">
      <c r="D64" s="143"/>
    </row>
    <row r="65" spans="4:4" x14ac:dyDescent="0.2">
      <c r="D65" s="143"/>
    </row>
    <row r="66" spans="4:4" x14ac:dyDescent="0.2">
      <c r="D66" s="143"/>
    </row>
    <row r="67" spans="4:4" x14ac:dyDescent="0.2">
      <c r="D67" s="143"/>
    </row>
    <row r="68" spans="4:4" x14ac:dyDescent="0.2">
      <c r="D68" s="143"/>
    </row>
    <row r="69" spans="4:4" x14ac:dyDescent="0.2">
      <c r="D69" s="143"/>
    </row>
    <row r="70" spans="4:4" x14ac:dyDescent="0.2">
      <c r="D70" s="143"/>
    </row>
    <row r="71" spans="4:4" x14ac:dyDescent="0.2">
      <c r="D71" s="143"/>
    </row>
    <row r="72" spans="4:4" x14ac:dyDescent="0.2">
      <c r="D72" s="143"/>
    </row>
    <row r="73" spans="4:4" x14ac:dyDescent="0.2">
      <c r="D73" s="143"/>
    </row>
    <row r="74" spans="4:4" x14ac:dyDescent="0.2">
      <c r="D74" s="143"/>
    </row>
    <row r="75" spans="4:4" x14ac:dyDescent="0.2">
      <c r="D75" s="143"/>
    </row>
    <row r="76" spans="4:4" x14ac:dyDescent="0.2">
      <c r="D76" s="143"/>
    </row>
    <row r="77" spans="4:4" x14ac:dyDescent="0.2">
      <c r="D77" s="143"/>
    </row>
    <row r="78" spans="4:4" x14ac:dyDescent="0.2">
      <c r="D78" s="143"/>
    </row>
    <row r="79" spans="4:4" x14ac:dyDescent="0.2">
      <c r="D79" s="143"/>
    </row>
    <row r="80" spans="4:4" x14ac:dyDescent="0.2">
      <c r="D80" s="143"/>
    </row>
    <row r="81" spans="4:4" x14ac:dyDescent="0.2">
      <c r="D81" s="143"/>
    </row>
    <row r="82" spans="4:4" x14ac:dyDescent="0.2">
      <c r="D82" s="143"/>
    </row>
    <row r="83" spans="4:4" x14ac:dyDescent="0.2">
      <c r="D83" s="143"/>
    </row>
    <row r="84" spans="4:4" x14ac:dyDescent="0.2">
      <c r="D84" s="143"/>
    </row>
    <row r="85" spans="4:4" x14ac:dyDescent="0.2">
      <c r="D85" s="143"/>
    </row>
    <row r="86" spans="4:4" x14ac:dyDescent="0.2">
      <c r="D86" s="143"/>
    </row>
    <row r="87" spans="4:4" x14ac:dyDescent="0.2">
      <c r="D87" s="143"/>
    </row>
    <row r="88" spans="4:4" x14ac:dyDescent="0.2">
      <c r="D88" s="143"/>
    </row>
    <row r="89" spans="4:4" x14ac:dyDescent="0.2">
      <c r="D89" s="143"/>
    </row>
    <row r="90" spans="4:4" x14ac:dyDescent="0.2">
      <c r="D90" s="143"/>
    </row>
    <row r="91" spans="4:4" x14ac:dyDescent="0.2">
      <c r="D91" s="143"/>
    </row>
    <row r="92" spans="4:4" x14ac:dyDescent="0.2">
      <c r="D92" s="143"/>
    </row>
    <row r="93" spans="4:4" x14ac:dyDescent="0.2">
      <c r="D93" s="143"/>
    </row>
    <row r="94" spans="4:4" x14ac:dyDescent="0.2">
      <c r="D94" s="143"/>
    </row>
    <row r="95" spans="4:4" x14ac:dyDescent="0.2">
      <c r="D95" s="143"/>
    </row>
    <row r="96" spans="4:4" x14ac:dyDescent="0.2">
      <c r="D96" s="143"/>
    </row>
    <row r="97" spans="4:4" x14ac:dyDescent="0.2">
      <c r="D97" s="143"/>
    </row>
    <row r="98" spans="4:4" x14ac:dyDescent="0.2">
      <c r="D98" s="143"/>
    </row>
    <row r="99" spans="4:4" x14ac:dyDescent="0.2">
      <c r="D99" s="143"/>
    </row>
    <row r="100" spans="4:4" x14ac:dyDescent="0.2">
      <c r="D100" s="143"/>
    </row>
    <row r="101" spans="4:4" x14ac:dyDescent="0.2">
      <c r="D101" s="143"/>
    </row>
    <row r="102" spans="4:4" x14ac:dyDescent="0.2">
      <c r="D102" s="143"/>
    </row>
    <row r="103" spans="4:4" x14ac:dyDescent="0.2">
      <c r="D103" s="143"/>
    </row>
    <row r="104" spans="4:4" x14ac:dyDescent="0.2">
      <c r="D104" s="143"/>
    </row>
    <row r="105" spans="4:4" x14ac:dyDescent="0.2">
      <c r="D105" s="143"/>
    </row>
    <row r="106" spans="4:4" x14ac:dyDescent="0.2">
      <c r="D106" s="143"/>
    </row>
    <row r="107" spans="4:4" x14ac:dyDescent="0.2">
      <c r="D107" s="143"/>
    </row>
    <row r="108" spans="4:4" x14ac:dyDescent="0.2">
      <c r="D108" s="143"/>
    </row>
    <row r="109" spans="4:4" x14ac:dyDescent="0.2">
      <c r="D109" s="143"/>
    </row>
    <row r="110" spans="4:4" x14ac:dyDescent="0.2">
      <c r="D110" s="143"/>
    </row>
    <row r="111" spans="4:4" x14ac:dyDescent="0.2">
      <c r="D111" s="143"/>
    </row>
    <row r="112" spans="4:4" x14ac:dyDescent="0.2">
      <c r="D112" s="143"/>
    </row>
    <row r="113" spans="4:4" x14ac:dyDescent="0.2">
      <c r="D113" s="143"/>
    </row>
    <row r="114" spans="4:4" x14ac:dyDescent="0.2">
      <c r="D114" s="143"/>
    </row>
    <row r="115" spans="4:4" x14ac:dyDescent="0.2">
      <c r="D115" s="143"/>
    </row>
    <row r="116" spans="4:4" x14ac:dyDescent="0.2">
      <c r="D116" s="143"/>
    </row>
    <row r="117" spans="4:4" x14ac:dyDescent="0.2">
      <c r="D117" s="143"/>
    </row>
    <row r="118" spans="4:4" x14ac:dyDescent="0.2">
      <c r="D118" s="143"/>
    </row>
    <row r="119" spans="4:4" x14ac:dyDescent="0.2">
      <c r="D119" s="143"/>
    </row>
    <row r="120" spans="4:4" x14ac:dyDescent="0.2">
      <c r="D120" s="143"/>
    </row>
    <row r="121" spans="4:4" x14ac:dyDescent="0.2">
      <c r="D121" s="143"/>
    </row>
    <row r="122" spans="4:4" x14ac:dyDescent="0.2">
      <c r="D122" s="143"/>
    </row>
    <row r="123" spans="4:4" x14ac:dyDescent="0.2">
      <c r="D123" s="143"/>
    </row>
    <row r="124" spans="4:4" x14ac:dyDescent="0.2">
      <c r="D124" s="143"/>
    </row>
    <row r="125" spans="4:4" x14ac:dyDescent="0.2">
      <c r="D125" s="143"/>
    </row>
    <row r="126" spans="4:4" x14ac:dyDescent="0.2">
      <c r="D126" s="143"/>
    </row>
    <row r="127" spans="4:4" x14ac:dyDescent="0.2">
      <c r="D127" s="143"/>
    </row>
    <row r="128" spans="4:4" x14ac:dyDescent="0.2">
      <c r="D128" s="143"/>
    </row>
    <row r="129" spans="4:4" x14ac:dyDescent="0.2">
      <c r="D129" s="143"/>
    </row>
    <row r="130" spans="4:4" x14ac:dyDescent="0.2">
      <c r="D130" s="143"/>
    </row>
    <row r="131" spans="4:4" x14ac:dyDescent="0.2">
      <c r="D131" s="143"/>
    </row>
    <row r="132" spans="4:4" x14ac:dyDescent="0.2">
      <c r="D132" s="143"/>
    </row>
    <row r="133" spans="4:4" x14ac:dyDescent="0.2">
      <c r="D133" s="143"/>
    </row>
    <row r="134" spans="4:4" x14ac:dyDescent="0.2">
      <c r="D134" s="143"/>
    </row>
    <row r="135" spans="4:4" x14ac:dyDescent="0.2">
      <c r="D135" s="143"/>
    </row>
    <row r="136" spans="4:4" x14ac:dyDescent="0.2">
      <c r="D136" s="143"/>
    </row>
    <row r="137" spans="4:4" x14ac:dyDescent="0.2">
      <c r="D137" s="143"/>
    </row>
    <row r="138" spans="4:4" x14ac:dyDescent="0.2">
      <c r="D138" s="143"/>
    </row>
    <row r="139" spans="4:4" x14ac:dyDescent="0.2">
      <c r="D139" s="143"/>
    </row>
    <row r="140" spans="4:4" x14ac:dyDescent="0.2">
      <c r="D140" s="143"/>
    </row>
    <row r="141" spans="4:4" x14ac:dyDescent="0.2">
      <c r="D141" s="143"/>
    </row>
    <row r="142" spans="4:4" x14ac:dyDescent="0.2">
      <c r="D142" s="143"/>
    </row>
    <row r="143" spans="4:4" x14ac:dyDescent="0.2">
      <c r="D143" s="143"/>
    </row>
    <row r="144" spans="4:4" x14ac:dyDescent="0.2">
      <c r="D144" s="143"/>
    </row>
    <row r="145" spans="4:4" x14ac:dyDescent="0.2">
      <c r="D145" s="143"/>
    </row>
    <row r="146" spans="4:4" x14ac:dyDescent="0.2">
      <c r="D146" s="143"/>
    </row>
    <row r="147" spans="4:4" x14ac:dyDescent="0.2">
      <c r="D147" s="143"/>
    </row>
    <row r="148" spans="4:4" x14ac:dyDescent="0.2">
      <c r="D148" s="143"/>
    </row>
    <row r="149" spans="4:4" x14ac:dyDescent="0.2">
      <c r="D149" s="143"/>
    </row>
    <row r="150" spans="4:4" x14ac:dyDescent="0.2">
      <c r="D150" s="143"/>
    </row>
    <row r="151" spans="4:4" x14ac:dyDescent="0.2">
      <c r="D151" s="143"/>
    </row>
    <row r="152" spans="4:4" x14ac:dyDescent="0.2">
      <c r="D152" s="143"/>
    </row>
    <row r="153" spans="4:4" x14ac:dyDescent="0.2">
      <c r="D153" s="143"/>
    </row>
    <row r="154" spans="4:4" x14ac:dyDescent="0.2">
      <c r="D154" s="143"/>
    </row>
    <row r="155" spans="4:4" x14ac:dyDescent="0.2">
      <c r="D155" s="143"/>
    </row>
    <row r="156" spans="4:4" x14ac:dyDescent="0.2">
      <c r="D156" s="143"/>
    </row>
    <row r="157" spans="4:4" x14ac:dyDescent="0.2">
      <c r="D157" s="143"/>
    </row>
    <row r="158" spans="4:4" x14ac:dyDescent="0.2">
      <c r="D158" s="143"/>
    </row>
    <row r="159" spans="4:4" x14ac:dyDescent="0.2">
      <c r="D159" s="143"/>
    </row>
    <row r="160" spans="4:4" x14ac:dyDescent="0.2">
      <c r="D160" s="143"/>
    </row>
    <row r="161" spans="4:4" x14ac:dyDescent="0.2">
      <c r="D161" s="143"/>
    </row>
    <row r="162" spans="4:4" x14ac:dyDescent="0.2">
      <c r="D162" s="143"/>
    </row>
    <row r="163" spans="4:4" x14ac:dyDescent="0.2">
      <c r="D163" s="143"/>
    </row>
    <row r="164" spans="4:4" x14ac:dyDescent="0.2">
      <c r="D164" s="143"/>
    </row>
    <row r="165" spans="4:4" x14ac:dyDescent="0.2">
      <c r="D165" s="143"/>
    </row>
    <row r="166" spans="4:4" x14ac:dyDescent="0.2">
      <c r="D166" s="143"/>
    </row>
    <row r="167" spans="4:4" x14ac:dyDescent="0.2">
      <c r="D167" s="143"/>
    </row>
    <row r="168" spans="4:4" x14ac:dyDescent="0.2">
      <c r="D168" s="143"/>
    </row>
    <row r="169" spans="4:4" x14ac:dyDescent="0.2">
      <c r="D169" s="143"/>
    </row>
    <row r="170" spans="4:4" x14ac:dyDescent="0.2">
      <c r="D170" s="143"/>
    </row>
    <row r="171" spans="4:4" x14ac:dyDescent="0.2">
      <c r="D171" s="143"/>
    </row>
    <row r="172" spans="4:4" x14ac:dyDescent="0.2">
      <c r="D172" s="143"/>
    </row>
    <row r="173" spans="4:4" x14ac:dyDescent="0.2">
      <c r="D173" s="143"/>
    </row>
    <row r="174" spans="4:4" x14ac:dyDescent="0.2">
      <c r="D174" s="143"/>
    </row>
    <row r="175" spans="4:4" x14ac:dyDescent="0.2">
      <c r="D175" s="143"/>
    </row>
    <row r="176" spans="4:4" x14ac:dyDescent="0.2">
      <c r="D176" s="143"/>
    </row>
    <row r="177" spans="4:4" x14ac:dyDescent="0.2">
      <c r="D177" s="143"/>
    </row>
    <row r="178" spans="4:4" x14ac:dyDescent="0.2">
      <c r="D178" s="143"/>
    </row>
    <row r="179" spans="4:4" x14ac:dyDescent="0.2">
      <c r="D179" s="143"/>
    </row>
    <row r="180" spans="4:4" x14ac:dyDescent="0.2">
      <c r="D180" s="143"/>
    </row>
    <row r="181" spans="4:4" x14ac:dyDescent="0.2">
      <c r="D181" s="143"/>
    </row>
    <row r="182" spans="4:4" x14ac:dyDescent="0.2">
      <c r="D182" s="143"/>
    </row>
    <row r="183" spans="4:4" x14ac:dyDescent="0.2">
      <c r="D183" s="143"/>
    </row>
    <row r="184" spans="4:4" x14ac:dyDescent="0.2">
      <c r="D184" s="143"/>
    </row>
    <row r="185" spans="4:4" x14ac:dyDescent="0.2">
      <c r="D185" s="143"/>
    </row>
    <row r="186" spans="4:4" x14ac:dyDescent="0.2">
      <c r="D186" s="143"/>
    </row>
    <row r="187" spans="4:4" x14ac:dyDescent="0.2">
      <c r="D187" s="143"/>
    </row>
    <row r="188" spans="4:4" x14ac:dyDescent="0.2">
      <c r="D188" s="143"/>
    </row>
    <row r="189" spans="4:4" x14ac:dyDescent="0.2">
      <c r="D189" s="143"/>
    </row>
    <row r="190" spans="4:4" x14ac:dyDescent="0.2">
      <c r="D190" s="143"/>
    </row>
    <row r="191" spans="4:4" x14ac:dyDescent="0.2">
      <c r="D191" s="143"/>
    </row>
    <row r="192" spans="4:4" x14ac:dyDescent="0.2">
      <c r="D192" s="143"/>
    </row>
    <row r="193" spans="4:4" x14ac:dyDescent="0.2">
      <c r="D193" s="143"/>
    </row>
    <row r="194" spans="4:4" x14ac:dyDescent="0.2">
      <c r="D194" s="143"/>
    </row>
    <row r="195" spans="4:4" x14ac:dyDescent="0.2">
      <c r="D195" s="143"/>
    </row>
    <row r="196" spans="4:4" x14ac:dyDescent="0.2">
      <c r="D196" s="143"/>
    </row>
    <row r="197" spans="4:4" x14ac:dyDescent="0.2">
      <c r="D197" s="143"/>
    </row>
    <row r="198" spans="4:4" x14ac:dyDescent="0.2">
      <c r="D198" s="143"/>
    </row>
    <row r="199" spans="4:4" x14ac:dyDescent="0.2">
      <c r="D199" s="143"/>
    </row>
    <row r="200" spans="4:4" x14ac:dyDescent="0.2">
      <c r="D200" s="143"/>
    </row>
    <row r="201" spans="4:4" x14ac:dyDescent="0.2">
      <c r="D201" s="143"/>
    </row>
    <row r="202" spans="4:4" x14ac:dyDescent="0.2">
      <c r="D202" s="143"/>
    </row>
    <row r="203" spans="4:4" x14ac:dyDescent="0.2">
      <c r="D203" s="143"/>
    </row>
    <row r="204" spans="4:4" x14ac:dyDescent="0.2">
      <c r="D204" s="143"/>
    </row>
    <row r="205" spans="4:4" x14ac:dyDescent="0.2">
      <c r="D205" s="143"/>
    </row>
    <row r="206" spans="4:4" x14ac:dyDescent="0.2">
      <c r="D206" s="143"/>
    </row>
    <row r="207" spans="4:4" x14ac:dyDescent="0.2">
      <c r="D207" s="143"/>
    </row>
    <row r="208" spans="4:4" x14ac:dyDescent="0.2">
      <c r="D208" s="143"/>
    </row>
    <row r="209" spans="4:4" x14ac:dyDescent="0.2">
      <c r="D209" s="143"/>
    </row>
    <row r="210" spans="4:4" x14ac:dyDescent="0.2">
      <c r="D210" s="143"/>
    </row>
    <row r="211" spans="4:4" x14ac:dyDescent="0.2">
      <c r="D211" s="143"/>
    </row>
    <row r="212" spans="4:4" x14ac:dyDescent="0.2">
      <c r="D212" s="143"/>
    </row>
    <row r="213" spans="4:4" x14ac:dyDescent="0.2">
      <c r="D213" s="143"/>
    </row>
    <row r="214" spans="4:4" x14ac:dyDescent="0.2">
      <c r="D214" s="143"/>
    </row>
    <row r="215" spans="4:4" x14ac:dyDescent="0.2">
      <c r="D215" s="143"/>
    </row>
    <row r="216" spans="4:4" x14ac:dyDescent="0.2">
      <c r="D216" s="143"/>
    </row>
    <row r="217" spans="4:4" x14ac:dyDescent="0.2">
      <c r="D217" s="143"/>
    </row>
    <row r="218" spans="4:4" x14ac:dyDescent="0.2">
      <c r="D218" s="143"/>
    </row>
    <row r="219" spans="4:4" x14ac:dyDescent="0.2">
      <c r="D219" s="143"/>
    </row>
    <row r="220" spans="4:4" x14ac:dyDescent="0.2">
      <c r="D220" s="143"/>
    </row>
    <row r="221" spans="4:4" x14ac:dyDescent="0.2">
      <c r="D221" s="143"/>
    </row>
    <row r="222" spans="4:4" x14ac:dyDescent="0.2">
      <c r="D222" s="143"/>
    </row>
    <row r="223" spans="4:4" x14ac:dyDescent="0.2">
      <c r="D223" s="143"/>
    </row>
    <row r="224" spans="4:4" x14ac:dyDescent="0.2">
      <c r="D224" s="143"/>
    </row>
    <row r="225" spans="4:4" x14ac:dyDescent="0.2">
      <c r="D225" s="143"/>
    </row>
    <row r="226" spans="4:4" x14ac:dyDescent="0.2">
      <c r="D226" s="143"/>
    </row>
    <row r="227" spans="4:4" x14ac:dyDescent="0.2">
      <c r="D227" s="143"/>
    </row>
    <row r="228" spans="4:4" x14ac:dyDescent="0.2">
      <c r="D228" s="143"/>
    </row>
    <row r="229" spans="4:4" x14ac:dyDescent="0.2">
      <c r="D229" s="143"/>
    </row>
    <row r="230" spans="4:4" x14ac:dyDescent="0.2">
      <c r="D230" s="143"/>
    </row>
    <row r="231" spans="4:4" x14ac:dyDescent="0.2">
      <c r="D231" s="143"/>
    </row>
    <row r="232" spans="4:4" x14ac:dyDescent="0.2">
      <c r="D232" s="143"/>
    </row>
    <row r="233" spans="4:4" x14ac:dyDescent="0.2">
      <c r="D233" s="143"/>
    </row>
    <row r="234" spans="4:4" x14ac:dyDescent="0.2">
      <c r="D234" s="143"/>
    </row>
    <row r="235" spans="4:4" x14ac:dyDescent="0.2">
      <c r="D235" s="143"/>
    </row>
    <row r="236" spans="4:4" x14ac:dyDescent="0.2">
      <c r="D236" s="143"/>
    </row>
    <row r="237" spans="4:4" x14ac:dyDescent="0.2">
      <c r="D237" s="143"/>
    </row>
    <row r="238" spans="4:4" x14ac:dyDescent="0.2">
      <c r="D238" s="143"/>
    </row>
    <row r="239" spans="4:4" x14ac:dyDescent="0.2">
      <c r="D239" s="143"/>
    </row>
    <row r="240" spans="4:4" x14ac:dyDescent="0.2">
      <c r="D240" s="143"/>
    </row>
    <row r="241" spans="4:4" x14ac:dyDescent="0.2">
      <c r="D241" s="143"/>
    </row>
    <row r="242" spans="4:4" x14ac:dyDescent="0.2">
      <c r="D242" s="143"/>
    </row>
    <row r="243" spans="4:4" x14ac:dyDescent="0.2">
      <c r="D243" s="143"/>
    </row>
    <row r="244" spans="4:4" x14ac:dyDescent="0.2">
      <c r="D244" s="143"/>
    </row>
    <row r="245" spans="4:4" x14ac:dyDescent="0.2">
      <c r="D245" s="143"/>
    </row>
    <row r="246" spans="4:4" x14ac:dyDescent="0.2">
      <c r="D246" s="143"/>
    </row>
    <row r="247" spans="4:4" x14ac:dyDescent="0.2">
      <c r="D247" s="143"/>
    </row>
    <row r="248" spans="4:4" x14ac:dyDescent="0.2">
      <c r="D248" s="143"/>
    </row>
    <row r="249" spans="4:4" x14ac:dyDescent="0.2">
      <c r="D249" s="143"/>
    </row>
    <row r="250" spans="4:4" x14ac:dyDescent="0.2">
      <c r="D250" s="143"/>
    </row>
    <row r="251" spans="4:4" x14ac:dyDescent="0.2">
      <c r="D251" s="143"/>
    </row>
    <row r="252" spans="4:4" x14ac:dyDescent="0.2">
      <c r="D252" s="143"/>
    </row>
    <row r="253" spans="4:4" x14ac:dyDescent="0.2">
      <c r="D253" s="143"/>
    </row>
    <row r="254" spans="4:4" x14ac:dyDescent="0.2">
      <c r="D254" s="143"/>
    </row>
    <row r="255" spans="4:4" x14ac:dyDescent="0.2">
      <c r="D255" s="143"/>
    </row>
    <row r="256" spans="4:4" x14ac:dyDescent="0.2">
      <c r="D256" s="143"/>
    </row>
    <row r="257" spans="4:4" x14ac:dyDescent="0.2">
      <c r="D257" s="143"/>
    </row>
    <row r="258" spans="4:4" x14ac:dyDescent="0.2">
      <c r="D258" s="143"/>
    </row>
    <row r="259" spans="4:4" x14ac:dyDescent="0.2">
      <c r="D259" s="143"/>
    </row>
    <row r="260" spans="4:4" x14ac:dyDescent="0.2">
      <c r="D260" s="143"/>
    </row>
    <row r="261" spans="4:4" x14ac:dyDescent="0.2">
      <c r="D261" s="143"/>
    </row>
    <row r="262" spans="4:4" x14ac:dyDescent="0.2">
      <c r="D262" s="143"/>
    </row>
    <row r="263" spans="4:4" x14ac:dyDescent="0.2">
      <c r="D263" s="143"/>
    </row>
    <row r="264" spans="4:4" x14ac:dyDescent="0.2">
      <c r="D264" s="143"/>
    </row>
    <row r="265" spans="4:4" x14ac:dyDescent="0.2">
      <c r="D265" s="143"/>
    </row>
    <row r="266" spans="4:4" x14ac:dyDescent="0.2">
      <c r="D266" s="143"/>
    </row>
    <row r="267" spans="4:4" x14ac:dyDescent="0.2">
      <c r="D267" s="143"/>
    </row>
    <row r="268" spans="4:4" x14ac:dyDescent="0.2">
      <c r="D268" s="143"/>
    </row>
    <row r="269" spans="4:4" x14ac:dyDescent="0.2">
      <c r="D269" s="143"/>
    </row>
    <row r="270" spans="4:4" x14ac:dyDescent="0.2">
      <c r="D270" s="143"/>
    </row>
    <row r="271" spans="4:4" x14ac:dyDescent="0.2">
      <c r="D271" s="143"/>
    </row>
    <row r="272" spans="4:4" x14ac:dyDescent="0.2">
      <c r="D272" s="143"/>
    </row>
    <row r="273" spans="4:4" x14ac:dyDescent="0.2">
      <c r="D273" s="143"/>
    </row>
    <row r="274" spans="4:4" x14ac:dyDescent="0.2">
      <c r="D274" s="143"/>
    </row>
    <row r="275" spans="4:4" x14ac:dyDescent="0.2">
      <c r="D275" s="143"/>
    </row>
    <row r="276" spans="4:4" x14ac:dyDescent="0.2">
      <c r="D276" s="143"/>
    </row>
    <row r="277" spans="4:4" x14ac:dyDescent="0.2">
      <c r="D277" s="143"/>
    </row>
    <row r="278" spans="4:4" x14ac:dyDescent="0.2">
      <c r="D278" s="143"/>
    </row>
    <row r="279" spans="4:4" x14ac:dyDescent="0.2">
      <c r="D279" s="143"/>
    </row>
    <row r="280" spans="4:4" x14ac:dyDescent="0.2">
      <c r="D280" s="143"/>
    </row>
    <row r="281" spans="4:4" x14ac:dyDescent="0.2">
      <c r="D281" s="143"/>
    </row>
    <row r="282" spans="4:4" x14ac:dyDescent="0.2">
      <c r="D282" s="143"/>
    </row>
    <row r="283" spans="4:4" x14ac:dyDescent="0.2">
      <c r="D283" s="143"/>
    </row>
    <row r="284" spans="4:4" x14ac:dyDescent="0.2">
      <c r="D284" s="143"/>
    </row>
    <row r="285" spans="4:4" x14ac:dyDescent="0.2">
      <c r="D285" s="143"/>
    </row>
    <row r="286" spans="4:4" x14ac:dyDescent="0.2">
      <c r="D286" s="143"/>
    </row>
    <row r="287" spans="4:4" x14ac:dyDescent="0.2">
      <c r="D287" s="143"/>
    </row>
    <row r="288" spans="4:4" x14ac:dyDescent="0.2">
      <c r="D288" s="143"/>
    </row>
    <row r="289" spans="4:4" x14ac:dyDescent="0.2">
      <c r="D289" s="143"/>
    </row>
    <row r="290" spans="4:4" x14ac:dyDescent="0.2">
      <c r="D290" s="143"/>
    </row>
    <row r="291" spans="4:4" x14ac:dyDescent="0.2">
      <c r="D291" s="143"/>
    </row>
    <row r="292" spans="4:4" x14ac:dyDescent="0.2">
      <c r="D292" s="143"/>
    </row>
    <row r="293" spans="4:4" x14ac:dyDescent="0.2">
      <c r="D293" s="143"/>
    </row>
    <row r="294" spans="4:4" x14ac:dyDescent="0.2">
      <c r="D294" s="143"/>
    </row>
    <row r="295" spans="4:4" x14ac:dyDescent="0.2">
      <c r="D295" s="143"/>
    </row>
    <row r="296" spans="4:4" x14ac:dyDescent="0.2">
      <c r="D296" s="143"/>
    </row>
    <row r="297" spans="4:4" x14ac:dyDescent="0.2">
      <c r="D297" s="143"/>
    </row>
    <row r="298" spans="4:4" x14ac:dyDescent="0.2">
      <c r="D298" s="143"/>
    </row>
    <row r="299" spans="4:4" x14ac:dyDescent="0.2">
      <c r="D299" s="143"/>
    </row>
    <row r="300" spans="4:4" x14ac:dyDescent="0.2">
      <c r="D300" s="143"/>
    </row>
    <row r="301" spans="4:4" x14ac:dyDescent="0.2">
      <c r="D301" s="143"/>
    </row>
    <row r="302" spans="4:4" x14ac:dyDescent="0.2">
      <c r="D302" s="143"/>
    </row>
    <row r="303" spans="4:4" x14ac:dyDescent="0.2">
      <c r="D303" s="143"/>
    </row>
    <row r="304" spans="4:4" x14ac:dyDescent="0.2">
      <c r="D304" s="143"/>
    </row>
    <row r="305" spans="4:4" x14ac:dyDescent="0.2">
      <c r="D305" s="143"/>
    </row>
    <row r="306" spans="4:4" x14ac:dyDescent="0.2">
      <c r="D306" s="143"/>
    </row>
    <row r="307" spans="4:4" x14ac:dyDescent="0.2">
      <c r="D307" s="143"/>
    </row>
    <row r="308" spans="4:4" x14ac:dyDescent="0.2">
      <c r="D308" s="143"/>
    </row>
    <row r="309" spans="4:4" x14ac:dyDescent="0.2">
      <c r="D309" s="143"/>
    </row>
    <row r="310" spans="4:4" x14ac:dyDescent="0.2">
      <c r="D310" s="143"/>
    </row>
    <row r="311" spans="4:4" x14ac:dyDescent="0.2">
      <c r="D311" s="143"/>
    </row>
    <row r="312" spans="4:4" x14ac:dyDescent="0.2">
      <c r="D312" s="143"/>
    </row>
    <row r="313" spans="4:4" x14ac:dyDescent="0.2">
      <c r="D313" s="143"/>
    </row>
    <row r="314" spans="4:4" x14ac:dyDescent="0.2">
      <c r="D314" s="143"/>
    </row>
    <row r="315" spans="4:4" x14ac:dyDescent="0.2">
      <c r="D315" s="143"/>
    </row>
    <row r="316" spans="4:4" x14ac:dyDescent="0.2">
      <c r="D316" s="143"/>
    </row>
    <row r="317" spans="4:4" x14ac:dyDescent="0.2">
      <c r="D317" s="143"/>
    </row>
    <row r="318" spans="4:4" x14ac:dyDescent="0.2">
      <c r="D318" s="143"/>
    </row>
    <row r="319" spans="4:4" x14ac:dyDescent="0.2">
      <c r="D319" s="143"/>
    </row>
    <row r="320" spans="4:4" x14ac:dyDescent="0.2">
      <c r="D320" s="143"/>
    </row>
    <row r="321" spans="4:4" x14ac:dyDescent="0.2">
      <c r="D321" s="143"/>
    </row>
    <row r="322" spans="4:4" x14ac:dyDescent="0.2">
      <c r="D322" s="143"/>
    </row>
    <row r="323" spans="4:4" x14ac:dyDescent="0.2">
      <c r="D323" s="143"/>
    </row>
    <row r="324" spans="4:4" x14ac:dyDescent="0.2">
      <c r="D324" s="143"/>
    </row>
    <row r="325" spans="4:4" x14ac:dyDescent="0.2">
      <c r="D325" s="143"/>
    </row>
    <row r="326" spans="4:4" x14ac:dyDescent="0.2">
      <c r="D326" s="143"/>
    </row>
    <row r="327" spans="4:4" x14ac:dyDescent="0.2">
      <c r="D327" s="143"/>
    </row>
    <row r="328" spans="4:4" x14ac:dyDescent="0.2">
      <c r="D328" s="143"/>
    </row>
    <row r="329" spans="4:4" x14ac:dyDescent="0.2">
      <c r="D329" s="143"/>
    </row>
    <row r="330" spans="4:4" x14ac:dyDescent="0.2">
      <c r="D330" s="143"/>
    </row>
    <row r="331" spans="4:4" x14ac:dyDescent="0.2">
      <c r="D331" s="143"/>
    </row>
    <row r="332" spans="4:4" x14ac:dyDescent="0.2">
      <c r="D332" s="143"/>
    </row>
    <row r="333" spans="4:4" x14ac:dyDescent="0.2">
      <c r="D333" s="143"/>
    </row>
    <row r="334" spans="4:4" x14ac:dyDescent="0.2">
      <c r="D334" s="143"/>
    </row>
    <row r="335" spans="4:4" x14ac:dyDescent="0.2">
      <c r="D335" s="143"/>
    </row>
    <row r="336" spans="4:4" x14ac:dyDescent="0.2">
      <c r="D336" s="143"/>
    </row>
    <row r="337" spans="4:4" x14ac:dyDescent="0.2">
      <c r="D337" s="143"/>
    </row>
    <row r="338" spans="4:4" x14ac:dyDescent="0.2">
      <c r="D338" s="143"/>
    </row>
    <row r="339" spans="4:4" x14ac:dyDescent="0.2">
      <c r="D339" s="143"/>
    </row>
    <row r="340" spans="4:4" x14ac:dyDescent="0.2">
      <c r="D340" s="143"/>
    </row>
    <row r="341" spans="4:4" x14ac:dyDescent="0.2">
      <c r="D341" s="143"/>
    </row>
    <row r="342" spans="4:4" x14ac:dyDescent="0.2">
      <c r="D342" s="143"/>
    </row>
    <row r="343" spans="4:4" x14ac:dyDescent="0.2">
      <c r="D343" s="143"/>
    </row>
    <row r="344" spans="4:4" x14ac:dyDescent="0.2">
      <c r="D344" s="143"/>
    </row>
    <row r="345" spans="4:4" x14ac:dyDescent="0.2">
      <c r="D345" s="143"/>
    </row>
    <row r="346" spans="4:4" x14ac:dyDescent="0.2">
      <c r="D346" s="143"/>
    </row>
    <row r="347" spans="4:4" x14ac:dyDescent="0.2">
      <c r="D347" s="143"/>
    </row>
    <row r="348" spans="4:4" x14ac:dyDescent="0.2">
      <c r="D348" s="143"/>
    </row>
    <row r="349" spans="4:4" x14ac:dyDescent="0.2">
      <c r="D349" s="143"/>
    </row>
    <row r="350" spans="4:4" x14ac:dyDescent="0.2">
      <c r="D350" s="143"/>
    </row>
    <row r="351" spans="4:4" x14ac:dyDescent="0.2">
      <c r="D351" s="143"/>
    </row>
    <row r="352" spans="4:4" x14ac:dyDescent="0.2">
      <c r="D352" s="143"/>
    </row>
    <row r="353" spans="4:4" x14ac:dyDescent="0.2">
      <c r="D353" s="143"/>
    </row>
    <row r="354" spans="4:4" x14ac:dyDescent="0.2">
      <c r="D354" s="143"/>
    </row>
    <row r="355" spans="4:4" x14ac:dyDescent="0.2">
      <c r="D355" s="143"/>
    </row>
    <row r="356" spans="4:4" x14ac:dyDescent="0.2">
      <c r="D356" s="143"/>
    </row>
    <row r="357" spans="4:4" x14ac:dyDescent="0.2">
      <c r="D357" s="143"/>
    </row>
    <row r="358" spans="4:4" x14ac:dyDescent="0.2">
      <c r="D358" s="143"/>
    </row>
    <row r="359" spans="4:4" x14ac:dyDescent="0.2">
      <c r="D359" s="143"/>
    </row>
    <row r="360" spans="4:4" x14ac:dyDescent="0.2">
      <c r="D360" s="143"/>
    </row>
    <row r="361" spans="4:4" x14ac:dyDescent="0.2">
      <c r="D361" s="143"/>
    </row>
    <row r="362" spans="4:4" x14ac:dyDescent="0.2">
      <c r="D362" s="143"/>
    </row>
    <row r="363" spans="4:4" x14ac:dyDescent="0.2">
      <c r="D363" s="143"/>
    </row>
    <row r="364" spans="4:4" x14ac:dyDescent="0.2">
      <c r="D364" s="143"/>
    </row>
    <row r="365" spans="4:4" x14ac:dyDescent="0.2">
      <c r="D365" s="143"/>
    </row>
    <row r="366" spans="4:4" x14ac:dyDescent="0.2">
      <c r="D366" s="143"/>
    </row>
    <row r="367" spans="4:4" x14ac:dyDescent="0.2">
      <c r="D367" s="143"/>
    </row>
    <row r="368" spans="4:4" x14ac:dyDescent="0.2">
      <c r="D368" s="143"/>
    </row>
    <row r="369" spans="4:4" x14ac:dyDescent="0.2">
      <c r="D369" s="143"/>
    </row>
    <row r="370" spans="4:4" x14ac:dyDescent="0.2">
      <c r="D370" s="143"/>
    </row>
    <row r="371" spans="4:4" x14ac:dyDescent="0.2">
      <c r="D371" s="143"/>
    </row>
    <row r="372" spans="4:4" x14ac:dyDescent="0.2">
      <c r="D372" s="143"/>
    </row>
    <row r="373" spans="4:4" x14ac:dyDescent="0.2">
      <c r="D373" s="143"/>
    </row>
    <row r="374" spans="4:4" x14ac:dyDescent="0.2">
      <c r="D374" s="143"/>
    </row>
    <row r="375" spans="4:4" x14ac:dyDescent="0.2">
      <c r="D375" s="143"/>
    </row>
    <row r="376" spans="4:4" x14ac:dyDescent="0.2">
      <c r="D376" s="143"/>
    </row>
    <row r="377" spans="4:4" x14ac:dyDescent="0.2">
      <c r="D377" s="143"/>
    </row>
    <row r="378" spans="4:4" x14ac:dyDescent="0.2">
      <c r="D378" s="143"/>
    </row>
    <row r="379" spans="4:4" x14ac:dyDescent="0.2">
      <c r="D379" s="143"/>
    </row>
    <row r="380" spans="4:4" x14ac:dyDescent="0.2">
      <c r="D380" s="143"/>
    </row>
    <row r="381" spans="4:4" x14ac:dyDescent="0.2">
      <c r="D381" s="143"/>
    </row>
    <row r="382" spans="4:4" x14ac:dyDescent="0.2">
      <c r="D382" s="143"/>
    </row>
    <row r="383" spans="4:4" x14ac:dyDescent="0.2">
      <c r="D383" s="143"/>
    </row>
    <row r="384" spans="4:4" x14ac:dyDescent="0.2">
      <c r="D384" s="143"/>
    </row>
    <row r="385" spans="4:4" x14ac:dyDescent="0.2">
      <c r="D385" s="143"/>
    </row>
    <row r="386" spans="4:4" x14ac:dyDescent="0.2">
      <c r="D386" s="143"/>
    </row>
    <row r="387" spans="4:4" x14ac:dyDescent="0.2">
      <c r="D387" s="143"/>
    </row>
    <row r="388" spans="4:4" x14ac:dyDescent="0.2">
      <c r="D388" s="143"/>
    </row>
    <row r="389" spans="4:4" x14ac:dyDescent="0.2">
      <c r="D389" s="143"/>
    </row>
    <row r="390" spans="4:4" x14ac:dyDescent="0.2">
      <c r="D390" s="143"/>
    </row>
    <row r="391" spans="4:4" x14ac:dyDescent="0.2">
      <c r="D391" s="143"/>
    </row>
    <row r="392" spans="4:4" x14ac:dyDescent="0.2">
      <c r="D392" s="143"/>
    </row>
    <row r="393" spans="4:4" x14ac:dyDescent="0.2">
      <c r="D393" s="143"/>
    </row>
    <row r="394" spans="4:4" x14ac:dyDescent="0.2">
      <c r="D394" s="143"/>
    </row>
    <row r="395" spans="4:4" x14ac:dyDescent="0.2">
      <c r="D395" s="143"/>
    </row>
    <row r="396" spans="4:4" x14ac:dyDescent="0.2">
      <c r="D396" s="143"/>
    </row>
    <row r="397" spans="4:4" x14ac:dyDescent="0.2">
      <c r="D397" s="143"/>
    </row>
    <row r="398" spans="4:4" x14ac:dyDescent="0.2">
      <c r="D398" s="143"/>
    </row>
    <row r="399" spans="4:4" x14ac:dyDescent="0.2">
      <c r="D399" s="143"/>
    </row>
    <row r="400" spans="4:4" x14ac:dyDescent="0.2">
      <c r="D400" s="143"/>
    </row>
    <row r="401" spans="4:4" x14ac:dyDescent="0.2">
      <c r="D401" s="143"/>
    </row>
    <row r="402" spans="4:4" x14ac:dyDescent="0.2">
      <c r="D402" s="143"/>
    </row>
    <row r="403" spans="4:4" x14ac:dyDescent="0.2">
      <c r="D403" s="143"/>
    </row>
    <row r="404" spans="4:4" x14ac:dyDescent="0.2">
      <c r="D404" s="143"/>
    </row>
    <row r="405" spans="4:4" x14ac:dyDescent="0.2">
      <c r="D405" s="143"/>
    </row>
    <row r="406" spans="4:4" x14ac:dyDescent="0.2">
      <c r="D406" s="143"/>
    </row>
    <row r="407" spans="4:4" x14ac:dyDescent="0.2">
      <c r="D407" s="143"/>
    </row>
    <row r="408" spans="4:4" x14ac:dyDescent="0.2">
      <c r="D408" s="143"/>
    </row>
    <row r="409" spans="4:4" x14ac:dyDescent="0.2">
      <c r="D409" s="143"/>
    </row>
    <row r="410" spans="4:4" x14ac:dyDescent="0.2">
      <c r="D410" s="143"/>
    </row>
    <row r="411" spans="4:4" x14ac:dyDescent="0.2">
      <c r="D411" s="143"/>
    </row>
    <row r="412" spans="4:4" x14ac:dyDescent="0.2">
      <c r="D412" s="143"/>
    </row>
    <row r="413" spans="4:4" x14ac:dyDescent="0.2">
      <c r="D413" s="143"/>
    </row>
    <row r="414" spans="4:4" x14ac:dyDescent="0.2">
      <c r="D414" s="143"/>
    </row>
    <row r="415" spans="4:4" x14ac:dyDescent="0.2">
      <c r="D415" s="143"/>
    </row>
    <row r="416" spans="4:4" x14ac:dyDescent="0.2">
      <c r="D416" s="143"/>
    </row>
    <row r="417" spans="4:4" x14ac:dyDescent="0.2">
      <c r="D417" s="143"/>
    </row>
    <row r="418" spans="4:4" x14ac:dyDescent="0.2">
      <c r="D418" s="143"/>
    </row>
    <row r="419" spans="4:4" x14ac:dyDescent="0.2">
      <c r="D419" s="143"/>
    </row>
    <row r="420" spans="4:4" x14ac:dyDescent="0.2">
      <c r="D420" s="143"/>
    </row>
    <row r="421" spans="4:4" x14ac:dyDescent="0.2">
      <c r="D421" s="143"/>
    </row>
    <row r="422" spans="4:4" x14ac:dyDescent="0.2">
      <c r="D422" s="143"/>
    </row>
    <row r="423" spans="4:4" x14ac:dyDescent="0.2">
      <c r="D423" s="143"/>
    </row>
    <row r="424" spans="4:4" x14ac:dyDescent="0.2">
      <c r="D424" s="143"/>
    </row>
    <row r="425" spans="4:4" x14ac:dyDescent="0.2">
      <c r="D425" s="143"/>
    </row>
    <row r="426" spans="4:4" x14ac:dyDescent="0.2">
      <c r="D426" s="143"/>
    </row>
    <row r="427" spans="4:4" x14ac:dyDescent="0.2">
      <c r="D427" s="143"/>
    </row>
    <row r="428" spans="4:4" x14ac:dyDescent="0.2">
      <c r="D428" s="143"/>
    </row>
    <row r="429" spans="4:4" x14ac:dyDescent="0.2">
      <c r="D429" s="143"/>
    </row>
    <row r="430" spans="4:4" x14ac:dyDescent="0.2">
      <c r="D430" s="143"/>
    </row>
    <row r="431" spans="4:4" x14ac:dyDescent="0.2">
      <c r="D431" s="143"/>
    </row>
    <row r="432" spans="4:4" x14ac:dyDescent="0.2">
      <c r="D432" s="143"/>
    </row>
    <row r="433" spans="4:4" x14ac:dyDescent="0.2">
      <c r="D433" s="143"/>
    </row>
    <row r="434" spans="4:4" x14ac:dyDescent="0.2">
      <c r="D434" s="143"/>
    </row>
    <row r="435" spans="4:4" x14ac:dyDescent="0.2">
      <c r="D435" s="143"/>
    </row>
    <row r="436" spans="4:4" x14ac:dyDescent="0.2">
      <c r="D436" s="143"/>
    </row>
    <row r="437" spans="4:4" x14ac:dyDescent="0.2">
      <c r="D437" s="143"/>
    </row>
    <row r="438" spans="4:4" x14ac:dyDescent="0.2">
      <c r="D438" s="143"/>
    </row>
    <row r="439" spans="4:4" x14ac:dyDescent="0.2">
      <c r="D439" s="143"/>
    </row>
    <row r="440" spans="4:4" x14ac:dyDescent="0.2">
      <c r="D440" s="143"/>
    </row>
    <row r="441" spans="4:4" x14ac:dyDescent="0.2">
      <c r="D441" s="143"/>
    </row>
    <row r="442" spans="4:4" x14ac:dyDescent="0.2">
      <c r="D442" s="143"/>
    </row>
    <row r="443" spans="4:4" x14ac:dyDescent="0.2">
      <c r="D443" s="143"/>
    </row>
    <row r="444" spans="4:4" x14ac:dyDescent="0.2">
      <c r="D444" s="143"/>
    </row>
    <row r="445" spans="4:4" x14ac:dyDescent="0.2">
      <c r="D445" s="143"/>
    </row>
    <row r="446" spans="4:4" x14ac:dyDescent="0.2">
      <c r="D446" s="143"/>
    </row>
    <row r="447" spans="4:4" x14ac:dyDescent="0.2">
      <c r="D447" s="143"/>
    </row>
    <row r="448" spans="4:4" x14ac:dyDescent="0.2">
      <c r="D448" s="143"/>
    </row>
    <row r="449" spans="4:4" x14ac:dyDescent="0.2">
      <c r="D449" s="143"/>
    </row>
    <row r="450" spans="4:4" x14ac:dyDescent="0.2">
      <c r="D450" s="143"/>
    </row>
    <row r="451" spans="4:4" x14ac:dyDescent="0.2">
      <c r="D451" s="143"/>
    </row>
    <row r="452" spans="4:4" x14ac:dyDescent="0.2">
      <c r="D452" s="143"/>
    </row>
    <row r="453" spans="4:4" x14ac:dyDescent="0.2">
      <c r="D453" s="143"/>
    </row>
    <row r="454" spans="4:4" x14ac:dyDescent="0.2">
      <c r="D454" s="143"/>
    </row>
    <row r="455" spans="4:4" x14ac:dyDescent="0.2">
      <c r="D455" s="143"/>
    </row>
    <row r="456" spans="4:4" x14ac:dyDescent="0.2">
      <c r="D456" s="143"/>
    </row>
    <row r="457" spans="4:4" x14ac:dyDescent="0.2">
      <c r="D457" s="143"/>
    </row>
    <row r="458" spans="4:4" x14ac:dyDescent="0.2">
      <c r="D458" s="143"/>
    </row>
    <row r="459" spans="4:4" x14ac:dyDescent="0.2">
      <c r="D459" s="143"/>
    </row>
    <row r="460" spans="4:4" x14ac:dyDescent="0.2">
      <c r="D460" s="143"/>
    </row>
    <row r="461" spans="4:4" x14ac:dyDescent="0.2">
      <c r="D461" s="143"/>
    </row>
    <row r="462" spans="4:4" x14ac:dyDescent="0.2">
      <c r="D462" s="143"/>
    </row>
    <row r="463" spans="4:4" x14ac:dyDescent="0.2">
      <c r="D463" s="143"/>
    </row>
    <row r="464" spans="4:4" x14ac:dyDescent="0.2">
      <c r="D464" s="143"/>
    </row>
    <row r="465" spans="4:4" x14ac:dyDescent="0.2">
      <c r="D465" s="143"/>
    </row>
    <row r="466" spans="4:4" x14ac:dyDescent="0.2">
      <c r="D466" s="143"/>
    </row>
    <row r="467" spans="4:4" x14ac:dyDescent="0.2">
      <c r="D467" s="143"/>
    </row>
    <row r="468" spans="4:4" x14ac:dyDescent="0.2">
      <c r="D468" s="143"/>
    </row>
    <row r="469" spans="4:4" x14ac:dyDescent="0.2">
      <c r="D469" s="143"/>
    </row>
    <row r="470" spans="4:4" x14ac:dyDescent="0.2">
      <c r="D470" s="143"/>
    </row>
    <row r="471" spans="4:4" x14ac:dyDescent="0.2">
      <c r="D471" s="143"/>
    </row>
    <row r="472" spans="4:4" x14ac:dyDescent="0.2">
      <c r="D472" s="143"/>
    </row>
    <row r="473" spans="4:4" x14ac:dyDescent="0.2">
      <c r="D473" s="143"/>
    </row>
    <row r="474" spans="4:4" x14ac:dyDescent="0.2">
      <c r="D474" s="143"/>
    </row>
    <row r="475" spans="4:4" x14ac:dyDescent="0.2">
      <c r="D475" s="143"/>
    </row>
    <row r="476" spans="4:4" x14ac:dyDescent="0.2">
      <c r="D476" s="143"/>
    </row>
    <row r="477" spans="4:4" x14ac:dyDescent="0.2">
      <c r="D477" s="143"/>
    </row>
    <row r="478" spans="4:4" x14ac:dyDescent="0.2">
      <c r="D478" s="143"/>
    </row>
    <row r="479" spans="4:4" x14ac:dyDescent="0.2">
      <c r="D479" s="143"/>
    </row>
    <row r="480" spans="4:4" x14ac:dyDescent="0.2">
      <c r="D480" s="143"/>
    </row>
    <row r="481" spans="4:4" x14ac:dyDescent="0.2">
      <c r="D481" s="143"/>
    </row>
    <row r="482" spans="4:4" x14ac:dyDescent="0.2">
      <c r="D482" s="143"/>
    </row>
    <row r="483" spans="4:4" x14ac:dyDescent="0.2">
      <c r="D483" s="143"/>
    </row>
    <row r="484" spans="4:4" x14ac:dyDescent="0.2">
      <c r="D484" s="143"/>
    </row>
    <row r="485" spans="4:4" x14ac:dyDescent="0.2">
      <c r="D485" s="143"/>
    </row>
    <row r="486" spans="4:4" x14ac:dyDescent="0.2">
      <c r="D486" s="143"/>
    </row>
    <row r="487" spans="4:4" x14ac:dyDescent="0.2">
      <c r="D487" s="143"/>
    </row>
    <row r="488" spans="4:4" x14ac:dyDescent="0.2">
      <c r="D488" s="143"/>
    </row>
    <row r="489" spans="4:4" x14ac:dyDescent="0.2">
      <c r="D489" s="143"/>
    </row>
    <row r="490" spans="4:4" x14ac:dyDescent="0.2">
      <c r="D490" s="143"/>
    </row>
    <row r="491" spans="4:4" x14ac:dyDescent="0.2">
      <c r="D491" s="143"/>
    </row>
    <row r="492" spans="4:4" x14ac:dyDescent="0.2">
      <c r="D492" s="143"/>
    </row>
    <row r="493" spans="4:4" x14ac:dyDescent="0.2">
      <c r="D493" s="143"/>
    </row>
    <row r="494" spans="4:4" x14ac:dyDescent="0.2">
      <c r="D494" s="143"/>
    </row>
    <row r="495" spans="4:4" x14ac:dyDescent="0.2">
      <c r="D495" s="143"/>
    </row>
    <row r="496" spans="4:4" x14ac:dyDescent="0.2">
      <c r="D496" s="143"/>
    </row>
    <row r="497" spans="4:4" x14ac:dyDescent="0.2">
      <c r="D497" s="143"/>
    </row>
    <row r="498" spans="4:4" x14ac:dyDescent="0.2">
      <c r="D498" s="143"/>
    </row>
    <row r="499" spans="4:4" x14ac:dyDescent="0.2">
      <c r="D499" s="143"/>
    </row>
    <row r="500" spans="4:4" x14ac:dyDescent="0.2">
      <c r="D500" s="143"/>
    </row>
    <row r="501" spans="4:4" x14ac:dyDescent="0.2">
      <c r="D501" s="143"/>
    </row>
    <row r="502" spans="4:4" x14ac:dyDescent="0.2">
      <c r="D502" s="143"/>
    </row>
    <row r="503" spans="4:4" x14ac:dyDescent="0.2">
      <c r="D503" s="143"/>
    </row>
    <row r="504" spans="4:4" x14ac:dyDescent="0.2">
      <c r="D504" s="143"/>
    </row>
    <row r="505" spans="4:4" x14ac:dyDescent="0.2">
      <c r="D505" s="143"/>
    </row>
    <row r="506" spans="4:4" x14ac:dyDescent="0.2">
      <c r="D506" s="143"/>
    </row>
    <row r="507" spans="4:4" x14ac:dyDescent="0.2">
      <c r="D507" s="143"/>
    </row>
    <row r="508" spans="4:4" x14ac:dyDescent="0.2">
      <c r="D508" s="143"/>
    </row>
    <row r="509" spans="4:4" x14ac:dyDescent="0.2">
      <c r="D509" s="143"/>
    </row>
    <row r="510" spans="4:4" x14ac:dyDescent="0.2">
      <c r="D510" s="143"/>
    </row>
    <row r="511" spans="4:4" x14ac:dyDescent="0.2">
      <c r="D511" s="143"/>
    </row>
    <row r="512" spans="4:4" x14ac:dyDescent="0.2">
      <c r="D512" s="143"/>
    </row>
    <row r="513" spans="4:4" x14ac:dyDescent="0.2">
      <c r="D513" s="143"/>
    </row>
    <row r="514" spans="4:4" x14ac:dyDescent="0.2">
      <c r="D514" s="143"/>
    </row>
    <row r="515" spans="4:4" x14ac:dyDescent="0.2">
      <c r="D515" s="143"/>
    </row>
    <row r="516" spans="4:4" x14ac:dyDescent="0.2">
      <c r="D516" s="143"/>
    </row>
    <row r="517" spans="4:4" x14ac:dyDescent="0.2">
      <c r="D517" s="143"/>
    </row>
    <row r="518" spans="4:4" x14ac:dyDescent="0.2">
      <c r="D518" s="143"/>
    </row>
    <row r="519" spans="4:4" x14ac:dyDescent="0.2">
      <c r="D519" s="143"/>
    </row>
    <row r="520" spans="4:4" x14ac:dyDescent="0.2">
      <c r="D520" s="143"/>
    </row>
    <row r="521" spans="4:4" x14ac:dyDescent="0.2">
      <c r="D521" s="143"/>
    </row>
    <row r="522" spans="4:4" x14ac:dyDescent="0.2">
      <c r="D522" s="143"/>
    </row>
    <row r="523" spans="4:4" x14ac:dyDescent="0.2">
      <c r="D523" s="143"/>
    </row>
    <row r="524" spans="4:4" x14ac:dyDescent="0.2">
      <c r="D524" s="143"/>
    </row>
    <row r="525" spans="4:4" x14ac:dyDescent="0.2">
      <c r="D525" s="143"/>
    </row>
    <row r="526" spans="4:4" x14ac:dyDescent="0.2">
      <c r="D526" s="143"/>
    </row>
    <row r="527" spans="4:4" x14ac:dyDescent="0.2">
      <c r="D527" s="143"/>
    </row>
    <row r="528" spans="4:4" x14ac:dyDescent="0.2">
      <c r="D528" s="143"/>
    </row>
    <row r="529" spans="4:4" x14ac:dyDescent="0.2">
      <c r="D529" s="143"/>
    </row>
    <row r="530" spans="4:4" x14ac:dyDescent="0.2">
      <c r="D530" s="143"/>
    </row>
    <row r="531" spans="4:4" x14ac:dyDescent="0.2">
      <c r="D531" s="143"/>
    </row>
    <row r="532" spans="4:4" x14ac:dyDescent="0.2">
      <c r="D532" s="143"/>
    </row>
    <row r="533" spans="4:4" x14ac:dyDescent="0.2">
      <c r="D533" s="143"/>
    </row>
    <row r="534" spans="4:4" x14ac:dyDescent="0.2">
      <c r="D534" s="143"/>
    </row>
    <row r="535" spans="4:4" x14ac:dyDescent="0.2">
      <c r="D535" s="143"/>
    </row>
    <row r="536" spans="4:4" x14ac:dyDescent="0.2">
      <c r="D536" s="143"/>
    </row>
    <row r="537" spans="4:4" x14ac:dyDescent="0.2">
      <c r="D537" s="143"/>
    </row>
    <row r="538" spans="4:4" x14ac:dyDescent="0.2">
      <c r="D538" s="143"/>
    </row>
    <row r="539" spans="4:4" x14ac:dyDescent="0.2">
      <c r="D539" s="143"/>
    </row>
    <row r="540" spans="4:4" x14ac:dyDescent="0.2">
      <c r="D540" s="143"/>
    </row>
    <row r="541" spans="4:4" x14ac:dyDescent="0.2">
      <c r="D541" s="143"/>
    </row>
    <row r="542" spans="4:4" x14ac:dyDescent="0.2">
      <c r="D542" s="143"/>
    </row>
    <row r="543" spans="4:4" x14ac:dyDescent="0.2">
      <c r="D543" s="143"/>
    </row>
    <row r="544" spans="4:4" x14ac:dyDescent="0.2">
      <c r="D544" s="143"/>
    </row>
    <row r="545" spans="4:4" x14ac:dyDescent="0.2">
      <c r="D545" s="143"/>
    </row>
    <row r="546" spans="4:4" x14ac:dyDescent="0.2">
      <c r="D546" s="143"/>
    </row>
    <row r="547" spans="4:4" x14ac:dyDescent="0.2">
      <c r="D547" s="143"/>
    </row>
    <row r="548" spans="4:4" x14ac:dyDescent="0.2">
      <c r="D548" s="143"/>
    </row>
    <row r="549" spans="4:4" x14ac:dyDescent="0.2">
      <c r="D549" s="143"/>
    </row>
    <row r="550" spans="4:4" x14ac:dyDescent="0.2">
      <c r="D550" s="143"/>
    </row>
    <row r="551" spans="4:4" x14ac:dyDescent="0.2">
      <c r="D551" s="143"/>
    </row>
    <row r="552" spans="4:4" x14ac:dyDescent="0.2">
      <c r="D552" s="143"/>
    </row>
    <row r="553" spans="4:4" x14ac:dyDescent="0.2">
      <c r="D553" s="143"/>
    </row>
    <row r="554" spans="4:4" x14ac:dyDescent="0.2">
      <c r="D554" s="143"/>
    </row>
    <row r="555" spans="4:4" x14ac:dyDescent="0.2">
      <c r="D555" s="143"/>
    </row>
    <row r="556" spans="4:4" x14ac:dyDescent="0.2">
      <c r="D556" s="143"/>
    </row>
    <row r="557" spans="4:4" x14ac:dyDescent="0.2">
      <c r="D557" s="143"/>
    </row>
    <row r="558" spans="4:4" x14ac:dyDescent="0.2">
      <c r="D558" s="143"/>
    </row>
    <row r="559" spans="4:4" x14ac:dyDescent="0.2">
      <c r="D559" s="143"/>
    </row>
    <row r="560" spans="4:4" x14ac:dyDescent="0.2">
      <c r="D560" s="143"/>
    </row>
    <row r="561" spans="4:4" x14ac:dyDescent="0.2">
      <c r="D561" s="143"/>
    </row>
    <row r="562" spans="4:4" x14ac:dyDescent="0.2">
      <c r="D562" s="143"/>
    </row>
    <row r="563" spans="4:4" x14ac:dyDescent="0.2">
      <c r="D563" s="143"/>
    </row>
    <row r="564" spans="4:4" x14ac:dyDescent="0.2">
      <c r="D564" s="143"/>
    </row>
    <row r="565" spans="4:4" x14ac:dyDescent="0.2">
      <c r="D565" s="143"/>
    </row>
    <row r="566" spans="4:4" x14ac:dyDescent="0.2">
      <c r="D566" s="143"/>
    </row>
    <row r="567" spans="4:4" x14ac:dyDescent="0.2">
      <c r="D567" s="143"/>
    </row>
    <row r="568" spans="4:4" x14ac:dyDescent="0.2">
      <c r="D568" s="143"/>
    </row>
    <row r="569" spans="4:4" x14ac:dyDescent="0.2">
      <c r="D569" s="143"/>
    </row>
    <row r="570" spans="4:4" x14ac:dyDescent="0.2">
      <c r="D570" s="143"/>
    </row>
    <row r="571" spans="4:4" x14ac:dyDescent="0.2">
      <c r="D571" s="143"/>
    </row>
    <row r="572" spans="4:4" x14ac:dyDescent="0.2">
      <c r="D572" s="143"/>
    </row>
    <row r="573" spans="4:4" x14ac:dyDescent="0.2">
      <c r="D573" s="143"/>
    </row>
    <row r="574" spans="4:4" x14ac:dyDescent="0.2">
      <c r="D574" s="143"/>
    </row>
    <row r="575" spans="4:4" x14ac:dyDescent="0.2">
      <c r="D575" s="143"/>
    </row>
    <row r="576" spans="4:4" x14ac:dyDescent="0.2">
      <c r="D576" s="143"/>
    </row>
    <row r="577" spans="4:4" x14ac:dyDescent="0.2">
      <c r="D577" s="143"/>
    </row>
    <row r="578" spans="4:4" x14ac:dyDescent="0.2">
      <c r="D578" s="143"/>
    </row>
    <row r="579" spans="4:4" x14ac:dyDescent="0.2">
      <c r="D579" s="143"/>
    </row>
    <row r="580" spans="4:4" x14ac:dyDescent="0.2">
      <c r="D580" s="143"/>
    </row>
    <row r="581" spans="4:4" x14ac:dyDescent="0.2">
      <c r="D581" s="143"/>
    </row>
    <row r="582" spans="4:4" x14ac:dyDescent="0.2">
      <c r="D582" s="143"/>
    </row>
    <row r="583" spans="4:4" x14ac:dyDescent="0.2">
      <c r="D583" s="143"/>
    </row>
    <row r="584" spans="4:4" x14ac:dyDescent="0.2">
      <c r="D584" s="143"/>
    </row>
    <row r="585" spans="4:4" x14ac:dyDescent="0.2">
      <c r="D585" s="143"/>
    </row>
    <row r="586" spans="4:4" x14ac:dyDescent="0.2">
      <c r="D586" s="143"/>
    </row>
    <row r="587" spans="4:4" x14ac:dyDescent="0.2">
      <c r="D587" s="143"/>
    </row>
    <row r="588" spans="4:4" x14ac:dyDescent="0.2">
      <c r="D588" s="143"/>
    </row>
    <row r="589" spans="4:4" x14ac:dyDescent="0.2">
      <c r="D589" s="143"/>
    </row>
    <row r="590" spans="4:4" x14ac:dyDescent="0.2">
      <c r="D590" s="143"/>
    </row>
    <row r="591" spans="4:4" x14ac:dyDescent="0.2">
      <c r="D591" s="143"/>
    </row>
    <row r="592" spans="4:4" x14ac:dyDescent="0.2">
      <c r="D592" s="143"/>
    </row>
    <row r="593" spans="4:4" x14ac:dyDescent="0.2">
      <c r="D593" s="143"/>
    </row>
    <row r="594" spans="4:4" x14ac:dyDescent="0.2">
      <c r="D594" s="143"/>
    </row>
    <row r="595" spans="4:4" x14ac:dyDescent="0.2">
      <c r="D595" s="143"/>
    </row>
    <row r="596" spans="4:4" x14ac:dyDescent="0.2">
      <c r="D596" s="143"/>
    </row>
    <row r="597" spans="4:4" x14ac:dyDescent="0.2">
      <c r="D597" s="143"/>
    </row>
    <row r="598" spans="4:4" x14ac:dyDescent="0.2">
      <c r="D598" s="143"/>
    </row>
    <row r="599" spans="4:4" x14ac:dyDescent="0.2">
      <c r="D599" s="143"/>
    </row>
    <row r="600" spans="4:4" x14ac:dyDescent="0.2">
      <c r="D600" s="143"/>
    </row>
    <row r="601" spans="4:4" x14ac:dyDescent="0.2">
      <c r="D601" s="143"/>
    </row>
    <row r="602" spans="4:4" x14ac:dyDescent="0.2">
      <c r="D602" s="143"/>
    </row>
    <row r="603" spans="4:4" x14ac:dyDescent="0.2">
      <c r="D603" s="143"/>
    </row>
    <row r="604" spans="4:4" x14ac:dyDescent="0.2">
      <c r="D604" s="143"/>
    </row>
    <row r="605" spans="4:4" x14ac:dyDescent="0.2">
      <c r="D605" s="143"/>
    </row>
    <row r="606" spans="4:4" x14ac:dyDescent="0.2">
      <c r="D606" s="143"/>
    </row>
    <row r="607" spans="4:4" x14ac:dyDescent="0.2">
      <c r="D607" s="143"/>
    </row>
    <row r="608" spans="4:4" x14ac:dyDescent="0.2">
      <c r="D608" s="143"/>
    </row>
    <row r="609" spans="4:4" x14ac:dyDescent="0.2">
      <c r="D609" s="143"/>
    </row>
    <row r="610" spans="4:4" x14ac:dyDescent="0.2">
      <c r="D610" s="143"/>
    </row>
    <row r="611" spans="4:4" x14ac:dyDescent="0.2">
      <c r="D611" s="143"/>
    </row>
    <row r="612" spans="4:4" x14ac:dyDescent="0.2">
      <c r="D612" s="143"/>
    </row>
    <row r="613" spans="4:4" x14ac:dyDescent="0.2">
      <c r="D613" s="143"/>
    </row>
    <row r="614" spans="4:4" x14ac:dyDescent="0.2">
      <c r="D614" s="143"/>
    </row>
    <row r="615" spans="4:4" x14ac:dyDescent="0.2">
      <c r="D615" s="143"/>
    </row>
    <row r="616" spans="4:4" x14ac:dyDescent="0.2">
      <c r="D616" s="143"/>
    </row>
    <row r="617" spans="4:4" x14ac:dyDescent="0.2">
      <c r="D617" s="143"/>
    </row>
    <row r="618" spans="4:4" x14ac:dyDescent="0.2">
      <c r="D618" s="143"/>
    </row>
    <row r="619" spans="4:4" x14ac:dyDescent="0.2">
      <c r="D619" s="143"/>
    </row>
    <row r="620" spans="4:4" x14ac:dyDescent="0.2">
      <c r="D620" s="143"/>
    </row>
    <row r="621" spans="4:4" x14ac:dyDescent="0.2">
      <c r="D621" s="143"/>
    </row>
    <row r="622" spans="4:4" x14ac:dyDescent="0.2">
      <c r="D622" s="143"/>
    </row>
    <row r="623" spans="4:4" x14ac:dyDescent="0.2">
      <c r="D623" s="143"/>
    </row>
    <row r="624" spans="4:4" x14ac:dyDescent="0.2">
      <c r="D624" s="143"/>
    </row>
    <row r="625" spans="4:4" x14ac:dyDescent="0.2">
      <c r="D625" s="143"/>
    </row>
    <row r="626" spans="4:4" x14ac:dyDescent="0.2">
      <c r="D626" s="143"/>
    </row>
    <row r="627" spans="4:4" x14ac:dyDescent="0.2">
      <c r="D627" s="143"/>
    </row>
    <row r="628" spans="4:4" x14ac:dyDescent="0.2">
      <c r="D628" s="143"/>
    </row>
    <row r="629" spans="4:4" x14ac:dyDescent="0.2">
      <c r="D629" s="143"/>
    </row>
    <row r="630" spans="4:4" x14ac:dyDescent="0.2">
      <c r="D630" s="143"/>
    </row>
    <row r="631" spans="4:4" x14ac:dyDescent="0.2">
      <c r="D631" s="143"/>
    </row>
    <row r="632" spans="4:4" x14ac:dyDescent="0.2">
      <c r="D632" s="143"/>
    </row>
    <row r="633" spans="4:4" x14ac:dyDescent="0.2">
      <c r="D633" s="143"/>
    </row>
    <row r="634" spans="4:4" x14ac:dyDescent="0.2">
      <c r="D634" s="143"/>
    </row>
    <row r="635" spans="4:4" x14ac:dyDescent="0.2">
      <c r="D635" s="143"/>
    </row>
    <row r="636" spans="4:4" x14ac:dyDescent="0.2">
      <c r="D636" s="143"/>
    </row>
    <row r="637" spans="4:4" x14ac:dyDescent="0.2">
      <c r="D637" s="143"/>
    </row>
    <row r="638" spans="4:4" x14ac:dyDescent="0.2">
      <c r="D638" s="143"/>
    </row>
    <row r="639" spans="4:4" x14ac:dyDescent="0.2">
      <c r="D639" s="143"/>
    </row>
    <row r="640" spans="4:4" x14ac:dyDescent="0.2">
      <c r="D640" s="143"/>
    </row>
    <row r="641" spans="4:4" x14ac:dyDescent="0.2">
      <c r="D641" s="143"/>
    </row>
    <row r="642" spans="4:4" x14ac:dyDescent="0.2">
      <c r="D642" s="143"/>
    </row>
    <row r="643" spans="4:4" x14ac:dyDescent="0.2">
      <c r="D643" s="143"/>
    </row>
    <row r="644" spans="4:4" x14ac:dyDescent="0.2">
      <c r="D644" s="143"/>
    </row>
    <row r="645" spans="4:4" x14ac:dyDescent="0.2">
      <c r="D645" s="143"/>
    </row>
    <row r="646" spans="4:4" x14ac:dyDescent="0.2">
      <c r="D646" s="143"/>
    </row>
    <row r="647" spans="4:4" x14ac:dyDescent="0.2">
      <c r="D647" s="143"/>
    </row>
    <row r="648" spans="4:4" x14ac:dyDescent="0.2">
      <c r="D648" s="143"/>
    </row>
    <row r="649" spans="4:4" x14ac:dyDescent="0.2">
      <c r="D649" s="143"/>
    </row>
    <row r="650" spans="4:4" x14ac:dyDescent="0.2">
      <c r="D650" s="143"/>
    </row>
    <row r="651" spans="4:4" x14ac:dyDescent="0.2">
      <c r="D651" s="143"/>
    </row>
    <row r="652" spans="4:4" x14ac:dyDescent="0.2">
      <c r="D652" s="143"/>
    </row>
    <row r="653" spans="4:4" x14ac:dyDescent="0.2">
      <c r="D653" s="143"/>
    </row>
    <row r="654" spans="4:4" x14ac:dyDescent="0.2">
      <c r="D654" s="143"/>
    </row>
    <row r="655" spans="4:4" x14ac:dyDescent="0.2">
      <c r="D655" s="143"/>
    </row>
    <row r="656" spans="4:4" x14ac:dyDescent="0.2">
      <c r="D656" s="143"/>
    </row>
    <row r="657" spans="4:4" x14ac:dyDescent="0.2">
      <c r="D657" s="143"/>
    </row>
    <row r="658" spans="4:4" x14ac:dyDescent="0.2">
      <c r="D658" s="143"/>
    </row>
    <row r="659" spans="4:4" x14ac:dyDescent="0.2">
      <c r="D659" s="143"/>
    </row>
    <row r="660" spans="4:4" x14ac:dyDescent="0.2">
      <c r="D660" s="143"/>
    </row>
    <row r="661" spans="4:4" x14ac:dyDescent="0.2">
      <c r="D661" s="143"/>
    </row>
    <row r="662" spans="4:4" x14ac:dyDescent="0.2">
      <c r="D662" s="143"/>
    </row>
    <row r="663" spans="4:4" x14ac:dyDescent="0.2">
      <c r="D663" s="143"/>
    </row>
    <row r="664" spans="4:4" x14ac:dyDescent="0.2">
      <c r="D664" s="143"/>
    </row>
    <row r="665" spans="4:4" x14ac:dyDescent="0.2">
      <c r="D665" s="143"/>
    </row>
    <row r="666" spans="4:4" x14ac:dyDescent="0.2">
      <c r="D666" s="143"/>
    </row>
    <row r="667" spans="4:4" x14ac:dyDescent="0.2">
      <c r="D667" s="143"/>
    </row>
    <row r="668" spans="4:4" x14ac:dyDescent="0.2">
      <c r="D668" s="143"/>
    </row>
    <row r="669" spans="4:4" x14ac:dyDescent="0.2">
      <c r="D669" s="143"/>
    </row>
    <row r="670" spans="4:4" x14ac:dyDescent="0.2">
      <c r="D670" s="143"/>
    </row>
    <row r="671" spans="4:4" x14ac:dyDescent="0.2">
      <c r="D671" s="143"/>
    </row>
    <row r="672" spans="4:4" x14ac:dyDescent="0.2">
      <c r="D672" s="143"/>
    </row>
    <row r="673" spans="4:4" x14ac:dyDescent="0.2">
      <c r="D673" s="143"/>
    </row>
    <row r="674" spans="4:4" x14ac:dyDescent="0.2">
      <c r="D674" s="143"/>
    </row>
    <row r="675" spans="4:4" x14ac:dyDescent="0.2">
      <c r="D675" s="143"/>
    </row>
    <row r="676" spans="4:4" x14ac:dyDescent="0.2">
      <c r="D676" s="143"/>
    </row>
    <row r="677" spans="4:4" x14ac:dyDescent="0.2">
      <c r="D677" s="143"/>
    </row>
    <row r="678" spans="4:4" x14ac:dyDescent="0.2">
      <c r="D678" s="143"/>
    </row>
    <row r="679" spans="4:4" x14ac:dyDescent="0.2">
      <c r="D679" s="143"/>
    </row>
    <row r="680" spans="4:4" x14ac:dyDescent="0.2">
      <c r="D680" s="143"/>
    </row>
    <row r="681" spans="4:4" x14ac:dyDescent="0.2">
      <c r="D681" s="143"/>
    </row>
    <row r="682" spans="4:4" x14ac:dyDescent="0.2">
      <c r="D682" s="143"/>
    </row>
    <row r="683" spans="4:4" x14ac:dyDescent="0.2">
      <c r="D683" s="143"/>
    </row>
    <row r="684" spans="4:4" x14ac:dyDescent="0.2">
      <c r="D684" s="143"/>
    </row>
    <row r="685" spans="4:4" x14ac:dyDescent="0.2">
      <c r="D685" s="143"/>
    </row>
    <row r="686" spans="4:4" x14ac:dyDescent="0.2">
      <c r="D686" s="143"/>
    </row>
    <row r="687" spans="4:4" x14ac:dyDescent="0.2">
      <c r="D687" s="143"/>
    </row>
    <row r="688" spans="4:4" x14ac:dyDescent="0.2">
      <c r="D688" s="143"/>
    </row>
    <row r="689" spans="4:4" x14ac:dyDescent="0.2">
      <c r="D689" s="143"/>
    </row>
    <row r="690" spans="4:4" x14ac:dyDescent="0.2">
      <c r="D690" s="143"/>
    </row>
    <row r="691" spans="4:4" x14ac:dyDescent="0.2">
      <c r="D691" s="143"/>
    </row>
    <row r="692" spans="4:4" x14ac:dyDescent="0.2">
      <c r="D692" s="143"/>
    </row>
    <row r="693" spans="4:4" x14ac:dyDescent="0.2">
      <c r="D693" s="143"/>
    </row>
    <row r="694" spans="4:4" x14ac:dyDescent="0.2">
      <c r="D694" s="143"/>
    </row>
    <row r="695" spans="4:4" x14ac:dyDescent="0.2">
      <c r="D695" s="143"/>
    </row>
    <row r="696" spans="4:4" x14ac:dyDescent="0.2">
      <c r="D696" s="143"/>
    </row>
    <row r="697" spans="4:4" x14ac:dyDescent="0.2">
      <c r="D697" s="143"/>
    </row>
    <row r="698" spans="4:4" x14ac:dyDescent="0.2">
      <c r="D698" s="143"/>
    </row>
    <row r="699" spans="4:4" x14ac:dyDescent="0.2">
      <c r="D699" s="143"/>
    </row>
    <row r="700" spans="4:4" x14ac:dyDescent="0.2">
      <c r="D700" s="143"/>
    </row>
    <row r="701" spans="4:4" x14ac:dyDescent="0.2">
      <c r="D701" s="143"/>
    </row>
    <row r="702" spans="4:4" x14ac:dyDescent="0.2">
      <c r="D702" s="143"/>
    </row>
    <row r="703" spans="4:4" x14ac:dyDescent="0.2">
      <c r="D703" s="143"/>
    </row>
    <row r="704" spans="4:4" x14ac:dyDescent="0.2">
      <c r="D704" s="143"/>
    </row>
    <row r="705" spans="4:4" x14ac:dyDescent="0.2">
      <c r="D705" s="143"/>
    </row>
    <row r="706" spans="4:4" x14ac:dyDescent="0.2">
      <c r="D706" s="143"/>
    </row>
    <row r="707" spans="4:4" x14ac:dyDescent="0.2">
      <c r="D707" s="143"/>
    </row>
    <row r="708" spans="4:4" x14ac:dyDescent="0.2">
      <c r="D708" s="143"/>
    </row>
    <row r="709" spans="4:4" x14ac:dyDescent="0.2">
      <c r="D709" s="143"/>
    </row>
    <row r="710" spans="4:4" x14ac:dyDescent="0.2">
      <c r="D710" s="143"/>
    </row>
    <row r="711" spans="4:4" x14ac:dyDescent="0.2">
      <c r="D711" s="143"/>
    </row>
    <row r="712" spans="4:4" x14ac:dyDescent="0.2">
      <c r="D712" s="143"/>
    </row>
    <row r="713" spans="4:4" x14ac:dyDescent="0.2">
      <c r="D713" s="143"/>
    </row>
    <row r="714" spans="4:4" x14ac:dyDescent="0.2">
      <c r="D714" s="143"/>
    </row>
    <row r="715" spans="4:4" x14ac:dyDescent="0.2">
      <c r="D715" s="143"/>
    </row>
    <row r="716" spans="4:4" x14ac:dyDescent="0.2">
      <c r="D716" s="143"/>
    </row>
    <row r="717" spans="4:4" x14ac:dyDescent="0.2">
      <c r="D717" s="143"/>
    </row>
    <row r="718" spans="4:4" x14ac:dyDescent="0.2">
      <c r="D718" s="143"/>
    </row>
    <row r="719" spans="4:4" x14ac:dyDescent="0.2">
      <c r="D719" s="143"/>
    </row>
    <row r="720" spans="4:4" x14ac:dyDescent="0.2">
      <c r="D720" s="143"/>
    </row>
    <row r="721" spans="4:4" x14ac:dyDescent="0.2">
      <c r="D721" s="143"/>
    </row>
    <row r="722" spans="4:4" x14ac:dyDescent="0.2">
      <c r="D722" s="143"/>
    </row>
    <row r="723" spans="4:4" x14ac:dyDescent="0.2">
      <c r="D723" s="143"/>
    </row>
    <row r="724" spans="4:4" x14ac:dyDescent="0.2">
      <c r="D724" s="143"/>
    </row>
    <row r="725" spans="4:4" x14ac:dyDescent="0.2">
      <c r="D725" s="143"/>
    </row>
    <row r="726" spans="4:4" x14ac:dyDescent="0.2">
      <c r="D726" s="143"/>
    </row>
    <row r="727" spans="4:4" x14ac:dyDescent="0.2">
      <c r="D727" s="143"/>
    </row>
    <row r="728" spans="4:4" x14ac:dyDescent="0.2">
      <c r="D728" s="143"/>
    </row>
    <row r="729" spans="4:4" x14ac:dyDescent="0.2">
      <c r="D729" s="143"/>
    </row>
    <row r="730" spans="4:4" x14ac:dyDescent="0.2">
      <c r="D730" s="143"/>
    </row>
    <row r="731" spans="4:4" x14ac:dyDescent="0.2">
      <c r="D731" s="143"/>
    </row>
    <row r="732" spans="4:4" x14ac:dyDescent="0.2">
      <c r="D732" s="143"/>
    </row>
    <row r="733" spans="4:4" x14ac:dyDescent="0.2">
      <c r="D733" s="143"/>
    </row>
    <row r="734" spans="4:4" x14ac:dyDescent="0.2">
      <c r="D734" s="143"/>
    </row>
    <row r="735" spans="4:4" x14ac:dyDescent="0.2">
      <c r="D735" s="143"/>
    </row>
    <row r="736" spans="4:4" x14ac:dyDescent="0.2">
      <c r="D736" s="143"/>
    </row>
    <row r="737" spans="4:4" x14ac:dyDescent="0.2">
      <c r="D737" s="143"/>
    </row>
    <row r="738" spans="4:4" x14ac:dyDescent="0.2">
      <c r="D738" s="143"/>
    </row>
    <row r="739" spans="4:4" x14ac:dyDescent="0.2">
      <c r="D739" s="143"/>
    </row>
    <row r="740" spans="4:4" x14ac:dyDescent="0.2">
      <c r="D740" s="143"/>
    </row>
    <row r="741" spans="4:4" x14ac:dyDescent="0.2">
      <c r="D741" s="143"/>
    </row>
    <row r="742" spans="4:4" x14ac:dyDescent="0.2">
      <c r="D742" s="143"/>
    </row>
    <row r="743" spans="4:4" x14ac:dyDescent="0.2">
      <c r="D743" s="143"/>
    </row>
    <row r="744" spans="4:4" x14ac:dyDescent="0.2">
      <c r="D744" s="143"/>
    </row>
    <row r="745" spans="4:4" x14ac:dyDescent="0.2">
      <c r="D745" s="143"/>
    </row>
    <row r="746" spans="4:4" x14ac:dyDescent="0.2">
      <c r="D746" s="143"/>
    </row>
    <row r="747" spans="4:4" x14ac:dyDescent="0.2">
      <c r="D747" s="143"/>
    </row>
    <row r="748" spans="4:4" x14ac:dyDescent="0.2">
      <c r="D748" s="143"/>
    </row>
    <row r="749" spans="4:4" x14ac:dyDescent="0.2">
      <c r="D749" s="143"/>
    </row>
    <row r="750" spans="4:4" x14ac:dyDescent="0.2">
      <c r="D750" s="143"/>
    </row>
    <row r="751" spans="4:4" x14ac:dyDescent="0.2">
      <c r="D751" s="143"/>
    </row>
    <row r="752" spans="4:4" x14ac:dyDescent="0.2">
      <c r="D752" s="143"/>
    </row>
    <row r="753" spans="4:4" x14ac:dyDescent="0.2">
      <c r="D753" s="143"/>
    </row>
    <row r="754" spans="4:4" x14ac:dyDescent="0.2">
      <c r="D754" s="143"/>
    </row>
    <row r="755" spans="4:4" x14ac:dyDescent="0.2">
      <c r="D755" s="143"/>
    </row>
    <row r="756" spans="4:4" x14ac:dyDescent="0.2">
      <c r="D756" s="143"/>
    </row>
    <row r="757" spans="4:4" x14ac:dyDescent="0.2">
      <c r="D757" s="143"/>
    </row>
    <row r="758" spans="4:4" x14ac:dyDescent="0.2">
      <c r="D758" s="143"/>
    </row>
    <row r="759" spans="4:4" x14ac:dyDescent="0.2">
      <c r="D759" s="143"/>
    </row>
    <row r="760" spans="4:4" x14ac:dyDescent="0.2">
      <c r="D760" s="143"/>
    </row>
    <row r="761" spans="4:4" x14ac:dyDescent="0.2">
      <c r="D761" s="143"/>
    </row>
    <row r="762" spans="4:4" x14ac:dyDescent="0.2">
      <c r="D762" s="143"/>
    </row>
    <row r="763" spans="4:4" x14ac:dyDescent="0.2">
      <c r="D763" s="143"/>
    </row>
    <row r="764" spans="4:4" x14ac:dyDescent="0.2">
      <c r="D764" s="143"/>
    </row>
    <row r="765" spans="4:4" x14ac:dyDescent="0.2">
      <c r="D765" s="143"/>
    </row>
    <row r="766" spans="4:4" x14ac:dyDescent="0.2">
      <c r="D766" s="143"/>
    </row>
    <row r="767" spans="4:4" x14ac:dyDescent="0.2">
      <c r="D767" s="143"/>
    </row>
    <row r="768" spans="4:4" x14ac:dyDescent="0.2">
      <c r="D768" s="143"/>
    </row>
    <row r="769" spans="4:4" x14ac:dyDescent="0.2">
      <c r="D769" s="143"/>
    </row>
    <row r="770" spans="4:4" x14ac:dyDescent="0.2">
      <c r="D770" s="143"/>
    </row>
    <row r="771" spans="4:4" x14ac:dyDescent="0.2">
      <c r="D771" s="143"/>
    </row>
    <row r="772" spans="4:4" x14ac:dyDescent="0.2">
      <c r="D772" s="143"/>
    </row>
    <row r="773" spans="4:4" x14ac:dyDescent="0.2">
      <c r="D773" s="143"/>
    </row>
    <row r="774" spans="4:4" x14ac:dyDescent="0.2">
      <c r="D774" s="143"/>
    </row>
    <row r="775" spans="4:4" x14ac:dyDescent="0.2">
      <c r="D775" s="143"/>
    </row>
    <row r="776" spans="4:4" x14ac:dyDescent="0.2">
      <c r="D776" s="143"/>
    </row>
    <row r="777" spans="4:4" x14ac:dyDescent="0.2">
      <c r="D777" s="143"/>
    </row>
    <row r="778" spans="4:4" x14ac:dyDescent="0.2">
      <c r="D778" s="143"/>
    </row>
    <row r="779" spans="4:4" x14ac:dyDescent="0.2">
      <c r="D779" s="143"/>
    </row>
    <row r="780" spans="4:4" x14ac:dyDescent="0.2">
      <c r="D780" s="143"/>
    </row>
    <row r="781" spans="4:4" x14ac:dyDescent="0.2">
      <c r="D781" s="143"/>
    </row>
    <row r="782" spans="4:4" x14ac:dyDescent="0.2">
      <c r="D782" s="143"/>
    </row>
    <row r="783" spans="4:4" x14ac:dyDescent="0.2">
      <c r="D783" s="143"/>
    </row>
    <row r="784" spans="4:4" x14ac:dyDescent="0.2">
      <c r="D784" s="143"/>
    </row>
    <row r="785" spans="4:4" x14ac:dyDescent="0.2">
      <c r="D785" s="143"/>
    </row>
    <row r="786" spans="4:4" x14ac:dyDescent="0.2">
      <c r="D786" s="143"/>
    </row>
    <row r="787" spans="4:4" x14ac:dyDescent="0.2">
      <c r="D787" s="143"/>
    </row>
    <row r="788" spans="4:4" x14ac:dyDescent="0.2">
      <c r="D788" s="143"/>
    </row>
    <row r="789" spans="4:4" x14ac:dyDescent="0.2">
      <c r="D789" s="143"/>
    </row>
    <row r="790" spans="4:4" x14ac:dyDescent="0.2">
      <c r="D790" s="143"/>
    </row>
    <row r="791" spans="4:4" x14ac:dyDescent="0.2">
      <c r="D791" s="143"/>
    </row>
    <row r="792" spans="4:4" x14ac:dyDescent="0.2">
      <c r="D792" s="143"/>
    </row>
    <row r="793" spans="4:4" x14ac:dyDescent="0.2">
      <c r="D793" s="143"/>
    </row>
    <row r="794" spans="4:4" x14ac:dyDescent="0.2">
      <c r="D794" s="143"/>
    </row>
    <row r="795" spans="4:4" x14ac:dyDescent="0.2">
      <c r="D795" s="143"/>
    </row>
    <row r="796" spans="4:4" x14ac:dyDescent="0.2">
      <c r="D796" s="143"/>
    </row>
    <row r="797" spans="4:4" x14ac:dyDescent="0.2">
      <c r="D797" s="143"/>
    </row>
    <row r="798" spans="4:4" x14ac:dyDescent="0.2">
      <c r="D798" s="143"/>
    </row>
    <row r="799" spans="4:4" x14ac:dyDescent="0.2">
      <c r="D799" s="143"/>
    </row>
    <row r="800" spans="4:4" x14ac:dyDescent="0.2">
      <c r="D800" s="143"/>
    </row>
    <row r="801" spans="4:4" x14ac:dyDescent="0.2">
      <c r="D801" s="143"/>
    </row>
    <row r="802" spans="4:4" x14ac:dyDescent="0.2">
      <c r="D802" s="143"/>
    </row>
    <row r="803" spans="4:4" x14ac:dyDescent="0.2">
      <c r="D803" s="143"/>
    </row>
    <row r="804" spans="4:4" x14ac:dyDescent="0.2">
      <c r="D804" s="143"/>
    </row>
    <row r="805" spans="4:4" x14ac:dyDescent="0.2">
      <c r="D805" s="143"/>
    </row>
    <row r="806" spans="4:4" x14ac:dyDescent="0.2">
      <c r="D806" s="143"/>
    </row>
    <row r="807" spans="4:4" x14ac:dyDescent="0.2">
      <c r="D807" s="143"/>
    </row>
    <row r="808" spans="4:4" x14ac:dyDescent="0.2">
      <c r="D808" s="143"/>
    </row>
    <row r="809" spans="4:4" x14ac:dyDescent="0.2">
      <c r="D809" s="143"/>
    </row>
    <row r="810" spans="4:4" x14ac:dyDescent="0.2">
      <c r="D810" s="143"/>
    </row>
    <row r="811" spans="4:4" x14ac:dyDescent="0.2">
      <c r="D811" s="143"/>
    </row>
    <row r="812" spans="4:4" x14ac:dyDescent="0.2">
      <c r="D812" s="143"/>
    </row>
    <row r="813" spans="4:4" x14ac:dyDescent="0.2">
      <c r="D813" s="143"/>
    </row>
    <row r="814" spans="4:4" x14ac:dyDescent="0.2">
      <c r="D814" s="143"/>
    </row>
    <row r="815" spans="4:4" x14ac:dyDescent="0.2">
      <c r="D815" s="143"/>
    </row>
    <row r="816" spans="4:4" x14ac:dyDescent="0.2">
      <c r="D816" s="143"/>
    </row>
    <row r="817" spans="4:4" x14ac:dyDescent="0.2">
      <c r="D817" s="143"/>
    </row>
    <row r="818" spans="4:4" x14ac:dyDescent="0.2">
      <c r="D818" s="143"/>
    </row>
    <row r="819" spans="4:4" x14ac:dyDescent="0.2">
      <c r="D819" s="143"/>
    </row>
    <row r="820" spans="4:4" x14ac:dyDescent="0.2">
      <c r="D820" s="143"/>
    </row>
    <row r="821" spans="4:4" x14ac:dyDescent="0.2">
      <c r="D821" s="143"/>
    </row>
    <row r="822" spans="4:4" x14ac:dyDescent="0.2">
      <c r="D822" s="143"/>
    </row>
    <row r="823" spans="4:4" x14ac:dyDescent="0.2">
      <c r="D823" s="143"/>
    </row>
    <row r="824" spans="4:4" x14ac:dyDescent="0.2">
      <c r="D824" s="143"/>
    </row>
    <row r="825" spans="4:4" x14ac:dyDescent="0.2">
      <c r="D825" s="143"/>
    </row>
    <row r="826" spans="4:4" x14ac:dyDescent="0.2">
      <c r="D826" s="143"/>
    </row>
    <row r="827" spans="4:4" x14ac:dyDescent="0.2">
      <c r="D827" s="143"/>
    </row>
    <row r="828" spans="4:4" x14ac:dyDescent="0.2">
      <c r="D828" s="143"/>
    </row>
    <row r="829" spans="4:4" x14ac:dyDescent="0.2">
      <c r="D829" s="143"/>
    </row>
    <row r="830" spans="4:4" x14ac:dyDescent="0.2">
      <c r="D830" s="143"/>
    </row>
    <row r="831" spans="4:4" x14ac:dyDescent="0.2">
      <c r="D831" s="143"/>
    </row>
    <row r="832" spans="4:4" x14ac:dyDescent="0.2">
      <c r="D832" s="143"/>
    </row>
    <row r="833" spans="4:4" x14ac:dyDescent="0.2">
      <c r="D833" s="143"/>
    </row>
    <row r="834" spans="4:4" x14ac:dyDescent="0.2">
      <c r="D834" s="143"/>
    </row>
    <row r="835" spans="4:4" x14ac:dyDescent="0.2">
      <c r="D835" s="143"/>
    </row>
    <row r="836" spans="4:4" x14ac:dyDescent="0.2">
      <c r="D836" s="143"/>
    </row>
    <row r="837" spans="4:4" x14ac:dyDescent="0.2">
      <c r="D837" s="143"/>
    </row>
    <row r="838" spans="4:4" x14ac:dyDescent="0.2">
      <c r="D838" s="143"/>
    </row>
    <row r="839" spans="4:4" x14ac:dyDescent="0.2">
      <c r="D839" s="143"/>
    </row>
    <row r="840" spans="4:4" x14ac:dyDescent="0.2">
      <c r="D840" s="143"/>
    </row>
    <row r="841" spans="4:4" x14ac:dyDescent="0.2">
      <c r="D841" s="143"/>
    </row>
    <row r="842" spans="4:4" x14ac:dyDescent="0.2">
      <c r="D842" s="143"/>
    </row>
    <row r="843" spans="4:4" x14ac:dyDescent="0.2">
      <c r="D843" s="143"/>
    </row>
    <row r="844" spans="4:4" x14ac:dyDescent="0.2">
      <c r="D844" s="143"/>
    </row>
    <row r="845" spans="4:4" x14ac:dyDescent="0.2">
      <c r="D845" s="143"/>
    </row>
    <row r="846" spans="4:4" x14ac:dyDescent="0.2">
      <c r="D846" s="143"/>
    </row>
    <row r="847" spans="4:4" x14ac:dyDescent="0.2">
      <c r="D847" s="143"/>
    </row>
    <row r="848" spans="4:4" x14ac:dyDescent="0.2">
      <c r="D848" s="143"/>
    </row>
    <row r="849" spans="4:4" x14ac:dyDescent="0.2">
      <c r="D849" s="143"/>
    </row>
    <row r="850" spans="4:4" x14ac:dyDescent="0.2">
      <c r="D850" s="143"/>
    </row>
    <row r="851" spans="4:4" x14ac:dyDescent="0.2">
      <c r="D851" s="143"/>
    </row>
    <row r="852" spans="4:4" x14ac:dyDescent="0.2">
      <c r="D852" s="143"/>
    </row>
    <row r="853" spans="4:4" x14ac:dyDescent="0.2">
      <c r="D853" s="143"/>
    </row>
    <row r="854" spans="4:4" x14ac:dyDescent="0.2">
      <c r="D854" s="143"/>
    </row>
    <row r="855" spans="4:4" x14ac:dyDescent="0.2">
      <c r="D855" s="143"/>
    </row>
    <row r="856" spans="4:4" x14ac:dyDescent="0.2">
      <c r="D856" s="143"/>
    </row>
    <row r="857" spans="4:4" x14ac:dyDescent="0.2">
      <c r="D857" s="143"/>
    </row>
    <row r="858" spans="4:4" x14ac:dyDescent="0.2">
      <c r="D858" s="143"/>
    </row>
    <row r="859" spans="4:4" x14ac:dyDescent="0.2">
      <c r="D859" s="143"/>
    </row>
    <row r="860" spans="4:4" x14ac:dyDescent="0.2">
      <c r="D860" s="143"/>
    </row>
    <row r="861" spans="4:4" x14ac:dyDescent="0.2">
      <c r="D861" s="143"/>
    </row>
    <row r="862" spans="4:4" x14ac:dyDescent="0.2">
      <c r="D862" s="143"/>
    </row>
    <row r="863" spans="4:4" x14ac:dyDescent="0.2">
      <c r="D863" s="143"/>
    </row>
    <row r="864" spans="4:4" x14ac:dyDescent="0.2">
      <c r="D864" s="143"/>
    </row>
    <row r="865" spans="4:4" x14ac:dyDescent="0.2">
      <c r="D865" s="143"/>
    </row>
    <row r="866" spans="4:4" x14ac:dyDescent="0.2">
      <c r="D866" s="143"/>
    </row>
    <row r="867" spans="4:4" x14ac:dyDescent="0.2">
      <c r="D867" s="143"/>
    </row>
    <row r="868" spans="4:4" x14ac:dyDescent="0.2">
      <c r="D868" s="143"/>
    </row>
    <row r="869" spans="4:4" x14ac:dyDescent="0.2">
      <c r="D869" s="143"/>
    </row>
    <row r="870" spans="4:4" x14ac:dyDescent="0.2">
      <c r="D870" s="143"/>
    </row>
    <row r="871" spans="4:4" x14ac:dyDescent="0.2">
      <c r="D871" s="143"/>
    </row>
    <row r="872" spans="4:4" x14ac:dyDescent="0.2">
      <c r="D872" s="143"/>
    </row>
    <row r="873" spans="4:4" x14ac:dyDescent="0.2">
      <c r="D873" s="143"/>
    </row>
    <row r="874" spans="4:4" x14ac:dyDescent="0.2">
      <c r="D874" s="143"/>
    </row>
    <row r="875" spans="4:4" x14ac:dyDescent="0.2">
      <c r="D875" s="143"/>
    </row>
    <row r="876" spans="4:4" x14ac:dyDescent="0.2">
      <c r="D876" s="143"/>
    </row>
    <row r="877" spans="4:4" x14ac:dyDescent="0.2">
      <c r="D877" s="143"/>
    </row>
    <row r="878" spans="4:4" x14ac:dyDescent="0.2">
      <c r="D878" s="143"/>
    </row>
    <row r="879" spans="4:4" x14ac:dyDescent="0.2">
      <c r="D879" s="143"/>
    </row>
    <row r="880" spans="4:4" x14ac:dyDescent="0.2">
      <c r="D880" s="143"/>
    </row>
    <row r="881" spans="4:4" x14ac:dyDescent="0.2">
      <c r="D881" s="143"/>
    </row>
    <row r="882" spans="4:4" x14ac:dyDescent="0.2">
      <c r="D882" s="143"/>
    </row>
    <row r="883" spans="4:4" x14ac:dyDescent="0.2">
      <c r="D883" s="143"/>
    </row>
    <row r="884" spans="4:4" x14ac:dyDescent="0.2">
      <c r="D884" s="143"/>
    </row>
    <row r="885" spans="4:4" x14ac:dyDescent="0.2">
      <c r="D885" s="143"/>
    </row>
    <row r="886" spans="4:4" x14ac:dyDescent="0.2">
      <c r="D886" s="143"/>
    </row>
    <row r="887" spans="4:4" x14ac:dyDescent="0.2">
      <c r="D887" s="143"/>
    </row>
    <row r="888" spans="4:4" x14ac:dyDescent="0.2">
      <c r="D888" s="143"/>
    </row>
    <row r="889" spans="4:4" x14ac:dyDescent="0.2">
      <c r="D889" s="143"/>
    </row>
    <row r="890" spans="4:4" x14ac:dyDescent="0.2">
      <c r="D890" s="143"/>
    </row>
    <row r="891" spans="4:4" x14ac:dyDescent="0.2">
      <c r="D891" s="143"/>
    </row>
    <row r="892" spans="4:4" x14ac:dyDescent="0.2">
      <c r="D892" s="143"/>
    </row>
    <row r="893" spans="4:4" x14ac:dyDescent="0.2">
      <c r="D893" s="143"/>
    </row>
    <row r="894" spans="4:4" x14ac:dyDescent="0.2">
      <c r="D894" s="143"/>
    </row>
    <row r="895" spans="4:4" x14ac:dyDescent="0.2">
      <c r="D895" s="143"/>
    </row>
    <row r="896" spans="4:4" x14ac:dyDescent="0.2">
      <c r="D896" s="143"/>
    </row>
    <row r="897" spans="4:4" x14ac:dyDescent="0.2">
      <c r="D897" s="143"/>
    </row>
    <row r="898" spans="4:4" x14ac:dyDescent="0.2">
      <c r="D898" s="143"/>
    </row>
    <row r="899" spans="4:4" x14ac:dyDescent="0.2">
      <c r="D899" s="143"/>
    </row>
    <row r="900" spans="4:4" x14ac:dyDescent="0.2">
      <c r="D900" s="143"/>
    </row>
    <row r="901" spans="4:4" x14ac:dyDescent="0.2">
      <c r="D901" s="143"/>
    </row>
    <row r="902" spans="4:4" x14ac:dyDescent="0.2">
      <c r="D902" s="143"/>
    </row>
    <row r="903" spans="4:4" x14ac:dyDescent="0.2">
      <c r="D903" s="143"/>
    </row>
    <row r="904" spans="4:4" x14ac:dyDescent="0.2">
      <c r="D904" s="143"/>
    </row>
    <row r="905" spans="4:4" x14ac:dyDescent="0.2">
      <c r="D905" s="143"/>
    </row>
    <row r="906" spans="4:4" x14ac:dyDescent="0.2">
      <c r="D906" s="143"/>
    </row>
    <row r="907" spans="4:4" x14ac:dyDescent="0.2">
      <c r="D907" s="143"/>
    </row>
    <row r="908" spans="4:4" x14ac:dyDescent="0.2">
      <c r="D908" s="143"/>
    </row>
    <row r="909" spans="4:4" x14ac:dyDescent="0.2">
      <c r="D909" s="143"/>
    </row>
    <row r="910" spans="4:4" x14ac:dyDescent="0.2">
      <c r="D910" s="143"/>
    </row>
    <row r="911" spans="4:4" x14ac:dyDescent="0.2">
      <c r="D911" s="143"/>
    </row>
    <row r="912" spans="4:4" x14ac:dyDescent="0.2">
      <c r="D912" s="143"/>
    </row>
    <row r="913" spans="4:4" x14ac:dyDescent="0.2">
      <c r="D913" s="143"/>
    </row>
    <row r="914" spans="4:4" x14ac:dyDescent="0.2">
      <c r="D914" s="143"/>
    </row>
    <row r="915" spans="4:4" x14ac:dyDescent="0.2">
      <c r="D915" s="143"/>
    </row>
    <row r="916" spans="4:4" x14ac:dyDescent="0.2">
      <c r="D916" s="143"/>
    </row>
    <row r="917" spans="4:4" x14ac:dyDescent="0.2">
      <c r="D917" s="143"/>
    </row>
    <row r="918" spans="4:4" x14ac:dyDescent="0.2">
      <c r="D918" s="143"/>
    </row>
    <row r="919" spans="4:4" x14ac:dyDescent="0.2">
      <c r="D919" s="143"/>
    </row>
    <row r="920" spans="4:4" x14ac:dyDescent="0.2">
      <c r="D920" s="143"/>
    </row>
    <row r="921" spans="4:4" x14ac:dyDescent="0.2">
      <c r="D921" s="143"/>
    </row>
    <row r="922" spans="4:4" x14ac:dyDescent="0.2">
      <c r="D922" s="143"/>
    </row>
    <row r="923" spans="4:4" x14ac:dyDescent="0.2">
      <c r="D923" s="143"/>
    </row>
    <row r="924" spans="4:4" x14ac:dyDescent="0.2">
      <c r="D924" s="143"/>
    </row>
    <row r="925" spans="4:4" x14ac:dyDescent="0.2">
      <c r="D925" s="143"/>
    </row>
    <row r="926" spans="4:4" x14ac:dyDescent="0.2">
      <c r="D926" s="143"/>
    </row>
    <row r="927" spans="4:4" x14ac:dyDescent="0.2">
      <c r="D927" s="143"/>
    </row>
    <row r="928" spans="4:4" x14ac:dyDescent="0.2">
      <c r="D928" s="143"/>
    </row>
    <row r="929" spans="4:4" x14ac:dyDescent="0.2">
      <c r="D929" s="143"/>
    </row>
    <row r="930" spans="4:4" x14ac:dyDescent="0.2">
      <c r="D930" s="143"/>
    </row>
    <row r="931" spans="4:4" x14ac:dyDescent="0.2">
      <c r="D931" s="143"/>
    </row>
    <row r="932" spans="4:4" x14ac:dyDescent="0.2">
      <c r="D932" s="143"/>
    </row>
    <row r="933" spans="4:4" x14ac:dyDescent="0.2">
      <c r="D933" s="143"/>
    </row>
    <row r="934" spans="4:4" x14ac:dyDescent="0.2">
      <c r="D934" s="143"/>
    </row>
    <row r="935" spans="4:4" x14ac:dyDescent="0.2">
      <c r="D935" s="143"/>
    </row>
    <row r="936" spans="4:4" x14ac:dyDescent="0.2">
      <c r="D936" s="143"/>
    </row>
    <row r="937" spans="4:4" x14ac:dyDescent="0.2">
      <c r="D937" s="143"/>
    </row>
    <row r="938" spans="4:4" x14ac:dyDescent="0.2">
      <c r="D938" s="143"/>
    </row>
    <row r="939" spans="4:4" x14ac:dyDescent="0.2">
      <c r="D939" s="143"/>
    </row>
    <row r="940" spans="4:4" x14ac:dyDescent="0.2">
      <c r="D940" s="143"/>
    </row>
    <row r="941" spans="4:4" x14ac:dyDescent="0.2">
      <c r="D941" s="143"/>
    </row>
    <row r="942" spans="4:4" x14ac:dyDescent="0.2">
      <c r="D942" s="143"/>
    </row>
    <row r="943" spans="4:4" x14ac:dyDescent="0.2">
      <c r="D943" s="143"/>
    </row>
    <row r="944" spans="4:4" x14ac:dyDescent="0.2">
      <c r="D944" s="143"/>
    </row>
    <row r="945" spans="4:4" x14ac:dyDescent="0.2">
      <c r="D945" s="143"/>
    </row>
    <row r="946" spans="4:4" x14ac:dyDescent="0.2">
      <c r="D946" s="143"/>
    </row>
    <row r="947" spans="4:4" x14ac:dyDescent="0.2">
      <c r="D947" s="143"/>
    </row>
    <row r="948" spans="4:4" x14ac:dyDescent="0.2">
      <c r="D948" s="143"/>
    </row>
    <row r="949" spans="4:4" x14ac:dyDescent="0.2">
      <c r="D949" s="143"/>
    </row>
    <row r="950" spans="4:4" x14ac:dyDescent="0.2">
      <c r="D950" s="143"/>
    </row>
    <row r="951" spans="4:4" x14ac:dyDescent="0.2">
      <c r="D951" s="143"/>
    </row>
    <row r="952" spans="4:4" x14ac:dyDescent="0.2">
      <c r="D952" s="143"/>
    </row>
    <row r="953" spans="4:4" x14ac:dyDescent="0.2">
      <c r="D953" s="143"/>
    </row>
    <row r="954" spans="4:4" x14ac:dyDescent="0.2">
      <c r="D954" s="143"/>
    </row>
    <row r="955" spans="4:4" x14ac:dyDescent="0.2">
      <c r="D955" s="143"/>
    </row>
    <row r="956" spans="4:4" x14ac:dyDescent="0.2">
      <c r="D956" s="143"/>
    </row>
    <row r="957" spans="4:4" x14ac:dyDescent="0.2">
      <c r="D957" s="143"/>
    </row>
    <row r="958" spans="4:4" x14ac:dyDescent="0.2">
      <c r="D958" s="143"/>
    </row>
    <row r="959" spans="4:4" x14ac:dyDescent="0.2">
      <c r="D959" s="143"/>
    </row>
    <row r="960" spans="4:4" x14ac:dyDescent="0.2">
      <c r="D960" s="143"/>
    </row>
    <row r="961" spans="4:4" x14ac:dyDescent="0.2">
      <c r="D961" s="143"/>
    </row>
    <row r="962" spans="4:4" x14ac:dyDescent="0.2">
      <c r="D962" s="143"/>
    </row>
    <row r="963" spans="4:4" x14ac:dyDescent="0.2">
      <c r="D963" s="143"/>
    </row>
    <row r="964" spans="4:4" x14ac:dyDescent="0.2">
      <c r="D964" s="143"/>
    </row>
    <row r="965" spans="4:4" x14ac:dyDescent="0.2">
      <c r="D965" s="143"/>
    </row>
    <row r="966" spans="4:4" x14ac:dyDescent="0.2">
      <c r="D966" s="143"/>
    </row>
    <row r="967" spans="4:4" x14ac:dyDescent="0.2">
      <c r="D967" s="143"/>
    </row>
    <row r="968" spans="4:4" x14ac:dyDescent="0.2">
      <c r="D968" s="143"/>
    </row>
    <row r="969" spans="4:4" x14ac:dyDescent="0.2">
      <c r="D969" s="143"/>
    </row>
    <row r="970" spans="4:4" x14ac:dyDescent="0.2">
      <c r="D970" s="143"/>
    </row>
    <row r="971" spans="4:4" x14ac:dyDescent="0.2">
      <c r="D971" s="143"/>
    </row>
    <row r="972" spans="4:4" x14ac:dyDescent="0.2">
      <c r="D972" s="143"/>
    </row>
    <row r="973" spans="4:4" x14ac:dyDescent="0.2">
      <c r="D973" s="143"/>
    </row>
    <row r="974" spans="4:4" x14ac:dyDescent="0.2">
      <c r="D974" s="143"/>
    </row>
    <row r="975" spans="4:4" x14ac:dyDescent="0.2">
      <c r="D975" s="143"/>
    </row>
    <row r="976" spans="4:4" x14ac:dyDescent="0.2">
      <c r="D976" s="143"/>
    </row>
    <row r="977" spans="4:4" x14ac:dyDescent="0.2">
      <c r="D977" s="143"/>
    </row>
    <row r="978" spans="4:4" x14ac:dyDescent="0.2">
      <c r="D978" s="143"/>
    </row>
    <row r="979" spans="4:4" x14ac:dyDescent="0.2">
      <c r="D979" s="143"/>
    </row>
    <row r="980" spans="4:4" x14ac:dyDescent="0.2">
      <c r="D980" s="143"/>
    </row>
    <row r="981" spans="4:4" x14ac:dyDescent="0.2">
      <c r="D981" s="143"/>
    </row>
    <row r="982" spans="4:4" x14ac:dyDescent="0.2">
      <c r="D982" s="143"/>
    </row>
    <row r="983" spans="4:4" x14ac:dyDescent="0.2">
      <c r="D983" s="143"/>
    </row>
    <row r="984" spans="4:4" x14ac:dyDescent="0.2">
      <c r="D984" s="143"/>
    </row>
    <row r="985" spans="4:4" x14ac:dyDescent="0.2">
      <c r="D985" s="143"/>
    </row>
    <row r="986" spans="4:4" x14ac:dyDescent="0.2">
      <c r="D986" s="143"/>
    </row>
    <row r="987" spans="4:4" x14ac:dyDescent="0.2">
      <c r="D987" s="143"/>
    </row>
    <row r="988" spans="4:4" x14ac:dyDescent="0.2">
      <c r="D988" s="143"/>
    </row>
    <row r="989" spans="4:4" x14ac:dyDescent="0.2">
      <c r="D989" s="143"/>
    </row>
    <row r="990" spans="4:4" x14ac:dyDescent="0.2">
      <c r="D990" s="143"/>
    </row>
    <row r="991" spans="4:4" x14ac:dyDescent="0.2">
      <c r="D991" s="143"/>
    </row>
    <row r="992" spans="4:4" x14ac:dyDescent="0.2">
      <c r="D992" s="143"/>
    </row>
    <row r="993" spans="4:4" x14ac:dyDescent="0.2">
      <c r="D993" s="143"/>
    </row>
    <row r="994" spans="4:4" x14ac:dyDescent="0.2">
      <c r="D994" s="143"/>
    </row>
    <row r="995" spans="4:4" x14ac:dyDescent="0.2">
      <c r="D995" s="143"/>
    </row>
    <row r="996" spans="4:4" x14ac:dyDescent="0.2">
      <c r="D996" s="143"/>
    </row>
    <row r="997" spans="4:4" x14ac:dyDescent="0.2">
      <c r="D997" s="143"/>
    </row>
    <row r="998" spans="4:4" x14ac:dyDescent="0.2">
      <c r="D998" s="143"/>
    </row>
    <row r="999" spans="4:4" x14ac:dyDescent="0.2">
      <c r="D999" s="143"/>
    </row>
    <row r="1000" spans="4:4" x14ac:dyDescent="0.2">
      <c r="D1000" s="143"/>
    </row>
    <row r="1001" spans="4:4" x14ac:dyDescent="0.2">
      <c r="D1001" s="143"/>
    </row>
    <row r="1002" spans="4:4" x14ac:dyDescent="0.2">
      <c r="D1002" s="143"/>
    </row>
    <row r="1003" spans="4:4" x14ac:dyDescent="0.2">
      <c r="D1003" s="143"/>
    </row>
    <row r="1004" spans="4:4" x14ac:dyDescent="0.2">
      <c r="D1004" s="143"/>
    </row>
    <row r="1005" spans="4:4" x14ac:dyDescent="0.2">
      <c r="D1005" s="143"/>
    </row>
    <row r="1006" spans="4:4" x14ac:dyDescent="0.2">
      <c r="D1006" s="143"/>
    </row>
    <row r="1007" spans="4:4" x14ac:dyDescent="0.2">
      <c r="D1007" s="143"/>
    </row>
    <row r="1008" spans="4:4" x14ac:dyDescent="0.2">
      <c r="D1008" s="143"/>
    </row>
    <row r="1009" spans="4:4" x14ac:dyDescent="0.2">
      <c r="D1009" s="143"/>
    </row>
    <row r="1010" spans="4:4" x14ac:dyDescent="0.2">
      <c r="D1010" s="143"/>
    </row>
    <row r="1011" spans="4:4" x14ac:dyDescent="0.2">
      <c r="D1011" s="143"/>
    </row>
    <row r="1012" spans="4:4" x14ac:dyDescent="0.2">
      <c r="D1012" s="143"/>
    </row>
    <row r="1013" spans="4:4" x14ac:dyDescent="0.2">
      <c r="D1013" s="143"/>
    </row>
    <row r="1014" spans="4:4" x14ac:dyDescent="0.2">
      <c r="D1014" s="143"/>
    </row>
    <row r="1015" spans="4:4" x14ac:dyDescent="0.2">
      <c r="D1015" s="143"/>
    </row>
    <row r="1016" spans="4:4" x14ac:dyDescent="0.2">
      <c r="D1016" s="143"/>
    </row>
    <row r="1017" spans="4:4" x14ac:dyDescent="0.2">
      <c r="D1017" s="143"/>
    </row>
    <row r="1018" spans="4:4" x14ac:dyDescent="0.2">
      <c r="D1018" s="143"/>
    </row>
    <row r="1019" spans="4:4" x14ac:dyDescent="0.2">
      <c r="D1019" s="143"/>
    </row>
    <row r="1020" spans="4:4" x14ac:dyDescent="0.2">
      <c r="D1020" s="143"/>
    </row>
    <row r="1021" spans="4:4" x14ac:dyDescent="0.2">
      <c r="D1021" s="143"/>
    </row>
    <row r="1022" spans="4:4" x14ac:dyDescent="0.2">
      <c r="D1022" s="143"/>
    </row>
    <row r="1023" spans="4:4" x14ac:dyDescent="0.2">
      <c r="D1023" s="143"/>
    </row>
    <row r="1024" spans="4:4" x14ac:dyDescent="0.2">
      <c r="D1024" s="143"/>
    </row>
    <row r="1025" spans="4:4" x14ac:dyDescent="0.2">
      <c r="D1025" s="143"/>
    </row>
    <row r="1026" spans="4:4" x14ac:dyDescent="0.2">
      <c r="D1026" s="143"/>
    </row>
    <row r="1027" spans="4:4" x14ac:dyDescent="0.2">
      <c r="D1027" s="143"/>
    </row>
    <row r="1028" spans="4:4" x14ac:dyDescent="0.2">
      <c r="D1028" s="143"/>
    </row>
    <row r="1029" spans="4:4" x14ac:dyDescent="0.2">
      <c r="D1029" s="143"/>
    </row>
    <row r="1030" spans="4:4" x14ac:dyDescent="0.2">
      <c r="D1030" s="143"/>
    </row>
    <row r="1031" spans="4:4" x14ac:dyDescent="0.2">
      <c r="D1031" s="143"/>
    </row>
    <row r="1032" spans="4:4" x14ac:dyDescent="0.2">
      <c r="D1032" s="143"/>
    </row>
    <row r="1033" spans="4:4" x14ac:dyDescent="0.2">
      <c r="D1033" s="143"/>
    </row>
    <row r="1034" spans="4:4" x14ac:dyDescent="0.2">
      <c r="D1034" s="143"/>
    </row>
    <row r="1035" spans="4:4" x14ac:dyDescent="0.2">
      <c r="D1035" s="143"/>
    </row>
    <row r="1036" spans="4:4" x14ac:dyDescent="0.2">
      <c r="D1036" s="143"/>
    </row>
    <row r="1037" spans="4:4" x14ac:dyDescent="0.2">
      <c r="D1037" s="143"/>
    </row>
    <row r="1038" spans="4:4" x14ac:dyDescent="0.2">
      <c r="D1038" s="143"/>
    </row>
    <row r="1039" spans="4:4" x14ac:dyDescent="0.2">
      <c r="D1039" s="143"/>
    </row>
    <row r="1040" spans="4:4" x14ac:dyDescent="0.2">
      <c r="D1040" s="143"/>
    </row>
    <row r="1041" spans="4:4" x14ac:dyDescent="0.2">
      <c r="D1041" s="143"/>
    </row>
    <row r="1042" spans="4:4" x14ac:dyDescent="0.2">
      <c r="D1042" s="143"/>
    </row>
    <row r="1043" spans="4:4" x14ac:dyDescent="0.2">
      <c r="D1043" s="143"/>
    </row>
    <row r="1044" spans="4:4" x14ac:dyDescent="0.2">
      <c r="D1044" s="143"/>
    </row>
    <row r="1045" spans="4:4" x14ac:dyDescent="0.2">
      <c r="D1045" s="143"/>
    </row>
    <row r="1046" spans="4:4" x14ac:dyDescent="0.2">
      <c r="D1046" s="143"/>
    </row>
    <row r="1047" spans="4:4" x14ac:dyDescent="0.2">
      <c r="D1047" s="143"/>
    </row>
    <row r="1048" spans="4:4" x14ac:dyDescent="0.2">
      <c r="D1048" s="143"/>
    </row>
    <row r="1049" spans="4:4" x14ac:dyDescent="0.2">
      <c r="D1049" s="143"/>
    </row>
    <row r="1050" spans="4:4" x14ac:dyDescent="0.2">
      <c r="D1050" s="143"/>
    </row>
    <row r="1051" spans="4:4" x14ac:dyDescent="0.2">
      <c r="D1051" s="143"/>
    </row>
    <row r="1052" spans="4:4" x14ac:dyDescent="0.2">
      <c r="D1052" s="143"/>
    </row>
    <row r="1053" spans="4:4" x14ac:dyDescent="0.2">
      <c r="D1053" s="143"/>
    </row>
    <row r="1054" spans="4:4" x14ac:dyDescent="0.2">
      <c r="D1054" s="143"/>
    </row>
    <row r="1055" spans="4:4" x14ac:dyDescent="0.2">
      <c r="D1055" s="143"/>
    </row>
    <row r="1056" spans="4:4" x14ac:dyDescent="0.2">
      <c r="D1056" s="143"/>
    </row>
    <row r="1057" spans="4:4" x14ac:dyDescent="0.2">
      <c r="D1057" s="143"/>
    </row>
    <row r="1058" spans="4:4" x14ac:dyDescent="0.2">
      <c r="D1058" s="143"/>
    </row>
    <row r="1059" spans="4:4" x14ac:dyDescent="0.2">
      <c r="D1059" s="143"/>
    </row>
    <row r="1060" spans="4:4" x14ac:dyDescent="0.2">
      <c r="D1060" s="143"/>
    </row>
    <row r="1061" spans="4:4" x14ac:dyDescent="0.2">
      <c r="D1061" s="143"/>
    </row>
    <row r="1062" spans="4:4" x14ac:dyDescent="0.2">
      <c r="D1062" s="143"/>
    </row>
    <row r="1063" spans="4:4" x14ac:dyDescent="0.2">
      <c r="D1063" s="143"/>
    </row>
    <row r="1064" spans="4:4" x14ac:dyDescent="0.2">
      <c r="D1064" s="143"/>
    </row>
    <row r="1065" spans="4:4" x14ac:dyDescent="0.2">
      <c r="D1065" s="143"/>
    </row>
    <row r="1066" spans="4:4" x14ac:dyDescent="0.2">
      <c r="D1066" s="143"/>
    </row>
    <row r="1067" spans="4:4" x14ac:dyDescent="0.2">
      <c r="D1067" s="143"/>
    </row>
    <row r="1068" spans="4:4" x14ac:dyDescent="0.2">
      <c r="D1068" s="143"/>
    </row>
    <row r="1069" spans="4:4" x14ac:dyDescent="0.2">
      <c r="D1069" s="143"/>
    </row>
    <row r="1070" spans="4:4" x14ac:dyDescent="0.2">
      <c r="D1070" s="143"/>
    </row>
    <row r="1071" spans="4:4" x14ac:dyDescent="0.2">
      <c r="D1071" s="143"/>
    </row>
    <row r="1072" spans="4:4" x14ac:dyDescent="0.2">
      <c r="D1072" s="143"/>
    </row>
    <row r="1073" spans="4:4" x14ac:dyDescent="0.2">
      <c r="D1073" s="143"/>
    </row>
    <row r="1074" spans="4:4" x14ac:dyDescent="0.2">
      <c r="D1074" s="143"/>
    </row>
    <row r="1075" spans="4:4" x14ac:dyDescent="0.2">
      <c r="D1075" s="143"/>
    </row>
    <row r="1076" spans="4:4" x14ac:dyDescent="0.2">
      <c r="D1076" s="143"/>
    </row>
    <row r="1077" spans="4:4" x14ac:dyDescent="0.2">
      <c r="D1077" s="143"/>
    </row>
    <row r="1078" spans="4:4" x14ac:dyDescent="0.2">
      <c r="D1078" s="143"/>
    </row>
    <row r="1079" spans="4:4" x14ac:dyDescent="0.2">
      <c r="D1079" s="143"/>
    </row>
    <row r="1080" spans="4:4" x14ac:dyDescent="0.2">
      <c r="D1080" s="143"/>
    </row>
    <row r="1081" spans="4:4" x14ac:dyDescent="0.2">
      <c r="D1081" s="143"/>
    </row>
    <row r="1082" spans="4:4" x14ac:dyDescent="0.2">
      <c r="D1082" s="143"/>
    </row>
    <row r="1083" spans="4:4" x14ac:dyDescent="0.2">
      <c r="D1083" s="143"/>
    </row>
    <row r="1084" spans="4:4" x14ac:dyDescent="0.2">
      <c r="D1084" s="143"/>
    </row>
    <row r="1085" spans="4:4" x14ac:dyDescent="0.2">
      <c r="D1085" s="143"/>
    </row>
    <row r="1086" spans="4:4" x14ac:dyDescent="0.2">
      <c r="D1086" s="143"/>
    </row>
    <row r="1087" spans="4:4" x14ac:dyDescent="0.2">
      <c r="D1087" s="143"/>
    </row>
    <row r="1088" spans="4:4" x14ac:dyDescent="0.2">
      <c r="D1088" s="143"/>
    </row>
    <row r="1089" spans="4:4" x14ac:dyDescent="0.2">
      <c r="D1089" s="143"/>
    </row>
    <row r="1090" spans="4:4" x14ac:dyDescent="0.2">
      <c r="D1090" s="143"/>
    </row>
    <row r="1091" spans="4:4" x14ac:dyDescent="0.2">
      <c r="D1091" s="143"/>
    </row>
    <row r="1092" spans="4:4" x14ac:dyDescent="0.2">
      <c r="D1092" s="143"/>
    </row>
    <row r="1093" spans="4:4" x14ac:dyDescent="0.2">
      <c r="D1093" s="143"/>
    </row>
    <row r="1094" spans="4:4" x14ac:dyDescent="0.2">
      <c r="D1094" s="143"/>
    </row>
    <row r="1095" spans="4:4" x14ac:dyDescent="0.2">
      <c r="D1095" s="143"/>
    </row>
    <row r="1096" spans="4:4" x14ac:dyDescent="0.2">
      <c r="D1096" s="143"/>
    </row>
    <row r="1097" spans="4:4" x14ac:dyDescent="0.2">
      <c r="D1097" s="143"/>
    </row>
    <row r="1098" spans="4:4" x14ac:dyDescent="0.2">
      <c r="D1098" s="143"/>
    </row>
    <row r="1099" spans="4:4" x14ac:dyDescent="0.2">
      <c r="D1099" s="143"/>
    </row>
    <row r="1100" spans="4:4" x14ac:dyDescent="0.2">
      <c r="D1100" s="143"/>
    </row>
    <row r="1101" spans="4:4" x14ac:dyDescent="0.2">
      <c r="D1101" s="143"/>
    </row>
    <row r="1102" spans="4:4" x14ac:dyDescent="0.2">
      <c r="D1102" s="143"/>
    </row>
    <row r="1103" spans="4:4" x14ac:dyDescent="0.2">
      <c r="D1103" s="143"/>
    </row>
    <row r="1104" spans="4:4" x14ac:dyDescent="0.2">
      <c r="D1104" s="143"/>
    </row>
    <row r="1105" spans="4:4" x14ac:dyDescent="0.2">
      <c r="D1105" s="143"/>
    </row>
    <row r="1106" spans="4:4" x14ac:dyDescent="0.2">
      <c r="D1106" s="143"/>
    </row>
    <row r="1107" spans="4:4" x14ac:dyDescent="0.2">
      <c r="D1107" s="143"/>
    </row>
    <row r="1108" spans="4:4" x14ac:dyDescent="0.2">
      <c r="D1108" s="143"/>
    </row>
    <row r="1109" spans="4:4" x14ac:dyDescent="0.2">
      <c r="D1109" s="143"/>
    </row>
    <row r="1110" spans="4:4" x14ac:dyDescent="0.2">
      <c r="D1110" s="143"/>
    </row>
    <row r="1111" spans="4:4" x14ac:dyDescent="0.2">
      <c r="D1111" s="143"/>
    </row>
    <row r="1112" spans="4:4" x14ac:dyDescent="0.2">
      <c r="D1112" s="143"/>
    </row>
    <row r="1113" spans="4:4" x14ac:dyDescent="0.2">
      <c r="D1113" s="143"/>
    </row>
    <row r="1114" spans="4:4" x14ac:dyDescent="0.2">
      <c r="D1114" s="143"/>
    </row>
    <row r="1115" spans="4:4" x14ac:dyDescent="0.2">
      <c r="D1115" s="143"/>
    </row>
    <row r="1116" spans="4:4" x14ac:dyDescent="0.2">
      <c r="D1116" s="143"/>
    </row>
    <row r="1117" spans="4:4" x14ac:dyDescent="0.2">
      <c r="D1117" s="143"/>
    </row>
    <row r="1118" spans="4:4" x14ac:dyDescent="0.2">
      <c r="D1118" s="143"/>
    </row>
    <row r="1119" spans="4:4" x14ac:dyDescent="0.2">
      <c r="D1119" s="143"/>
    </row>
    <row r="1120" spans="4:4" x14ac:dyDescent="0.2">
      <c r="D1120" s="143"/>
    </row>
    <row r="1121" spans="4:4" x14ac:dyDescent="0.2">
      <c r="D1121" s="143"/>
    </row>
    <row r="1122" spans="4:4" x14ac:dyDescent="0.2">
      <c r="D1122" s="143"/>
    </row>
    <row r="1123" spans="4:4" x14ac:dyDescent="0.2">
      <c r="D1123" s="143"/>
    </row>
    <row r="1124" spans="4:4" x14ac:dyDescent="0.2">
      <c r="D1124" s="143"/>
    </row>
    <row r="1125" spans="4:4" x14ac:dyDescent="0.2">
      <c r="D1125" s="143"/>
    </row>
    <row r="1126" spans="4:4" x14ac:dyDescent="0.2">
      <c r="D1126" s="143"/>
    </row>
    <row r="1127" spans="4:4" x14ac:dyDescent="0.2">
      <c r="D1127" s="143"/>
    </row>
    <row r="1128" spans="4:4" x14ac:dyDescent="0.2">
      <c r="D1128" s="143"/>
    </row>
    <row r="1129" spans="4:4" x14ac:dyDescent="0.2">
      <c r="D1129" s="143"/>
    </row>
    <row r="1130" spans="4:4" x14ac:dyDescent="0.2">
      <c r="D1130" s="143"/>
    </row>
    <row r="1131" spans="4:4" x14ac:dyDescent="0.2">
      <c r="D1131" s="143"/>
    </row>
    <row r="1132" spans="4:4" x14ac:dyDescent="0.2">
      <c r="D1132" s="143"/>
    </row>
    <row r="1133" spans="4:4" x14ac:dyDescent="0.2">
      <c r="D1133" s="143"/>
    </row>
    <row r="1134" spans="4:4" x14ac:dyDescent="0.2">
      <c r="D1134" s="143"/>
    </row>
    <row r="1135" spans="4:4" x14ac:dyDescent="0.2">
      <c r="D1135" s="143"/>
    </row>
    <row r="1136" spans="4:4" x14ac:dyDescent="0.2">
      <c r="D1136" s="143"/>
    </row>
    <row r="1137" spans="4:4" x14ac:dyDescent="0.2">
      <c r="D1137" s="143"/>
    </row>
    <row r="1138" spans="4:4" x14ac:dyDescent="0.2">
      <c r="D1138" s="143"/>
    </row>
    <row r="1139" spans="4:4" x14ac:dyDescent="0.2">
      <c r="D1139" s="143"/>
    </row>
    <row r="1140" spans="4:4" x14ac:dyDescent="0.2">
      <c r="D1140" s="143"/>
    </row>
    <row r="1141" spans="4:4" x14ac:dyDescent="0.2">
      <c r="D1141" s="143"/>
    </row>
    <row r="1142" spans="4:4" x14ac:dyDescent="0.2">
      <c r="D1142" s="143"/>
    </row>
    <row r="1143" spans="4:4" x14ac:dyDescent="0.2">
      <c r="D1143" s="143"/>
    </row>
    <row r="1144" spans="4:4" x14ac:dyDescent="0.2">
      <c r="D1144" s="143"/>
    </row>
    <row r="1145" spans="4:4" x14ac:dyDescent="0.2">
      <c r="D1145" s="143"/>
    </row>
    <row r="1146" spans="4:4" x14ac:dyDescent="0.2">
      <c r="D1146" s="143"/>
    </row>
    <row r="1147" spans="4:4" x14ac:dyDescent="0.2">
      <c r="D1147" s="143"/>
    </row>
    <row r="1148" spans="4:4" x14ac:dyDescent="0.2">
      <c r="D1148" s="143"/>
    </row>
    <row r="1149" spans="4:4" x14ac:dyDescent="0.2">
      <c r="D1149" s="143"/>
    </row>
    <row r="1150" spans="4:4" x14ac:dyDescent="0.2">
      <c r="D1150" s="143"/>
    </row>
    <row r="1151" spans="4:4" x14ac:dyDescent="0.2">
      <c r="D1151" s="143"/>
    </row>
    <row r="1152" spans="4:4" x14ac:dyDescent="0.2">
      <c r="D1152" s="143"/>
    </row>
    <row r="1153" spans="4:4" x14ac:dyDescent="0.2">
      <c r="D1153" s="143"/>
    </row>
    <row r="1154" spans="4:4" x14ac:dyDescent="0.2">
      <c r="D1154" s="143"/>
    </row>
    <row r="1155" spans="4:4" x14ac:dyDescent="0.2">
      <c r="D1155" s="143"/>
    </row>
    <row r="1156" spans="4:4" x14ac:dyDescent="0.2">
      <c r="D1156" s="143"/>
    </row>
    <row r="1157" spans="4:4" x14ac:dyDescent="0.2">
      <c r="D1157" s="143"/>
    </row>
    <row r="1158" spans="4:4" x14ac:dyDescent="0.2">
      <c r="D1158" s="143"/>
    </row>
    <row r="1159" spans="4:4" x14ac:dyDescent="0.2">
      <c r="D1159" s="143"/>
    </row>
    <row r="1160" spans="4:4" x14ac:dyDescent="0.2">
      <c r="D1160" s="143"/>
    </row>
    <row r="1161" spans="4:4" x14ac:dyDescent="0.2">
      <c r="D1161" s="143"/>
    </row>
    <row r="1162" spans="4:4" x14ac:dyDescent="0.2">
      <c r="D1162" s="143"/>
    </row>
    <row r="1163" spans="4:4" x14ac:dyDescent="0.2">
      <c r="D1163" s="143"/>
    </row>
    <row r="1164" spans="4:4" x14ac:dyDescent="0.2">
      <c r="D1164" s="143"/>
    </row>
    <row r="1165" spans="4:4" x14ac:dyDescent="0.2">
      <c r="D1165" s="143"/>
    </row>
    <row r="1166" spans="4:4" x14ac:dyDescent="0.2">
      <c r="D1166" s="143"/>
    </row>
    <row r="1167" spans="4:4" x14ac:dyDescent="0.2">
      <c r="D1167" s="143"/>
    </row>
    <row r="1168" spans="4:4" x14ac:dyDescent="0.2">
      <c r="D1168" s="143"/>
    </row>
    <row r="1169" spans="4:4" x14ac:dyDescent="0.2">
      <c r="D1169" s="143"/>
    </row>
    <row r="1170" spans="4:4" x14ac:dyDescent="0.2">
      <c r="D1170" s="143"/>
    </row>
    <row r="1171" spans="4:4" x14ac:dyDescent="0.2">
      <c r="D1171" s="143"/>
    </row>
    <row r="1172" spans="4:4" x14ac:dyDescent="0.2">
      <c r="D1172" s="143"/>
    </row>
    <row r="1173" spans="4:4" x14ac:dyDescent="0.2">
      <c r="D1173" s="143"/>
    </row>
    <row r="1174" spans="4:4" x14ac:dyDescent="0.2">
      <c r="D1174" s="143"/>
    </row>
    <row r="1175" spans="4:4" x14ac:dyDescent="0.2">
      <c r="D1175" s="143"/>
    </row>
    <row r="1176" spans="4:4" x14ac:dyDescent="0.2">
      <c r="D1176" s="143"/>
    </row>
    <row r="1177" spans="4:4" x14ac:dyDescent="0.2">
      <c r="D1177" s="143"/>
    </row>
    <row r="1178" spans="4:4" x14ac:dyDescent="0.2">
      <c r="D1178" s="143"/>
    </row>
    <row r="1179" spans="4:4" x14ac:dyDescent="0.2">
      <c r="D1179" s="143"/>
    </row>
    <row r="1180" spans="4:4" x14ac:dyDescent="0.2">
      <c r="D1180" s="143"/>
    </row>
    <row r="1181" spans="4:4" x14ac:dyDescent="0.2">
      <c r="D1181" s="143"/>
    </row>
    <row r="1182" spans="4:4" x14ac:dyDescent="0.2">
      <c r="D1182" s="143"/>
    </row>
    <row r="1183" spans="4:4" x14ac:dyDescent="0.2">
      <c r="D1183" s="143"/>
    </row>
    <row r="1184" spans="4:4" x14ac:dyDescent="0.2">
      <c r="D1184" s="143"/>
    </row>
    <row r="1185" spans="4:4" x14ac:dyDescent="0.2">
      <c r="D1185" s="143"/>
    </row>
    <row r="1186" spans="4:4" x14ac:dyDescent="0.2">
      <c r="D1186" s="143"/>
    </row>
    <row r="1187" spans="4:4" x14ac:dyDescent="0.2">
      <c r="D1187" s="143"/>
    </row>
    <row r="1188" spans="4:4" x14ac:dyDescent="0.2">
      <c r="D1188" s="143"/>
    </row>
    <row r="1189" spans="4:4" x14ac:dyDescent="0.2">
      <c r="D1189" s="143"/>
    </row>
    <row r="1190" spans="4:4" x14ac:dyDescent="0.2">
      <c r="D1190" s="143"/>
    </row>
    <row r="1191" spans="4:4" x14ac:dyDescent="0.2">
      <c r="D1191" s="143"/>
    </row>
    <row r="1192" spans="4:4" x14ac:dyDescent="0.2">
      <c r="D1192" s="143"/>
    </row>
    <row r="1193" spans="4:4" x14ac:dyDescent="0.2">
      <c r="D1193" s="143"/>
    </row>
    <row r="1194" spans="4:4" x14ac:dyDescent="0.2">
      <c r="D1194" s="143"/>
    </row>
    <row r="1195" spans="4:4" x14ac:dyDescent="0.2">
      <c r="D1195" s="143"/>
    </row>
    <row r="1196" spans="4:4" x14ac:dyDescent="0.2">
      <c r="D1196" s="143"/>
    </row>
    <row r="1197" spans="4:4" x14ac:dyDescent="0.2">
      <c r="D1197" s="143"/>
    </row>
    <row r="1198" spans="4:4" x14ac:dyDescent="0.2">
      <c r="D1198" s="143"/>
    </row>
    <row r="1199" spans="4:4" x14ac:dyDescent="0.2">
      <c r="D1199" s="143"/>
    </row>
    <row r="1200" spans="4:4" x14ac:dyDescent="0.2">
      <c r="D1200" s="143"/>
    </row>
    <row r="1201" spans="4:4" x14ac:dyDescent="0.2">
      <c r="D1201" s="143"/>
    </row>
    <row r="1202" spans="4:4" x14ac:dyDescent="0.2">
      <c r="D1202" s="143"/>
    </row>
    <row r="1203" spans="4:4" x14ac:dyDescent="0.2">
      <c r="D1203" s="143"/>
    </row>
    <row r="1204" spans="4:4" x14ac:dyDescent="0.2">
      <c r="D1204" s="143"/>
    </row>
    <row r="1205" spans="4:4" x14ac:dyDescent="0.2">
      <c r="D1205" s="143"/>
    </row>
    <row r="1206" spans="4:4" x14ac:dyDescent="0.2">
      <c r="D1206" s="143"/>
    </row>
    <row r="1207" spans="4:4" x14ac:dyDescent="0.2">
      <c r="D1207" s="143"/>
    </row>
    <row r="1208" spans="4:4" x14ac:dyDescent="0.2">
      <c r="D1208" s="143"/>
    </row>
    <row r="1209" spans="4:4" x14ac:dyDescent="0.2">
      <c r="D1209" s="143"/>
    </row>
    <row r="1210" spans="4:4" x14ac:dyDescent="0.2">
      <c r="D1210" s="143"/>
    </row>
    <row r="1211" spans="4:4" x14ac:dyDescent="0.2">
      <c r="D1211" s="143"/>
    </row>
    <row r="1212" spans="4:4" x14ac:dyDescent="0.2">
      <c r="D1212" s="143"/>
    </row>
    <row r="1213" spans="4:4" x14ac:dyDescent="0.2">
      <c r="D1213" s="143"/>
    </row>
    <row r="1214" spans="4:4" x14ac:dyDescent="0.2">
      <c r="D1214" s="143"/>
    </row>
    <row r="1215" spans="4:4" x14ac:dyDescent="0.2">
      <c r="D1215" s="143"/>
    </row>
    <row r="1216" spans="4:4" x14ac:dyDescent="0.2">
      <c r="D1216" s="143"/>
    </row>
    <row r="1217" spans="4:4" x14ac:dyDescent="0.2">
      <c r="D1217" s="143"/>
    </row>
    <row r="1218" spans="4:4" x14ac:dyDescent="0.2">
      <c r="D1218" s="143"/>
    </row>
    <row r="1219" spans="4:4" x14ac:dyDescent="0.2">
      <c r="D1219" s="143"/>
    </row>
    <row r="1220" spans="4:4" x14ac:dyDescent="0.2">
      <c r="D1220" s="143"/>
    </row>
    <row r="1221" spans="4:4" x14ac:dyDescent="0.2">
      <c r="D1221" s="143"/>
    </row>
    <row r="1222" spans="4:4" x14ac:dyDescent="0.2">
      <c r="D1222" s="143"/>
    </row>
    <row r="1223" spans="4:4" x14ac:dyDescent="0.2">
      <c r="D1223" s="143"/>
    </row>
    <row r="1224" spans="4:4" x14ac:dyDescent="0.2">
      <c r="D1224" s="143"/>
    </row>
    <row r="1225" spans="4:4" x14ac:dyDescent="0.2">
      <c r="D1225" s="143"/>
    </row>
    <row r="1226" spans="4:4" x14ac:dyDescent="0.2">
      <c r="D1226" s="143"/>
    </row>
    <row r="1227" spans="4:4" x14ac:dyDescent="0.2">
      <c r="D1227" s="143"/>
    </row>
    <row r="1228" spans="4:4" x14ac:dyDescent="0.2">
      <c r="D1228" s="143"/>
    </row>
    <row r="1229" spans="4:4" x14ac:dyDescent="0.2">
      <c r="D1229" s="143"/>
    </row>
    <row r="1230" spans="4:4" x14ac:dyDescent="0.2">
      <c r="D1230" s="143"/>
    </row>
    <row r="1231" spans="4:4" x14ac:dyDescent="0.2">
      <c r="D1231" s="143"/>
    </row>
    <row r="1232" spans="4:4" x14ac:dyDescent="0.2">
      <c r="D1232" s="143"/>
    </row>
    <row r="1233" spans="4:4" x14ac:dyDescent="0.2">
      <c r="D1233" s="143"/>
    </row>
    <row r="1234" spans="4:4" x14ac:dyDescent="0.2">
      <c r="D1234" s="143"/>
    </row>
    <row r="1235" spans="4:4" x14ac:dyDescent="0.2">
      <c r="D1235" s="143"/>
    </row>
    <row r="1236" spans="4:4" x14ac:dyDescent="0.2">
      <c r="D1236" s="143"/>
    </row>
    <row r="1237" spans="4:4" x14ac:dyDescent="0.2">
      <c r="D1237" s="143"/>
    </row>
    <row r="1238" spans="4:4" x14ac:dyDescent="0.2">
      <c r="D1238" s="143"/>
    </row>
    <row r="1239" spans="4:4" x14ac:dyDescent="0.2">
      <c r="D1239" s="143"/>
    </row>
    <row r="1240" spans="4:4" x14ac:dyDescent="0.2">
      <c r="D1240" s="143"/>
    </row>
    <row r="1241" spans="4:4" x14ac:dyDescent="0.2">
      <c r="D1241" s="143"/>
    </row>
    <row r="1242" spans="4:4" x14ac:dyDescent="0.2">
      <c r="D1242" s="143"/>
    </row>
    <row r="1243" spans="4:4" x14ac:dyDescent="0.2">
      <c r="D1243" s="143"/>
    </row>
    <row r="1244" spans="4:4" x14ac:dyDescent="0.2">
      <c r="D1244" s="143"/>
    </row>
    <row r="1245" spans="4:4" x14ac:dyDescent="0.2">
      <c r="D1245" s="143"/>
    </row>
    <row r="1246" spans="4:4" x14ac:dyDescent="0.2">
      <c r="D1246" s="143"/>
    </row>
    <row r="1247" spans="4:4" x14ac:dyDescent="0.2">
      <c r="D1247" s="143"/>
    </row>
    <row r="1248" spans="4:4" x14ac:dyDescent="0.2">
      <c r="D1248" s="143"/>
    </row>
    <row r="1249" spans="4:4" x14ac:dyDescent="0.2">
      <c r="D1249" s="143"/>
    </row>
    <row r="1250" spans="4:4" x14ac:dyDescent="0.2">
      <c r="D1250" s="143"/>
    </row>
    <row r="1251" spans="4:4" x14ac:dyDescent="0.2">
      <c r="D1251" s="143"/>
    </row>
    <row r="1252" spans="4:4" x14ac:dyDescent="0.2">
      <c r="D1252" s="143"/>
    </row>
    <row r="1253" spans="4:4" x14ac:dyDescent="0.2">
      <c r="D1253" s="143"/>
    </row>
    <row r="1254" spans="4:4" x14ac:dyDescent="0.2">
      <c r="D1254" s="143"/>
    </row>
    <row r="1255" spans="4:4" x14ac:dyDescent="0.2">
      <c r="D1255" s="143"/>
    </row>
    <row r="1256" spans="4:4" x14ac:dyDescent="0.2">
      <c r="D1256" s="143"/>
    </row>
    <row r="1257" spans="4:4" x14ac:dyDescent="0.2">
      <c r="D1257" s="143"/>
    </row>
    <row r="1258" spans="4:4" x14ac:dyDescent="0.2">
      <c r="D1258" s="143"/>
    </row>
    <row r="1259" spans="4:4" x14ac:dyDescent="0.2">
      <c r="D1259" s="143"/>
    </row>
    <row r="1260" spans="4:4" x14ac:dyDescent="0.2">
      <c r="D1260" s="143"/>
    </row>
    <row r="1261" spans="4:4" x14ac:dyDescent="0.2">
      <c r="D1261" s="143"/>
    </row>
    <row r="1262" spans="4:4" x14ac:dyDescent="0.2">
      <c r="D1262" s="143"/>
    </row>
    <row r="1263" spans="4:4" x14ac:dyDescent="0.2">
      <c r="D1263" s="143"/>
    </row>
    <row r="1264" spans="4:4" x14ac:dyDescent="0.2">
      <c r="D1264" s="143"/>
    </row>
    <row r="1265" spans="4:4" x14ac:dyDescent="0.2">
      <c r="D1265" s="143"/>
    </row>
    <row r="1266" spans="4:4" x14ac:dyDescent="0.2">
      <c r="D1266" s="143"/>
    </row>
    <row r="1267" spans="4:4" x14ac:dyDescent="0.2">
      <c r="D1267" s="143"/>
    </row>
    <row r="1268" spans="4:4" x14ac:dyDescent="0.2">
      <c r="D1268" s="143"/>
    </row>
    <row r="1269" spans="4:4" x14ac:dyDescent="0.2">
      <c r="D1269" s="143"/>
    </row>
    <row r="1270" spans="4:4" x14ac:dyDescent="0.2">
      <c r="D1270" s="143"/>
    </row>
    <row r="1271" spans="4:4" x14ac:dyDescent="0.2">
      <c r="D1271" s="143"/>
    </row>
    <row r="1272" spans="4:4" x14ac:dyDescent="0.2">
      <c r="D1272" s="143"/>
    </row>
    <row r="1273" spans="4:4" x14ac:dyDescent="0.2">
      <c r="D1273" s="143"/>
    </row>
    <row r="1274" spans="4:4" x14ac:dyDescent="0.2">
      <c r="D1274" s="143"/>
    </row>
    <row r="1275" spans="4:4" x14ac:dyDescent="0.2">
      <c r="D1275" s="143"/>
    </row>
    <row r="1276" spans="4:4" x14ac:dyDescent="0.2">
      <c r="D1276" s="143"/>
    </row>
    <row r="1277" spans="4:4" x14ac:dyDescent="0.2">
      <c r="D1277" s="143"/>
    </row>
    <row r="1278" spans="4:4" x14ac:dyDescent="0.2">
      <c r="D1278" s="143"/>
    </row>
    <row r="1279" spans="4:4" x14ac:dyDescent="0.2">
      <c r="D1279" s="143"/>
    </row>
    <row r="1280" spans="4:4" x14ac:dyDescent="0.2">
      <c r="D1280" s="143"/>
    </row>
    <row r="1281" spans="4:4" x14ac:dyDescent="0.2">
      <c r="D1281" s="143"/>
    </row>
    <row r="1282" spans="4:4" x14ac:dyDescent="0.2">
      <c r="D1282" s="143"/>
    </row>
    <row r="1283" spans="4:4" x14ac:dyDescent="0.2">
      <c r="D1283" s="143"/>
    </row>
    <row r="1284" spans="4:4" x14ac:dyDescent="0.2">
      <c r="D1284" s="143"/>
    </row>
    <row r="1285" spans="4:4" x14ac:dyDescent="0.2">
      <c r="D1285" s="143"/>
    </row>
    <row r="1286" spans="4:4" x14ac:dyDescent="0.2">
      <c r="D1286" s="143"/>
    </row>
    <row r="1287" spans="4:4" x14ac:dyDescent="0.2">
      <c r="D1287" s="143"/>
    </row>
    <row r="1288" spans="4:4" x14ac:dyDescent="0.2">
      <c r="D1288" s="143"/>
    </row>
    <row r="1289" spans="4:4" x14ac:dyDescent="0.2">
      <c r="D1289" s="143"/>
    </row>
    <row r="1290" spans="4:4" x14ac:dyDescent="0.2">
      <c r="D1290" s="143"/>
    </row>
    <row r="1291" spans="4:4" x14ac:dyDescent="0.2">
      <c r="D1291" s="143"/>
    </row>
    <row r="1292" spans="4:4" x14ac:dyDescent="0.2">
      <c r="D1292" s="143"/>
    </row>
    <row r="1293" spans="4:4" x14ac:dyDescent="0.2">
      <c r="D1293" s="143"/>
    </row>
    <row r="1294" spans="4:4" x14ac:dyDescent="0.2">
      <c r="D1294" s="143"/>
    </row>
    <row r="1295" spans="4:4" x14ac:dyDescent="0.2">
      <c r="D1295" s="143"/>
    </row>
    <row r="1296" spans="4:4" x14ac:dyDescent="0.2">
      <c r="D1296" s="143"/>
    </row>
    <row r="1297" spans="4:4" x14ac:dyDescent="0.2">
      <c r="D1297" s="143"/>
    </row>
    <row r="1298" spans="4:4" x14ac:dyDescent="0.2">
      <c r="D1298" s="143"/>
    </row>
    <row r="1299" spans="4:4" x14ac:dyDescent="0.2">
      <c r="D1299" s="143"/>
    </row>
    <row r="1300" spans="4:4" x14ac:dyDescent="0.2">
      <c r="D1300" s="143"/>
    </row>
    <row r="1301" spans="4:4" x14ac:dyDescent="0.2">
      <c r="D1301" s="143"/>
    </row>
    <row r="1302" spans="4:4" x14ac:dyDescent="0.2">
      <c r="D1302" s="143"/>
    </row>
    <row r="1303" spans="4:4" x14ac:dyDescent="0.2">
      <c r="D1303" s="143"/>
    </row>
    <row r="1304" spans="4:4" x14ac:dyDescent="0.2">
      <c r="D1304" s="143"/>
    </row>
    <row r="1305" spans="4:4" x14ac:dyDescent="0.2">
      <c r="D1305" s="143"/>
    </row>
    <row r="1306" spans="4:4" x14ac:dyDescent="0.2">
      <c r="D1306" s="143"/>
    </row>
    <row r="1307" spans="4:4" x14ac:dyDescent="0.2">
      <c r="D1307" s="143"/>
    </row>
    <row r="1308" spans="4:4" x14ac:dyDescent="0.2">
      <c r="D1308" s="143"/>
    </row>
    <row r="1309" spans="4:4" x14ac:dyDescent="0.2">
      <c r="D1309" s="143"/>
    </row>
    <row r="1310" spans="4:4" x14ac:dyDescent="0.2">
      <c r="D1310" s="143"/>
    </row>
    <row r="1311" spans="4:4" x14ac:dyDescent="0.2">
      <c r="D1311" s="143"/>
    </row>
    <row r="1312" spans="4:4" x14ac:dyDescent="0.2">
      <c r="D1312" s="143"/>
    </row>
    <row r="1313" spans="4:4" x14ac:dyDescent="0.2">
      <c r="D1313" s="143"/>
    </row>
    <row r="1314" spans="4:4" x14ac:dyDescent="0.2">
      <c r="D1314" s="143"/>
    </row>
    <row r="1315" spans="4:4" x14ac:dyDescent="0.2">
      <c r="D1315" s="143"/>
    </row>
    <row r="1316" spans="4:4" x14ac:dyDescent="0.2">
      <c r="D1316" s="143"/>
    </row>
    <row r="1317" spans="4:4" x14ac:dyDescent="0.2">
      <c r="D1317" s="143"/>
    </row>
    <row r="1318" spans="4:4" x14ac:dyDescent="0.2">
      <c r="D1318" s="143"/>
    </row>
    <row r="1319" spans="4:4" x14ac:dyDescent="0.2">
      <c r="D1319" s="143"/>
    </row>
    <row r="1320" spans="4:4" x14ac:dyDescent="0.2">
      <c r="D1320" s="143"/>
    </row>
    <row r="1321" spans="4:4" x14ac:dyDescent="0.2">
      <c r="D1321" s="143"/>
    </row>
    <row r="1322" spans="4:4" x14ac:dyDescent="0.2">
      <c r="D1322" s="143"/>
    </row>
    <row r="1323" spans="4:4" x14ac:dyDescent="0.2">
      <c r="D1323" s="143"/>
    </row>
    <row r="1324" spans="4:4" x14ac:dyDescent="0.2">
      <c r="D1324" s="143"/>
    </row>
    <row r="1325" spans="4:4" x14ac:dyDescent="0.2">
      <c r="D1325" s="143"/>
    </row>
    <row r="1326" spans="4:4" x14ac:dyDescent="0.2">
      <c r="D1326" s="143"/>
    </row>
    <row r="1327" spans="4:4" x14ac:dyDescent="0.2">
      <c r="D1327" s="143"/>
    </row>
    <row r="1328" spans="4:4" x14ac:dyDescent="0.2">
      <c r="D1328" s="143"/>
    </row>
    <row r="1329" spans="4:4" x14ac:dyDescent="0.2">
      <c r="D1329" s="143"/>
    </row>
    <row r="1330" spans="4:4" x14ac:dyDescent="0.2">
      <c r="D1330" s="143"/>
    </row>
    <row r="1331" spans="4:4" x14ac:dyDescent="0.2">
      <c r="D1331" s="143"/>
    </row>
    <row r="1332" spans="4:4" x14ac:dyDescent="0.2">
      <c r="D1332" s="143"/>
    </row>
    <row r="1333" spans="4:4" x14ac:dyDescent="0.2">
      <c r="D1333" s="143"/>
    </row>
    <row r="1334" spans="4:4" x14ac:dyDescent="0.2">
      <c r="D1334" s="143"/>
    </row>
    <row r="1335" spans="4:4" x14ac:dyDescent="0.2">
      <c r="D1335" s="143"/>
    </row>
    <row r="1336" spans="4:4" x14ac:dyDescent="0.2">
      <c r="D1336" s="143"/>
    </row>
    <row r="1337" spans="4:4" x14ac:dyDescent="0.2">
      <c r="D1337" s="143"/>
    </row>
    <row r="1338" spans="4:4" x14ac:dyDescent="0.2">
      <c r="D1338" s="143"/>
    </row>
    <row r="1339" spans="4:4" x14ac:dyDescent="0.2">
      <c r="D1339" s="143"/>
    </row>
    <row r="1340" spans="4:4" x14ac:dyDescent="0.2">
      <c r="D1340" s="143"/>
    </row>
    <row r="1341" spans="4:4" x14ac:dyDescent="0.2">
      <c r="D1341" s="143"/>
    </row>
    <row r="1342" spans="4:4" x14ac:dyDescent="0.2">
      <c r="D1342" s="143"/>
    </row>
    <row r="1343" spans="4:4" x14ac:dyDescent="0.2">
      <c r="D1343" s="143"/>
    </row>
    <row r="1344" spans="4:4" x14ac:dyDescent="0.2">
      <c r="D1344" s="143"/>
    </row>
    <row r="1345" spans="4:4" x14ac:dyDescent="0.2">
      <c r="D1345" s="143"/>
    </row>
    <row r="1346" spans="4:4" x14ac:dyDescent="0.2">
      <c r="D1346" s="143"/>
    </row>
    <row r="1347" spans="4:4" x14ac:dyDescent="0.2">
      <c r="D1347" s="143"/>
    </row>
    <row r="1348" spans="4:4" x14ac:dyDescent="0.2">
      <c r="D1348" s="143"/>
    </row>
    <row r="1349" spans="4:4" x14ac:dyDescent="0.2">
      <c r="D1349" s="143"/>
    </row>
    <row r="1350" spans="4:4" x14ac:dyDescent="0.2">
      <c r="D1350" s="143"/>
    </row>
    <row r="1351" spans="4:4" x14ac:dyDescent="0.2">
      <c r="D1351" s="143"/>
    </row>
    <row r="1352" spans="4:4" x14ac:dyDescent="0.2">
      <c r="D1352" s="143"/>
    </row>
    <row r="1353" spans="4:4" x14ac:dyDescent="0.2">
      <c r="D1353" s="143"/>
    </row>
    <row r="1354" spans="4:4" x14ac:dyDescent="0.2">
      <c r="D1354" s="143"/>
    </row>
    <row r="1355" spans="4:4" x14ac:dyDescent="0.2">
      <c r="D1355" s="143"/>
    </row>
    <row r="1356" spans="4:4" x14ac:dyDescent="0.2">
      <c r="D1356" s="143"/>
    </row>
    <row r="1357" spans="4:4" x14ac:dyDescent="0.2">
      <c r="D1357" s="143"/>
    </row>
    <row r="1358" spans="4:4" x14ac:dyDescent="0.2">
      <c r="D1358" s="143"/>
    </row>
    <row r="1359" spans="4:4" x14ac:dyDescent="0.2">
      <c r="D1359" s="143"/>
    </row>
    <row r="1360" spans="4:4" x14ac:dyDescent="0.2">
      <c r="D1360" s="143"/>
    </row>
    <row r="1361" spans="4:4" x14ac:dyDescent="0.2">
      <c r="D1361" s="143"/>
    </row>
    <row r="1362" spans="4:4" x14ac:dyDescent="0.2">
      <c r="D1362" s="143"/>
    </row>
    <row r="1363" spans="4:4" x14ac:dyDescent="0.2">
      <c r="D1363" s="143"/>
    </row>
    <row r="1364" spans="4:4" x14ac:dyDescent="0.2">
      <c r="D1364" s="143"/>
    </row>
    <row r="1365" spans="4:4" x14ac:dyDescent="0.2">
      <c r="D1365" s="143"/>
    </row>
    <row r="1366" spans="4:4" x14ac:dyDescent="0.2">
      <c r="D1366" s="143"/>
    </row>
    <row r="1367" spans="4:4" x14ac:dyDescent="0.2">
      <c r="D1367" s="143"/>
    </row>
    <row r="1368" spans="4:4" x14ac:dyDescent="0.2">
      <c r="D1368" s="143"/>
    </row>
    <row r="1369" spans="4:4" x14ac:dyDescent="0.2">
      <c r="D1369" s="143"/>
    </row>
    <row r="1370" spans="4:4" x14ac:dyDescent="0.2">
      <c r="D1370" s="143"/>
    </row>
    <row r="1371" spans="4:4" x14ac:dyDescent="0.2">
      <c r="D1371" s="143"/>
    </row>
    <row r="1372" spans="4:4" x14ac:dyDescent="0.2">
      <c r="D1372" s="143"/>
    </row>
    <row r="1373" spans="4:4" x14ac:dyDescent="0.2">
      <c r="D1373" s="143"/>
    </row>
    <row r="1374" spans="4:4" x14ac:dyDescent="0.2">
      <c r="D1374" s="143"/>
    </row>
    <row r="1375" spans="4:4" x14ac:dyDescent="0.2">
      <c r="D1375" s="143"/>
    </row>
    <row r="1376" spans="4:4" x14ac:dyDescent="0.2">
      <c r="D1376" s="143"/>
    </row>
    <row r="1377" spans="4:4" x14ac:dyDescent="0.2">
      <c r="D1377" s="143"/>
    </row>
    <row r="1378" spans="4:4" x14ac:dyDescent="0.2">
      <c r="D1378" s="143"/>
    </row>
    <row r="1379" spans="4:4" x14ac:dyDescent="0.2">
      <c r="D1379" s="143"/>
    </row>
    <row r="1380" spans="4:4" x14ac:dyDescent="0.2">
      <c r="D1380" s="143"/>
    </row>
    <row r="1381" spans="4:4" x14ac:dyDescent="0.2">
      <c r="D1381" s="143"/>
    </row>
    <row r="1382" spans="4:4" x14ac:dyDescent="0.2">
      <c r="D1382" s="143"/>
    </row>
    <row r="1383" spans="4:4" x14ac:dyDescent="0.2">
      <c r="D1383" s="143"/>
    </row>
    <row r="1384" spans="4:4" x14ac:dyDescent="0.2">
      <c r="D1384" s="143"/>
    </row>
    <row r="1385" spans="4:4" x14ac:dyDescent="0.2">
      <c r="D1385" s="143"/>
    </row>
    <row r="1386" spans="4:4" x14ac:dyDescent="0.2">
      <c r="D1386" s="143"/>
    </row>
    <row r="1387" spans="4:4" x14ac:dyDescent="0.2">
      <c r="D1387" s="143"/>
    </row>
    <row r="1388" spans="4:4" x14ac:dyDescent="0.2">
      <c r="D1388" s="143"/>
    </row>
    <row r="1389" spans="4:4" x14ac:dyDescent="0.2">
      <c r="D1389" s="143"/>
    </row>
    <row r="1390" spans="4:4" x14ac:dyDescent="0.2">
      <c r="D1390" s="143"/>
    </row>
    <row r="1391" spans="4:4" x14ac:dyDescent="0.2">
      <c r="D1391" s="143"/>
    </row>
    <row r="1392" spans="4:4" x14ac:dyDescent="0.2">
      <c r="D1392" s="143"/>
    </row>
    <row r="1393" spans="4:4" x14ac:dyDescent="0.2">
      <c r="D1393" s="143"/>
    </row>
    <row r="1394" spans="4:4" x14ac:dyDescent="0.2">
      <c r="D1394" s="143"/>
    </row>
    <row r="1395" spans="4:4" x14ac:dyDescent="0.2">
      <c r="D1395" s="143"/>
    </row>
    <row r="1396" spans="4:4" x14ac:dyDescent="0.2">
      <c r="D1396" s="143"/>
    </row>
    <row r="1397" spans="4:4" x14ac:dyDescent="0.2">
      <c r="D1397" s="143"/>
    </row>
    <row r="1398" spans="4:4" x14ac:dyDescent="0.2">
      <c r="D1398" s="143"/>
    </row>
    <row r="1399" spans="4:4" x14ac:dyDescent="0.2">
      <c r="D1399" s="143"/>
    </row>
    <row r="1400" spans="4:4" x14ac:dyDescent="0.2">
      <c r="D1400" s="143"/>
    </row>
    <row r="1401" spans="4:4" x14ac:dyDescent="0.2">
      <c r="D1401" s="143"/>
    </row>
    <row r="1402" spans="4:4" x14ac:dyDescent="0.2">
      <c r="D1402" s="143"/>
    </row>
    <row r="1403" spans="4:4" x14ac:dyDescent="0.2">
      <c r="D1403" s="143"/>
    </row>
    <row r="1404" spans="4:4" x14ac:dyDescent="0.2">
      <c r="D1404" s="143"/>
    </row>
    <row r="1405" spans="4:4" x14ac:dyDescent="0.2">
      <c r="D1405" s="143"/>
    </row>
    <row r="1406" spans="4:4" x14ac:dyDescent="0.2">
      <c r="D1406" s="143"/>
    </row>
    <row r="1407" spans="4:4" x14ac:dyDescent="0.2">
      <c r="D1407" s="143"/>
    </row>
    <row r="1408" spans="4:4" x14ac:dyDescent="0.2">
      <c r="D1408" s="143"/>
    </row>
    <row r="1409" spans="4:4" x14ac:dyDescent="0.2">
      <c r="D1409" s="143"/>
    </row>
    <row r="1410" spans="4:4" x14ac:dyDescent="0.2">
      <c r="D1410" s="143"/>
    </row>
    <row r="1411" spans="4:4" x14ac:dyDescent="0.2">
      <c r="D1411" s="143"/>
    </row>
    <row r="1412" spans="4:4" x14ac:dyDescent="0.2">
      <c r="D1412" s="143"/>
    </row>
    <row r="1413" spans="4:4" x14ac:dyDescent="0.2">
      <c r="D1413" s="143"/>
    </row>
    <row r="1414" spans="4:4" x14ac:dyDescent="0.2">
      <c r="D1414" s="143"/>
    </row>
    <row r="1415" spans="4:4" x14ac:dyDescent="0.2">
      <c r="D1415" s="143"/>
    </row>
    <row r="1416" spans="4:4" x14ac:dyDescent="0.2">
      <c r="D1416" s="143"/>
    </row>
    <row r="1417" spans="4:4" x14ac:dyDescent="0.2">
      <c r="D1417" s="143"/>
    </row>
    <row r="1418" spans="4:4" x14ac:dyDescent="0.2">
      <c r="D1418" s="143"/>
    </row>
    <row r="1419" spans="4:4" x14ac:dyDescent="0.2">
      <c r="D1419" s="143"/>
    </row>
    <row r="1420" spans="4:4" x14ac:dyDescent="0.2">
      <c r="D1420" s="143"/>
    </row>
    <row r="1421" spans="4:4" x14ac:dyDescent="0.2">
      <c r="D1421" s="143"/>
    </row>
    <row r="1422" spans="4:4" x14ac:dyDescent="0.2">
      <c r="D1422" s="143"/>
    </row>
    <row r="1423" spans="4:4" x14ac:dyDescent="0.2">
      <c r="D1423" s="143"/>
    </row>
    <row r="1424" spans="4:4" x14ac:dyDescent="0.2">
      <c r="D1424" s="143"/>
    </row>
    <row r="1425" spans="4:4" x14ac:dyDescent="0.2">
      <c r="D1425" s="143"/>
    </row>
    <row r="1426" spans="4:4" x14ac:dyDescent="0.2">
      <c r="D1426" s="143"/>
    </row>
    <row r="1427" spans="4:4" x14ac:dyDescent="0.2">
      <c r="D1427" s="143"/>
    </row>
    <row r="1428" spans="4:4" x14ac:dyDescent="0.2">
      <c r="D1428" s="143"/>
    </row>
    <row r="1429" spans="4:4" x14ac:dyDescent="0.2">
      <c r="D1429" s="143"/>
    </row>
    <row r="1430" spans="4:4" x14ac:dyDescent="0.2">
      <c r="D1430" s="143"/>
    </row>
    <row r="1431" spans="4:4" x14ac:dyDescent="0.2">
      <c r="D1431" s="143"/>
    </row>
    <row r="1432" spans="4:4" x14ac:dyDescent="0.2">
      <c r="D1432" s="143"/>
    </row>
    <row r="1433" spans="4:4" x14ac:dyDescent="0.2">
      <c r="D1433" s="143"/>
    </row>
    <row r="1434" spans="4:4" x14ac:dyDescent="0.2">
      <c r="D1434" s="143"/>
    </row>
    <row r="1435" spans="4:4" x14ac:dyDescent="0.2">
      <c r="D1435" s="143"/>
    </row>
    <row r="1436" spans="4:4" x14ac:dyDescent="0.2">
      <c r="D1436" s="143"/>
    </row>
    <row r="1437" spans="4:4" x14ac:dyDescent="0.2">
      <c r="D1437" s="143"/>
    </row>
    <row r="1438" spans="4:4" x14ac:dyDescent="0.2">
      <c r="D1438" s="143"/>
    </row>
    <row r="1439" spans="4:4" x14ac:dyDescent="0.2">
      <c r="D1439" s="143"/>
    </row>
    <row r="1440" spans="4:4" x14ac:dyDescent="0.2">
      <c r="D1440" s="143"/>
    </row>
    <row r="1441" spans="4:4" x14ac:dyDescent="0.2">
      <c r="D1441" s="143"/>
    </row>
    <row r="1442" spans="4:4" x14ac:dyDescent="0.2">
      <c r="D1442" s="143"/>
    </row>
    <row r="1443" spans="4:4" x14ac:dyDescent="0.2">
      <c r="D1443" s="143"/>
    </row>
    <row r="1444" spans="4:4" x14ac:dyDescent="0.2">
      <c r="D1444" s="143"/>
    </row>
    <row r="1445" spans="4:4" x14ac:dyDescent="0.2">
      <c r="D1445" s="143"/>
    </row>
    <row r="1446" spans="4:4" x14ac:dyDescent="0.2">
      <c r="D1446" s="143"/>
    </row>
    <row r="1447" spans="4:4" x14ac:dyDescent="0.2">
      <c r="D1447" s="143"/>
    </row>
    <row r="1448" spans="4:4" x14ac:dyDescent="0.2">
      <c r="D1448" s="143"/>
    </row>
    <row r="1449" spans="4:4" x14ac:dyDescent="0.2">
      <c r="D1449" s="143"/>
    </row>
    <row r="1450" spans="4:4" x14ac:dyDescent="0.2">
      <c r="D1450" s="143"/>
    </row>
    <row r="1451" spans="4:4" x14ac:dyDescent="0.2">
      <c r="D1451" s="143"/>
    </row>
    <row r="1452" spans="4:4" x14ac:dyDescent="0.2">
      <c r="D1452" s="143"/>
    </row>
    <row r="1453" spans="4:4" x14ac:dyDescent="0.2">
      <c r="D1453" s="143"/>
    </row>
    <row r="1454" spans="4:4" x14ac:dyDescent="0.2">
      <c r="D1454" s="143"/>
    </row>
    <row r="1455" spans="4:4" x14ac:dyDescent="0.2">
      <c r="D1455" s="143"/>
    </row>
    <row r="1456" spans="4:4" x14ac:dyDescent="0.2">
      <c r="D1456" s="143"/>
    </row>
    <row r="1457" spans="4:4" x14ac:dyDescent="0.2">
      <c r="D1457" s="143"/>
    </row>
    <row r="1458" spans="4:4" x14ac:dyDescent="0.2">
      <c r="D1458" s="143"/>
    </row>
    <row r="1459" spans="4:4" x14ac:dyDescent="0.2">
      <c r="D1459" s="143"/>
    </row>
    <row r="1460" spans="4:4" x14ac:dyDescent="0.2">
      <c r="D1460" s="143"/>
    </row>
    <row r="1461" spans="4:4" x14ac:dyDescent="0.2">
      <c r="D1461" s="143"/>
    </row>
    <row r="1462" spans="4:4" x14ac:dyDescent="0.2">
      <c r="D1462" s="143"/>
    </row>
    <row r="1463" spans="4:4" x14ac:dyDescent="0.2">
      <c r="D1463" s="143"/>
    </row>
    <row r="1464" spans="4:4" x14ac:dyDescent="0.2">
      <c r="D1464" s="143"/>
    </row>
    <row r="1465" spans="4:4" x14ac:dyDescent="0.2">
      <c r="D1465" s="143"/>
    </row>
    <row r="1466" spans="4:4" x14ac:dyDescent="0.2">
      <c r="D1466" s="143"/>
    </row>
    <row r="1467" spans="4:4" x14ac:dyDescent="0.2">
      <c r="D1467" s="143"/>
    </row>
    <row r="1468" spans="4:4" x14ac:dyDescent="0.2">
      <c r="D1468" s="143"/>
    </row>
    <row r="1469" spans="4:4" x14ac:dyDescent="0.2">
      <c r="D1469" s="143"/>
    </row>
    <row r="1470" spans="4:4" x14ac:dyDescent="0.2">
      <c r="D1470" s="143"/>
    </row>
    <row r="1471" spans="4:4" x14ac:dyDescent="0.2">
      <c r="D1471" s="143"/>
    </row>
    <row r="1472" spans="4:4" x14ac:dyDescent="0.2">
      <c r="D1472" s="143"/>
    </row>
    <row r="1473" spans="4:4" x14ac:dyDescent="0.2">
      <c r="D1473" s="143"/>
    </row>
    <row r="1474" spans="4:4" x14ac:dyDescent="0.2">
      <c r="D1474" s="143"/>
    </row>
    <row r="1475" spans="4:4" x14ac:dyDescent="0.2">
      <c r="D1475" s="143"/>
    </row>
    <row r="1476" spans="4:4" x14ac:dyDescent="0.2">
      <c r="D1476" s="143"/>
    </row>
    <row r="1477" spans="4:4" x14ac:dyDescent="0.2">
      <c r="D1477" s="143"/>
    </row>
    <row r="1478" spans="4:4" x14ac:dyDescent="0.2">
      <c r="D1478" s="143"/>
    </row>
    <row r="1479" spans="4:4" x14ac:dyDescent="0.2">
      <c r="D1479" s="143"/>
    </row>
    <row r="1480" spans="4:4" x14ac:dyDescent="0.2">
      <c r="D1480" s="143"/>
    </row>
    <row r="1481" spans="4:4" x14ac:dyDescent="0.2">
      <c r="D1481" s="143"/>
    </row>
    <row r="1482" spans="4:4" x14ac:dyDescent="0.2">
      <c r="D1482" s="143"/>
    </row>
    <row r="1483" spans="4:4" x14ac:dyDescent="0.2">
      <c r="D1483" s="143"/>
    </row>
    <row r="1484" spans="4:4" x14ac:dyDescent="0.2">
      <c r="D1484" s="143"/>
    </row>
    <row r="1485" spans="4:4" x14ac:dyDescent="0.2">
      <c r="D1485" s="143"/>
    </row>
    <row r="1486" spans="4:4" x14ac:dyDescent="0.2">
      <c r="D1486" s="143"/>
    </row>
    <row r="1487" spans="4:4" x14ac:dyDescent="0.2">
      <c r="D1487" s="143"/>
    </row>
    <row r="1488" spans="4:4" x14ac:dyDescent="0.2">
      <c r="D1488" s="143"/>
    </row>
    <row r="1489" spans="4:4" x14ac:dyDescent="0.2">
      <c r="D1489" s="143"/>
    </row>
    <row r="1490" spans="4:4" x14ac:dyDescent="0.2">
      <c r="D1490" s="143"/>
    </row>
    <row r="1491" spans="4:4" x14ac:dyDescent="0.2">
      <c r="D1491" s="143"/>
    </row>
    <row r="1492" spans="4:4" x14ac:dyDescent="0.2">
      <c r="D1492" s="143"/>
    </row>
    <row r="1493" spans="4:4" x14ac:dyDescent="0.2">
      <c r="D1493" s="143"/>
    </row>
    <row r="1494" spans="4:4" x14ac:dyDescent="0.2">
      <c r="D1494" s="143"/>
    </row>
    <row r="1495" spans="4:4" x14ac:dyDescent="0.2">
      <c r="D1495" s="143"/>
    </row>
    <row r="1496" spans="4:4" x14ac:dyDescent="0.2">
      <c r="D1496" s="143"/>
    </row>
    <row r="1497" spans="4:4" x14ac:dyDescent="0.2">
      <c r="D1497" s="143"/>
    </row>
    <row r="1498" spans="4:4" x14ac:dyDescent="0.2">
      <c r="D1498" s="143"/>
    </row>
    <row r="1499" spans="4:4" x14ac:dyDescent="0.2">
      <c r="D1499" s="143"/>
    </row>
    <row r="1500" spans="4:4" x14ac:dyDescent="0.2">
      <c r="D1500" s="143"/>
    </row>
    <row r="1501" spans="4:4" x14ac:dyDescent="0.2">
      <c r="D1501" s="143"/>
    </row>
    <row r="1502" spans="4:4" x14ac:dyDescent="0.2">
      <c r="D1502" s="143"/>
    </row>
    <row r="1503" spans="4:4" x14ac:dyDescent="0.2">
      <c r="D1503" s="143"/>
    </row>
    <row r="1504" spans="4:4" x14ac:dyDescent="0.2">
      <c r="D1504" s="143"/>
    </row>
    <row r="1505" spans="4:4" x14ac:dyDescent="0.2">
      <c r="D1505" s="143"/>
    </row>
    <row r="1506" spans="4:4" x14ac:dyDescent="0.2">
      <c r="D1506" s="143"/>
    </row>
    <row r="1507" spans="4:4" x14ac:dyDescent="0.2">
      <c r="D1507" s="143"/>
    </row>
    <row r="1508" spans="4:4" x14ac:dyDescent="0.2">
      <c r="D1508" s="143"/>
    </row>
    <row r="1509" spans="4:4" x14ac:dyDescent="0.2">
      <c r="D1509" s="143"/>
    </row>
    <row r="1510" spans="4:4" x14ac:dyDescent="0.2">
      <c r="D1510" s="143"/>
    </row>
    <row r="1511" spans="4:4" x14ac:dyDescent="0.2">
      <c r="D1511" s="143"/>
    </row>
    <row r="1512" spans="4:4" x14ac:dyDescent="0.2">
      <c r="D1512" s="143"/>
    </row>
    <row r="1513" spans="4:4" x14ac:dyDescent="0.2">
      <c r="D1513" s="143"/>
    </row>
    <row r="1514" spans="4:4" x14ac:dyDescent="0.2">
      <c r="D1514" s="143"/>
    </row>
    <row r="1515" spans="4:4" x14ac:dyDescent="0.2">
      <c r="D1515" s="143"/>
    </row>
    <row r="1516" spans="4:4" x14ac:dyDescent="0.2">
      <c r="D1516" s="143"/>
    </row>
    <row r="1517" spans="4:4" x14ac:dyDescent="0.2">
      <c r="D1517" s="143"/>
    </row>
    <row r="1518" spans="4:4" x14ac:dyDescent="0.2">
      <c r="D1518" s="143"/>
    </row>
    <row r="1519" spans="4:4" x14ac:dyDescent="0.2">
      <c r="D1519" s="143"/>
    </row>
    <row r="1520" spans="4:4" x14ac:dyDescent="0.2">
      <c r="D1520" s="143"/>
    </row>
    <row r="1521" spans="4:4" x14ac:dyDescent="0.2">
      <c r="D1521" s="143"/>
    </row>
    <row r="1522" spans="4:4" x14ac:dyDescent="0.2">
      <c r="D1522" s="143"/>
    </row>
    <row r="1523" spans="4:4" x14ac:dyDescent="0.2">
      <c r="D1523" s="143"/>
    </row>
    <row r="1524" spans="4:4" x14ac:dyDescent="0.2">
      <c r="D1524" s="143"/>
    </row>
    <row r="1525" spans="4:4" x14ac:dyDescent="0.2">
      <c r="D1525" s="143"/>
    </row>
    <row r="1526" spans="4:4" x14ac:dyDescent="0.2">
      <c r="D1526" s="143"/>
    </row>
    <row r="1527" spans="4:4" x14ac:dyDescent="0.2">
      <c r="D1527" s="143"/>
    </row>
    <row r="1528" spans="4:4" x14ac:dyDescent="0.2">
      <c r="D1528" s="143"/>
    </row>
    <row r="1529" spans="4:4" x14ac:dyDescent="0.2">
      <c r="D1529" s="143"/>
    </row>
    <row r="1530" spans="4:4" x14ac:dyDescent="0.2">
      <c r="D1530" s="143"/>
    </row>
    <row r="1531" spans="4:4" x14ac:dyDescent="0.2">
      <c r="D1531" s="143"/>
    </row>
    <row r="1532" spans="4:4" x14ac:dyDescent="0.2">
      <c r="D1532" s="143"/>
    </row>
    <row r="1533" spans="4:4" x14ac:dyDescent="0.2">
      <c r="D1533" s="143"/>
    </row>
    <row r="1534" spans="4:4" x14ac:dyDescent="0.2">
      <c r="D1534" s="143"/>
    </row>
    <row r="1535" spans="4:4" x14ac:dyDescent="0.2">
      <c r="D1535" s="143"/>
    </row>
    <row r="1536" spans="4:4" x14ac:dyDescent="0.2">
      <c r="D1536" s="143"/>
    </row>
    <row r="1537" spans="4:4" x14ac:dyDescent="0.2">
      <c r="D1537" s="143"/>
    </row>
    <row r="1538" spans="4:4" x14ac:dyDescent="0.2">
      <c r="D1538" s="143"/>
    </row>
    <row r="1539" spans="4:4" x14ac:dyDescent="0.2">
      <c r="D1539" s="143"/>
    </row>
    <row r="1540" spans="4:4" x14ac:dyDescent="0.2">
      <c r="D1540" s="143"/>
    </row>
    <row r="1541" spans="4:4" x14ac:dyDescent="0.2">
      <c r="D1541" s="143"/>
    </row>
    <row r="1542" spans="4:4" x14ac:dyDescent="0.2">
      <c r="D1542" s="143"/>
    </row>
    <row r="1543" spans="4:4" x14ac:dyDescent="0.2">
      <c r="D1543" s="143"/>
    </row>
    <row r="1544" spans="4:4" x14ac:dyDescent="0.2">
      <c r="D1544" s="143"/>
    </row>
    <row r="1545" spans="4:4" x14ac:dyDescent="0.2">
      <c r="D1545" s="143"/>
    </row>
    <row r="1546" spans="4:4" x14ac:dyDescent="0.2">
      <c r="D1546" s="143"/>
    </row>
    <row r="1547" spans="4:4" x14ac:dyDescent="0.2">
      <c r="D1547" s="143"/>
    </row>
    <row r="1548" spans="4:4" x14ac:dyDescent="0.2">
      <c r="D1548" s="143"/>
    </row>
    <row r="1549" spans="4:4" x14ac:dyDescent="0.2">
      <c r="D1549" s="143"/>
    </row>
    <row r="1550" spans="4:4" x14ac:dyDescent="0.2">
      <c r="D1550" s="143"/>
    </row>
    <row r="1551" spans="4:4" x14ac:dyDescent="0.2">
      <c r="D1551" s="143"/>
    </row>
    <row r="1552" spans="4:4" x14ac:dyDescent="0.2">
      <c r="D1552" s="143"/>
    </row>
    <row r="1553" spans="4:4" x14ac:dyDescent="0.2">
      <c r="D1553" s="143"/>
    </row>
    <row r="1554" spans="4:4" x14ac:dyDescent="0.2">
      <c r="D1554" s="143"/>
    </row>
    <row r="1555" spans="4:4" x14ac:dyDescent="0.2">
      <c r="D1555" s="143"/>
    </row>
    <row r="1556" spans="4:4" x14ac:dyDescent="0.2">
      <c r="D1556" s="143"/>
    </row>
    <row r="1557" spans="4:4" x14ac:dyDescent="0.2">
      <c r="D1557" s="143"/>
    </row>
    <row r="1558" spans="4:4" x14ac:dyDescent="0.2">
      <c r="D1558" s="143"/>
    </row>
    <row r="1559" spans="4:4" x14ac:dyDescent="0.2">
      <c r="D1559" s="143"/>
    </row>
    <row r="1560" spans="4:4" x14ac:dyDescent="0.2">
      <c r="D1560" s="143"/>
    </row>
    <row r="1561" spans="4:4" x14ac:dyDescent="0.2">
      <c r="D1561" s="143"/>
    </row>
    <row r="1562" spans="4:4" x14ac:dyDescent="0.2">
      <c r="D1562" s="143"/>
    </row>
    <row r="1563" spans="4:4" x14ac:dyDescent="0.2">
      <c r="D1563" s="143"/>
    </row>
    <row r="1564" spans="4:4" x14ac:dyDescent="0.2">
      <c r="D1564" s="143"/>
    </row>
    <row r="1565" spans="4:4" x14ac:dyDescent="0.2">
      <c r="D1565" s="143"/>
    </row>
    <row r="1566" spans="4:4" x14ac:dyDescent="0.2">
      <c r="D1566" s="143"/>
    </row>
    <row r="1567" spans="4:4" x14ac:dyDescent="0.2">
      <c r="D1567" s="143"/>
    </row>
    <row r="1568" spans="4:4" x14ac:dyDescent="0.2">
      <c r="D1568" s="143"/>
    </row>
    <row r="1569" spans="4:4" x14ac:dyDescent="0.2">
      <c r="D1569" s="143"/>
    </row>
    <row r="1570" spans="4:4" x14ac:dyDescent="0.2">
      <c r="D1570" s="143"/>
    </row>
    <row r="1571" spans="4:4" x14ac:dyDescent="0.2">
      <c r="D1571" s="143"/>
    </row>
    <row r="1572" spans="4:4" x14ac:dyDescent="0.2">
      <c r="D1572" s="143"/>
    </row>
    <row r="1573" spans="4:4" x14ac:dyDescent="0.2">
      <c r="D1573" s="143"/>
    </row>
    <row r="1574" spans="4:4" x14ac:dyDescent="0.2">
      <c r="D1574" s="143"/>
    </row>
    <row r="1575" spans="4:4" x14ac:dyDescent="0.2">
      <c r="D1575" s="143"/>
    </row>
    <row r="1576" spans="4:4" x14ac:dyDescent="0.2">
      <c r="D1576" s="143"/>
    </row>
    <row r="1577" spans="4:4" x14ac:dyDescent="0.2">
      <c r="D1577" s="143"/>
    </row>
    <row r="1578" spans="4:4" x14ac:dyDescent="0.2">
      <c r="D1578" s="143"/>
    </row>
    <row r="1579" spans="4:4" x14ac:dyDescent="0.2">
      <c r="D1579" s="143"/>
    </row>
    <row r="1580" spans="4:4" x14ac:dyDescent="0.2">
      <c r="D1580" s="143"/>
    </row>
    <row r="1581" spans="4:4" x14ac:dyDescent="0.2">
      <c r="D1581" s="143"/>
    </row>
    <row r="1582" spans="4:4" x14ac:dyDescent="0.2">
      <c r="D1582" s="143"/>
    </row>
    <row r="1583" spans="4:4" x14ac:dyDescent="0.2">
      <c r="D1583" s="143"/>
    </row>
    <row r="1584" spans="4:4" x14ac:dyDescent="0.2">
      <c r="D1584" s="143"/>
    </row>
    <row r="1585" spans="4:4" x14ac:dyDescent="0.2">
      <c r="D1585" s="143"/>
    </row>
    <row r="1586" spans="4:4" x14ac:dyDescent="0.2">
      <c r="D1586" s="143"/>
    </row>
    <row r="1587" spans="4:4" x14ac:dyDescent="0.2">
      <c r="D1587" s="143"/>
    </row>
    <row r="1588" spans="4:4" x14ac:dyDescent="0.2">
      <c r="D1588" s="143"/>
    </row>
    <row r="1589" spans="4:4" x14ac:dyDescent="0.2">
      <c r="D1589" s="143"/>
    </row>
    <row r="1590" spans="4:4" x14ac:dyDescent="0.2">
      <c r="D1590" s="143"/>
    </row>
    <row r="1591" spans="4:4" x14ac:dyDescent="0.2">
      <c r="D1591" s="143"/>
    </row>
    <row r="1592" spans="4:4" x14ac:dyDescent="0.2">
      <c r="D1592" s="143"/>
    </row>
    <row r="1593" spans="4:4" x14ac:dyDescent="0.2">
      <c r="D1593" s="143"/>
    </row>
    <row r="1594" spans="4:4" x14ac:dyDescent="0.2">
      <c r="D1594" s="143"/>
    </row>
    <row r="1595" spans="4:4" x14ac:dyDescent="0.2">
      <c r="D1595" s="143"/>
    </row>
    <row r="1596" spans="4:4" x14ac:dyDescent="0.2">
      <c r="D1596" s="143"/>
    </row>
    <row r="1597" spans="4:4" x14ac:dyDescent="0.2">
      <c r="D1597" s="143"/>
    </row>
    <row r="1598" spans="4:4" x14ac:dyDescent="0.2">
      <c r="D1598" s="143"/>
    </row>
    <row r="1599" spans="4:4" x14ac:dyDescent="0.2">
      <c r="D1599" s="143"/>
    </row>
    <row r="1600" spans="4:4" x14ac:dyDescent="0.2">
      <c r="D1600" s="143"/>
    </row>
    <row r="1601" spans="4:4" x14ac:dyDescent="0.2">
      <c r="D1601" s="143"/>
    </row>
    <row r="1602" spans="4:4" x14ac:dyDescent="0.2">
      <c r="D1602" s="143"/>
    </row>
    <row r="1603" spans="4:4" x14ac:dyDescent="0.2">
      <c r="D1603" s="143"/>
    </row>
    <row r="1604" spans="4:4" x14ac:dyDescent="0.2">
      <c r="D1604" s="143"/>
    </row>
    <row r="1605" spans="4:4" x14ac:dyDescent="0.2">
      <c r="D1605" s="143"/>
    </row>
    <row r="1606" spans="4:4" x14ac:dyDescent="0.2">
      <c r="D1606" s="143"/>
    </row>
    <row r="1607" spans="4:4" x14ac:dyDescent="0.2">
      <c r="D1607" s="143"/>
    </row>
    <row r="1608" spans="4:4" x14ac:dyDescent="0.2">
      <c r="D1608" s="143"/>
    </row>
    <row r="1609" spans="4:4" x14ac:dyDescent="0.2">
      <c r="D1609" s="143"/>
    </row>
    <row r="1610" spans="4:4" x14ac:dyDescent="0.2">
      <c r="D1610" s="143"/>
    </row>
    <row r="1611" spans="4:4" x14ac:dyDescent="0.2">
      <c r="D1611" s="143"/>
    </row>
    <row r="1612" spans="4:4" x14ac:dyDescent="0.2">
      <c r="D1612" s="143"/>
    </row>
    <row r="1613" spans="4:4" x14ac:dyDescent="0.2">
      <c r="D1613" s="143"/>
    </row>
    <row r="1614" spans="4:4" x14ac:dyDescent="0.2">
      <c r="D1614" s="143"/>
    </row>
    <row r="1615" spans="4:4" x14ac:dyDescent="0.2">
      <c r="D1615" s="143"/>
    </row>
    <row r="1616" spans="4:4" x14ac:dyDescent="0.2">
      <c r="D1616" s="143"/>
    </row>
    <row r="1617" spans="4:4" x14ac:dyDescent="0.2">
      <c r="D1617" s="143"/>
    </row>
    <row r="1618" spans="4:4" x14ac:dyDescent="0.2">
      <c r="D1618" s="143"/>
    </row>
    <row r="1619" spans="4:4" x14ac:dyDescent="0.2">
      <c r="D1619" s="143"/>
    </row>
    <row r="1620" spans="4:4" x14ac:dyDescent="0.2">
      <c r="D1620" s="143"/>
    </row>
    <row r="1621" spans="4:4" x14ac:dyDescent="0.2">
      <c r="D1621" s="143"/>
    </row>
    <row r="1622" spans="4:4" x14ac:dyDescent="0.2">
      <c r="D1622" s="143"/>
    </row>
    <row r="1623" spans="4:4" x14ac:dyDescent="0.2">
      <c r="D1623" s="143"/>
    </row>
    <row r="1624" spans="4:4" x14ac:dyDescent="0.2">
      <c r="D1624" s="143"/>
    </row>
    <row r="1625" spans="4:4" x14ac:dyDescent="0.2">
      <c r="D1625" s="143"/>
    </row>
    <row r="1626" spans="4:4" x14ac:dyDescent="0.2">
      <c r="D1626" s="143"/>
    </row>
    <row r="1627" spans="4:4" x14ac:dyDescent="0.2">
      <c r="D1627" s="143"/>
    </row>
    <row r="1628" spans="4:4" x14ac:dyDescent="0.2">
      <c r="D1628" s="143"/>
    </row>
    <row r="1629" spans="4:4" x14ac:dyDescent="0.2">
      <c r="D1629" s="143"/>
    </row>
    <row r="1630" spans="4:4" x14ac:dyDescent="0.2">
      <c r="D1630" s="143"/>
    </row>
    <row r="1631" spans="4:4" x14ac:dyDescent="0.2">
      <c r="D1631" s="143"/>
    </row>
    <row r="1632" spans="4:4" x14ac:dyDescent="0.2">
      <c r="D1632" s="143"/>
    </row>
    <row r="1633" spans="4:4" x14ac:dyDescent="0.2">
      <c r="D1633" s="143"/>
    </row>
    <row r="1634" spans="4:4" x14ac:dyDescent="0.2">
      <c r="D1634" s="143"/>
    </row>
    <row r="1635" spans="4:4" x14ac:dyDescent="0.2">
      <c r="D1635" s="143"/>
    </row>
    <row r="1636" spans="4:4" x14ac:dyDescent="0.2">
      <c r="D1636" s="143"/>
    </row>
    <row r="1637" spans="4:4" x14ac:dyDescent="0.2">
      <c r="D1637" s="143"/>
    </row>
    <row r="1638" spans="4:4" x14ac:dyDescent="0.2">
      <c r="D1638" s="143"/>
    </row>
    <row r="1639" spans="4:4" x14ac:dyDescent="0.2">
      <c r="D1639" s="143"/>
    </row>
    <row r="1640" spans="4:4" x14ac:dyDescent="0.2">
      <c r="D1640" s="143"/>
    </row>
    <row r="1641" spans="4:4" x14ac:dyDescent="0.2">
      <c r="D1641" s="143"/>
    </row>
    <row r="1642" spans="4:4" x14ac:dyDescent="0.2">
      <c r="D1642" s="143"/>
    </row>
    <row r="1643" spans="4:4" x14ac:dyDescent="0.2">
      <c r="D1643" s="143"/>
    </row>
    <row r="1644" spans="4:4" x14ac:dyDescent="0.2">
      <c r="D1644" s="143"/>
    </row>
    <row r="1645" spans="4:4" x14ac:dyDescent="0.2">
      <c r="D1645" s="143"/>
    </row>
    <row r="1646" spans="4:4" x14ac:dyDescent="0.2">
      <c r="D1646" s="143"/>
    </row>
    <row r="1647" spans="4:4" x14ac:dyDescent="0.2">
      <c r="D1647" s="143"/>
    </row>
    <row r="1648" spans="4:4" x14ac:dyDescent="0.2">
      <c r="D1648" s="143"/>
    </row>
    <row r="1649" spans="4:4" x14ac:dyDescent="0.2">
      <c r="D1649" s="143"/>
    </row>
    <row r="1650" spans="4:4" x14ac:dyDescent="0.2">
      <c r="D1650" s="143"/>
    </row>
    <row r="1651" spans="4:4" x14ac:dyDescent="0.2">
      <c r="D1651" s="143"/>
    </row>
    <row r="1652" spans="4:4" x14ac:dyDescent="0.2">
      <c r="D1652" s="143"/>
    </row>
    <row r="1653" spans="4:4" x14ac:dyDescent="0.2">
      <c r="D1653" s="143"/>
    </row>
    <row r="1654" spans="4:4" x14ac:dyDescent="0.2">
      <c r="D1654" s="143"/>
    </row>
    <row r="1655" spans="4:4" x14ac:dyDescent="0.2">
      <c r="D1655" s="143"/>
    </row>
    <row r="1656" spans="4:4" x14ac:dyDescent="0.2">
      <c r="D1656" s="143"/>
    </row>
    <row r="1657" spans="4:4" x14ac:dyDescent="0.2">
      <c r="D1657" s="143"/>
    </row>
    <row r="1658" spans="4:4" x14ac:dyDescent="0.2">
      <c r="D1658" s="143"/>
    </row>
    <row r="1659" spans="4:4" x14ac:dyDescent="0.2">
      <c r="D1659" s="143"/>
    </row>
    <row r="1660" spans="4:4" x14ac:dyDescent="0.2">
      <c r="D1660" s="143"/>
    </row>
    <row r="1661" spans="4:4" x14ac:dyDescent="0.2">
      <c r="D1661" s="143"/>
    </row>
    <row r="1662" spans="4:4" x14ac:dyDescent="0.2">
      <c r="D1662" s="143"/>
    </row>
    <row r="1663" spans="4:4" x14ac:dyDescent="0.2">
      <c r="D1663" s="143"/>
    </row>
    <row r="1664" spans="4:4" x14ac:dyDescent="0.2">
      <c r="D1664" s="143"/>
    </row>
    <row r="1665" spans="4:4" x14ac:dyDescent="0.2">
      <c r="D1665" s="143"/>
    </row>
    <row r="1666" spans="4:4" x14ac:dyDescent="0.2">
      <c r="D1666" s="143"/>
    </row>
    <row r="1667" spans="4:4" x14ac:dyDescent="0.2">
      <c r="D1667" s="143"/>
    </row>
    <row r="1668" spans="4:4" x14ac:dyDescent="0.2">
      <c r="D1668" s="143"/>
    </row>
    <row r="1669" spans="4:4" x14ac:dyDescent="0.2">
      <c r="D1669" s="143"/>
    </row>
    <row r="1670" spans="4:4" x14ac:dyDescent="0.2">
      <c r="D1670" s="143"/>
    </row>
    <row r="1671" spans="4:4" x14ac:dyDescent="0.2">
      <c r="D1671" s="143"/>
    </row>
    <row r="1672" spans="4:4" x14ac:dyDescent="0.2">
      <c r="D1672" s="143"/>
    </row>
    <row r="1673" spans="4:4" x14ac:dyDescent="0.2">
      <c r="D1673" s="143"/>
    </row>
    <row r="1674" spans="4:4" x14ac:dyDescent="0.2">
      <c r="D1674" s="143"/>
    </row>
    <row r="1675" spans="4:4" x14ac:dyDescent="0.2">
      <c r="D1675" s="143"/>
    </row>
    <row r="1676" spans="4:4" x14ac:dyDescent="0.2">
      <c r="D1676" s="143"/>
    </row>
    <row r="1677" spans="4:4" x14ac:dyDescent="0.2">
      <c r="D1677" s="143"/>
    </row>
    <row r="1678" spans="4:4" x14ac:dyDescent="0.2">
      <c r="D1678" s="143"/>
    </row>
    <row r="1679" spans="4:4" x14ac:dyDescent="0.2">
      <c r="D1679" s="143"/>
    </row>
    <row r="1680" spans="4:4" x14ac:dyDescent="0.2">
      <c r="D1680" s="143"/>
    </row>
    <row r="1681" spans="4:4" x14ac:dyDescent="0.2">
      <c r="D1681" s="143"/>
    </row>
    <row r="1682" spans="4:4" x14ac:dyDescent="0.2">
      <c r="D1682" s="143"/>
    </row>
    <row r="1683" spans="4:4" x14ac:dyDescent="0.2">
      <c r="D1683" s="143"/>
    </row>
    <row r="1684" spans="4:4" x14ac:dyDescent="0.2">
      <c r="D1684" s="143"/>
    </row>
    <row r="1685" spans="4:4" x14ac:dyDescent="0.2">
      <c r="D1685" s="143"/>
    </row>
    <row r="1686" spans="4:4" x14ac:dyDescent="0.2">
      <c r="D1686" s="143"/>
    </row>
    <row r="1687" spans="4:4" x14ac:dyDescent="0.2">
      <c r="D1687" s="143"/>
    </row>
    <row r="1688" spans="4:4" x14ac:dyDescent="0.2">
      <c r="D1688" s="143"/>
    </row>
    <row r="1689" spans="4:4" x14ac:dyDescent="0.2">
      <c r="D1689" s="143"/>
    </row>
    <row r="1690" spans="4:4" x14ac:dyDescent="0.2">
      <c r="D1690" s="143"/>
    </row>
    <row r="1691" spans="4:4" x14ac:dyDescent="0.2">
      <c r="D1691" s="143"/>
    </row>
    <row r="1692" spans="4:4" x14ac:dyDescent="0.2">
      <c r="D1692" s="143"/>
    </row>
    <row r="1693" spans="4:4" x14ac:dyDescent="0.2">
      <c r="D1693" s="143"/>
    </row>
    <row r="1694" spans="4:4" x14ac:dyDescent="0.2">
      <c r="D1694" s="143"/>
    </row>
    <row r="1695" spans="4:4" x14ac:dyDescent="0.2">
      <c r="D1695" s="143"/>
    </row>
    <row r="1696" spans="4:4" x14ac:dyDescent="0.2">
      <c r="D1696" s="143"/>
    </row>
    <row r="1697" spans="4:4" x14ac:dyDescent="0.2">
      <c r="D1697" s="143"/>
    </row>
    <row r="1698" spans="4:4" x14ac:dyDescent="0.2">
      <c r="D1698" s="143"/>
    </row>
    <row r="1699" spans="4:4" x14ac:dyDescent="0.2">
      <c r="D1699" s="143"/>
    </row>
    <row r="1700" spans="4:4" x14ac:dyDescent="0.2">
      <c r="D1700" s="143"/>
    </row>
    <row r="1701" spans="4:4" x14ac:dyDescent="0.2">
      <c r="D1701" s="143"/>
    </row>
    <row r="1702" spans="4:4" x14ac:dyDescent="0.2">
      <c r="D1702" s="143"/>
    </row>
    <row r="1703" spans="4:4" x14ac:dyDescent="0.2">
      <c r="D1703" s="143"/>
    </row>
    <row r="1704" spans="4:4" x14ac:dyDescent="0.2">
      <c r="D1704" s="143"/>
    </row>
    <row r="1705" spans="4:4" x14ac:dyDescent="0.2">
      <c r="D1705" s="143"/>
    </row>
    <row r="1706" spans="4:4" x14ac:dyDescent="0.2">
      <c r="D1706" s="143"/>
    </row>
    <row r="1707" spans="4:4" x14ac:dyDescent="0.2">
      <c r="D1707" s="143"/>
    </row>
    <row r="1708" spans="4:4" x14ac:dyDescent="0.2">
      <c r="D1708" s="143"/>
    </row>
    <row r="1709" spans="4:4" x14ac:dyDescent="0.2">
      <c r="D1709" s="143"/>
    </row>
    <row r="1710" spans="4:4" x14ac:dyDescent="0.2">
      <c r="D1710" s="143"/>
    </row>
    <row r="1711" spans="4:4" x14ac:dyDescent="0.2">
      <c r="D1711" s="143"/>
    </row>
    <row r="1712" spans="4:4" x14ac:dyDescent="0.2">
      <c r="D1712" s="143"/>
    </row>
    <row r="1713" spans="4:4" x14ac:dyDescent="0.2">
      <c r="D1713" s="143"/>
    </row>
    <row r="1714" spans="4:4" x14ac:dyDescent="0.2">
      <c r="D1714" s="143"/>
    </row>
    <row r="1715" spans="4:4" x14ac:dyDescent="0.2">
      <c r="D1715" s="143"/>
    </row>
    <row r="1716" spans="4:4" x14ac:dyDescent="0.2">
      <c r="D1716" s="143"/>
    </row>
    <row r="1717" spans="4:4" x14ac:dyDescent="0.2">
      <c r="D1717" s="143"/>
    </row>
    <row r="1718" spans="4:4" x14ac:dyDescent="0.2">
      <c r="D1718" s="143"/>
    </row>
    <row r="1719" spans="4:4" x14ac:dyDescent="0.2">
      <c r="D1719" s="143"/>
    </row>
    <row r="1720" spans="4:4" x14ac:dyDescent="0.2">
      <c r="D1720" s="143"/>
    </row>
    <row r="1721" spans="4:4" x14ac:dyDescent="0.2">
      <c r="D1721" s="143"/>
    </row>
    <row r="1722" spans="4:4" x14ac:dyDescent="0.2">
      <c r="D1722" s="143"/>
    </row>
    <row r="1723" spans="4:4" x14ac:dyDescent="0.2">
      <c r="D1723" s="143"/>
    </row>
    <row r="1724" spans="4:4" x14ac:dyDescent="0.2">
      <c r="D1724" s="143"/>
    </row>
    <row r="1725" spans="4:4" x14ac:dyDescent="0.2">
      <c r="D1725" s="143"/>
    </row>
    <row r="1726" spans="4:4" x14ac:dyDescent="0.2">
      <c r="D1726" s="143"/>
    </row>
    <row r="1727" spans="4:4" x14ac:dyDescent="0.2">
      <c r="D1727" s="143"/>
    </row>
    <row r="1728" spans="4:4" x14ac:dyDescent="0.2">
      <c r="D1728" s="143"/>
    </row>
    <row r="1729" spans="4:4" x14ac:dyDescent="0.2">
      <c r="D1729" s="143"/>
    </row>
    <row r="1730" spans="4:4" x14ac:dyDescent="0.2">
      <c r="D1730" s="143"/>
    </row>
    <row r="1731" spans="4:4" x14ac:dyDescent="0.2">
      <c r="D1731" s="143"/>
    </row>
    <row r="1732" spans="4:4" x14ac:dyDescent="0.2">
      <c r="D1732" s="143"/>
    </row>
    <row r="1733" spans="4:4" x14ac:dyDescent="0.2">
      <c r="D1733" s="143"/>
    </row>
    <row r="1734" spans="4:4" x14ac:dyDescent="0.2">
      <c r="D1734" s="143"/>
    </row>
    <row r="1735" spans="4:4" x14ac:dyDescent="0.2">
      <c r="D1735" s="143"/>
    </row>
    <row r="1736" spans="4:4" x14ac:dyDescent="0.2">
      <c r="D1736" s="143"/>
    </row>
    <row r="1737" spans="4:4" x14ac:dyDescent="0.2">
      <c r="D1737" s="143"/>
    </row>
    <row r="1738" spans="4:4" x14ac:dyDescent="0.2">
      <c r="D1738" s="143"/>
    </row>
    <row r="1739" spans="4:4" x14ac:dyDescent="0.2">
      <c r="D1739" s="143"/>
    </row>
    <row r="1740" spans="4:4" x14ac:dyDescent="0.2">
      <c r="D1740" s="143"/>
    </row>
    <row r="1741" spans="4:4" x14ac:dyDescent="0.2">
      <c r="D1741" s="143"/>
    </row>
    <row r="1742" spans="4:4" x14ac:dyDescent="0.2">
      <c r="D1742" s="143"/>
    </row>
    <row r="1743" spans="4:4" x14ac:dyDescent="0.2">
      <c r="D1743" s="143"/>
    </row>
    <row r="1744" spans="4:4" x14ac:dyDescent="0.2">
      <c r="D1744" s="143"/>
    </row>
    <row r="1745" spans="4:4" x14ac:dyDescent="0.2">
      <c r="D1745" s="143"/>
    </row>
    <row r="1746" spans="4:4" x14ac:dyDescent="0.2">
      <c r="D1746" s="143"/>
    </row>
    <row r="1747" spans="4:4" x14ac:dyDescent="0.2">
      <c r="D1747" s="143"/>
    </row>
    <row r="1748" spans="4:4" x14ac:dyDescent="0.2">
      <c r="D1748" s="143"/>
    </row>
    <row r="1749" spans="4:4" x14ac:dyDescent="0.2">
      <c r="D1749" s="143"/>
    </row>
    <row r="1750" spans="4:4" x14ac:dyDescent="0.2">
      <c r="D1750" s="143"/>
    </row>
    <row r="1751" spans="4:4" x14ac:dyDescent="0.2">
      <c r="D1751" s="143"/>
    </row>
    <row r="1752" spans="4:4" x14ac:dyDescent="0.2">
      <c r="D1752" s="143"/>
    </row>
    <row r="1753" spans="4:4" x14ac:dyDescent="0.2">
      <c r="D1753" s="143"/>
    </row>
    <row r="1754" spans="4:4" x14ac:dyDescent="0.2">
      <c r="D1754" s="143"/>
    </row>
    <row r="1755" spans="4:4" x14ac:dyDescent="0.2">
      <c r="D1755" s="143"/>
    </row>
    <row r="1756" spans="4:4" x14ac:dyDescent="0.2">
      <c r="D1756" s="143"/>
    </row>
    <row r="1757" spans="4:4" x14ac:dyDescent="0.2">
      <c r="D1757" s="143"/>
    </row>
    <row r="1758" spans="4:4" x14ac:dyDescent="0.2">
      <c r="D1758" s="143"/>
    </row>
    <row r="1759" spans="4:4" x14ac:dyDescent="0.2">
      <c r="D1759" s="143"/>
    </row>
    <row r="1760" spans="4:4" x14ac:dyDescent="0.2">
      <c r="D1760" s="143"/>
    </row>
    <row r="1761" spans="4:4" x14ac:dyDescent="0.2">
      <c r="D1761" s="143"/>
    </row>
    <row r="1762" spans="4:4" x14ac:dyDescent="0.2">
      <c r="D1762" s="143"/>
    </row>
    <row r="1763" spans="4:4" x14ac:dyDescent="0.2">
      <c r="D1763" s="143"/>
    </row>
    <row r="1764" spans="4:4" x14ac:dyDescent="0.2">
      <c r="D1764" s="143"/>
    </row>
    <row r="1765" spans="4:4" x14ac:dyDescent="0.2">
      <c r="D1765" s="143"/>
    </row>
    <row r="1766" spans="4:4" x14ac:dyDescent="0.2">
      <c r="D1766" s="143"/>
    </row>
    <row r="1767" spans="4:4" x14ac:dyDescent="0.2">
      <c r="D1767" s="143"/>
    </row>
    <row r="1768" spans="4:4" x14ac:dyDescent="0.2">
      <c r="D1768" s="143"/>
    </row>
    <row r="1769" spans="4:4" x14ac:dyDescent="0.2">
      <c r="D1769" s="143"/>
    </row>
    <row r="1770" spans="4:4" x14ac:dyDescent="0.2">
      <c r="D1770" s="143"/>
    </row>
    <row r="1771" spans="4:4" x14ac:dyDescent="0.2">
      <c r="D1771" s="143"/>
    </row>
    <row r="1772" spans="4:4" x14ac:dyDescent="0.2">
      <c r="D1772" s="143"/>
    </row>
    <row r="1773" spans="4:4" x14ac:dyDescent="0.2">
      <c r="D1773" s="143"/>
    </row>
    <row r="1774" spans="4:4" x14ac:dyDescent="0.2">
      <c r="D1774" s="143"/>
    </row>
    <row r="1775" spans="4:4" x14ac:dyDescent="0.2">
      <c r="D1775" s="143"/>
    </row>
    <row r="1776" spans="4:4" x14ac:dyDescent="0.2">
      <c r="D1776" s="143"/>
    </row>
    <row r="1777" spans="4:4" x14ac:dyDescent="0.2">
      <c r="D1777" s="143"/>
    </row>
    <row r="1778" spans="4:4" x14ac:dyDescent="0.2">
      <c r="D1778" s="143"/>
    </row>
    <row r="1779" spans="4:4" x14ac:dyDescent="0.2">
      <c r="D1779" s="143"/>
    </row>
    <row r="1780" spans="4:4" x14ac:dyDescent="0.2">
      <c r="D1780" s="143"/>
    </row>
    <row r="1781" spans="4:4" x14ac:dyDescent="0.2">
      <c r="D1781" s="143"/>
    </row>
    <row r="1782" spans="4:4" x14ac:dyDescent="0.2">
      <c r="D1782" s="143"/>
    </row>
    <row r="1783" spans="4:4" x14ac:dyDescent="0.2">
      <c r="D1783" s="143"/>
    </row>
    <row r="1784" spans="4:4" x14ac:dyDescent="0.2">
      <c r="D1784" s="143"/>
    </row>
    <row r="1785" spans="4:4" x14ac:dyDescent="0.2">
      <c r="D1785" s="143"/>
    </row>
    <row r="1786" spans="4:4" x14ac:dyDescent="0.2">
      <c r="D1786" s="143"/>
    </row>
    <row r="1787" spans="4:4" x14ac:dyDescent="0.2">
      <c r="D1787" s="143"/>
    </row>
    <row r="1788" spans="4:4" x14ac:dyDescent="0.2">
      <c r="D1788" s="143"/>
    </row>
    <row r="1789" spans="4:4" x14ac:dyDescent="0.2">
      <c r="D1789" s="143"/>
    </row>
    <row r="1790" spans="4:4" x14ac:dyDescent="0.2">
      <c r="D1790" s="143"/>
    </row>
    <row r="1791" spans="4:4" x14ac:dyDescent="0.2">
      <c r="D1791" s="143"/>
    </row>
    <row r="1792" spans="4:4" x14ac:dyDescent="0.2">
      <c r="D1792" s="143"/>
    </row>
    <row r="1793" spans="4:4" x14ac:dyDescent="0.2">
      <c r="D1793" s="143"/>
    </row>
    <row r="1794" spans="4:4" x14ac:dyDescent="0.2">
      <c r="D1794" s="143"/>
    </row>
    <row r="1795" spans="4:4" x14ac:dyDescent="0.2">
      <c r="D1795" s="143"/>
    </row>
    <row r="1796" spans="4:4" x14ac:dyDescent="0.2">
      <c r="D1796" s="143"/>
    </row>
    <row r="1797" spans="4:4" x14ac:dyDescent="0.2">
      <c r="D1797" s="143"/>
    </row>
    <row r="1798" spans="4:4" x14ac:dyDescent="0.2">
      <c r="D1798" s="143"/>
    </row>
    <row r="1799" spans="4:4" x14ac:dyDescent="0.2">
      <c r="D1799" s="143"/>
    </row>
    <row r="1800" spans="4:4" x14ac:dyDescent="0.2">
      <c r="D1800" s="143"/>
    </row>
    <row r="1801" spans="4:4" x14ac:dyDescent="0.2">
      <c r="D1801" s="143"/>
    </row>
    <row r="1802" spans="4:4" x14ac:dyDescent="0.2">
      <c r="D1802" s="143"/>
    </row>
    <row r="1803" spans="4:4" x14ac:dyDescent="0.2">
      <c r="D1803" s="143"/>
    </row>
    <row r="1804" spans="4:4" x14ac:dyDescent="0.2">
      <c r="D1804" s="143"/>
    </row>
    <row r="1805" spans="4:4" x14ac:dyDescent="0.2">
      <c r="D1805" s="143"/>
    </row>
    <row r="1806" spans="4:4" x14ac:dyDescent="0.2">
      <c r="D1806" s="143"/>
    </row>
    <row r="1807" spans="4:4" x14ac:dyDescent="0.2">
      <c r="D1807" s="143"/>
    </row>
    <row r="1808" spans="4:4" x14ac:dyDescent="0.2">
      <c r="D1808" s="143"/>
    </row>
    <row r="1809" spans="4:4" x14ac:dyDescent="0.2">
      <c r="D1809" s="143"/>
    </row>
    <row r="1810" spans="4:4" x14ac:dyDescent="0.2">
      <c r="D1810" s="143"/>
    </row>
    <row r="1811" spans="4:4" x14ac:dyDescent="0.2">
      <c r="D1811" s="143"/>
    </row>
    <row r="1812" spans="4:4" x14ac:dyDescent="0.2">
      <c r="D1812" s="143"/>
    </row>
    <row r="1813" spans="4:4" x14ac:dyDescent="0.2">
      <c r="D1813" s="143"/>
    </row>
    <row r="1814" spans="4:4" x14ac:dyDescent="0.2">
      <c r="D1814" s="143"/>
    </row>
    <row r="1815" spans="4:4" x14ac:dyDescent="0.2">
      <c r="D1815" s="143"/>
    </row>
    <row r="1816" spans="4:4" x14ac:dyDescent="0.2">
      <c r="D1816" s="143"/>
    </row>
    <row r="1817" spans="4:4" x14ac:dyDescent="0.2">
      <c r="D1817" s="143"/>
    </row>
    <row r="1818" spans="4:4" x14ac:dyDescent="0.2">
      <c r="D1818" s="143"/>
    </row>
    <row r="1819" spans="4:4" x14ac:dyDescent="0.2">
      <c r="D1819" s="143"/>
    </row>
    <row r="1820" spans="4:4" x14ac:dyDescent="0.2">
      <c r="D1820" s="143"/>
    </row>
    <row r="1821" spans="4:4" x14ac:dyDescent="0.2">
      <c r="D1821" s="143"/>
    </row>
    <row r="1822" spans="4:4" x14ac:dyDescent="0.2">
      <c r="D1822" s="143"/>
    </row>
    <row r="1823" spans="4:4" x14ac:dyDescent="0.2">
      <c r="D1823" s="143"/>
    </row>
    <row r="1824" spans="4:4" x14ac:dyDescent="0.2">
      <c r="D1824" s="143"/>
    </row>
    <row r="1825" spans="4:4" x14ac:dyDescent="0.2">
      <c r="D1825" s="143"/>
    </row>
    <row r="1826" spans="4:4" x14ac:dyDescent="0.2">
      <c r="D1826" s="143"/>
    </row>
    <row r="1827" spans="4:4" x14ac:dyDescent="0.2">
      <c r="D1827" s="143"/>
    </row>
    <row r="1828" spans="4:4" x14ac:dyDescent="0.2">
      <c r="D1828" s="143"/>
    </row>
    <row r="1829" spans="4:4" x14ac:dyDescent="0.2">
      <c r="D1829" s="143"/>
    </row>
    <row r="1830" spans="4:4" x14ac:dyDescent="0.2">
      <c r="D1830" s="143"/>
    </row>
    <row r="1831" spans="4:4" x14ac:dyDescent="0.2">
      <c r="D1831" s="143"/>
    </row>
    <row r="1832" spans="4:4" x14ac:dyDescent="0.2">
      <c r="D1832" s="143"/>
    </row>
    <row r="1833" spans="4:4" x14ac:dyDescent="0.2">
      <c r="D1833" s="143"/>
    </row>
    <row r="1834" spans="4:4" x14ac:dyDescent="0.2">
      <c r="D1834" s="143"/>
    </row>
    <row r="1835" spans="4:4" x14ac:dyDescent="0.2">
      <c r="D1835" s="143"/>
    </row>
    <row r="1836" spans="4:4" x14ac:dyDescent="0.2">
      <c r="D1836" s="143"/>
    </row>
    <row r="1837" spans="4:4" x14ac:dyDescent="0.2">
      <c r="D1837" s="143"/>
    </row>
    <row r="1838" spans="4:4" x14ac:dyDescent="0.2">
      <c r="D1838" s="143"/>
    </row>
    <row r="1839" spans="4:4" x14ac:dyDescent="0.2">
      <c r="D1839" s="143"/>
    </row>
    <row r="1840" spans="4:4" x14ac:dyDescent="0.2">
      <c r="D1840" s="143"/>
    </row>
    <row r="1841" spans="4:4" x14ac:dyDescent="0.2">
      <c r="D1841" s="143"/>
    </row>
    <row r="1842" spans="4:4" x14ac:dyDescent="0.2">
      <c r="D1842" s="143"/>
    </row>
    <row r="1843" spans="4:4" x14ac:dyDescent="0.2">
      <c r="D1843" s="143"/>
    </row>
    <row r="1844" spans="4:4" x14ac:dyDescent="0.2">
      <c r="D1844" s="143"/>
    </row>
    <row r="1845" spans="4:4" x14ac:dyDescent="0.2">
      <c r="D1845" s="143"/>
    </row>
    <row r="1846" spans="4:4" x14ac:dyDescent="0.2">
      <c r="D1846" s="143"/>
    </row>
    <row r="1847" spans="4:4" x14ac:dyDescent="0.2">
      <c r="D1847" s="143"/>
    </row>
    <row r="1848" spans="4:4" x14ac:dyDescent="0.2">
      <c r="D1848" s="143"/>
    </row>
    <row r="1849" spans="4:4" x14ac:dyDescent="0.2">
      <c r="D1849" s="143"/>
    </row>
    <row r="1850" spans="4:4" x14ac:dyDescent="0.2">
      <c r="D1850" s="143"/>
    </row>
    <row r="1851" spans="4:4" x14ac:dyDescent="0.2">
      <c r="D1851" s="143"/>
    </row>
    <row r="1852" spans="4:4" x14ac:dyDescent="0.2">
      <c r="D1852" s="143"/>
    </row>
    <row r="1853" spans="4:4" x14ac:dyDescent="0.2">
      <c r="D1853" s="143"/>
    </row>
    <row r="1854" spans="4:4" x14ac:dyDescent="0.2">
      <c r="D1854" s="143"/>
    </row>
    <row r="1855" spans="4:4" x14ac:dyDescent="0.2">
      <c r="D1855" s="143"/>
    </row>
    <row r="1856" spans="4:4" x14ac:dyDescent="0.2">
      <c r="D1856" s="143"/>
    </row>
    <row r="1857" spans="4:4" x14ac:dyDescent="0.2">
      <c r="D1857" s="143"/>
    </row>
    <row r="1858" spans="4:4" x14ac:dyDescent="0.2">
      <c r="D1858" s="143"/>
    </row>
    <row r="1859" spans="4:4" x14ac:dyDescent="0.2">
      <c r="D1859" s="143"/>
    </row>
    <row r="1860" spans="4:4" x14ac:dyDescent="0.2">
      <c r="D1860" s="143"/>
    </row>
    <row r="1861" spans="4:4" x14ac:dyDescent="0.2">
      <c r="D1861" s="143"/>
    </row>
    <row r="1862" spans="4:4" x14ac:dyDescent="0.2">
      <c r="D1862" s="143"/>
    </row>
    <row r="1863" spans="4:4" x14ac:dyDescent="0.2">
      <c r="D1863" s="143"/>
    </row>
    <row r="1864" spans="4:4" x14ac:dyDescent="0.2">
      <c r="D1864" s="143"/>
    </row>
    <row r="1865" spans="4:4" x14ac:dyDescent="0.2">
      <c r="D1865" s="143"/>
    </row>
    <row r="1866" spans="4:4" x14ac:dyDescent="0.2">
      <c r="D1866" s="143"/>
    </row>
    <row r="1867" spans="4:4" x14ac:dyDescent="0.2">
      <c r="D1867" s="143"/>
    </row>
    <row r="1868" spans="4:4" x14ac:dyDescent="0.2">
      <c r="D1868" s="143"/>
    </row>
    <row r="1869" spans="4:4" x14ac:dyDescent="0.2">
      <c r="D1869" s="143"/>
    </row>
    <row r="1870" spans="4:4" x14ac:dyDescent="0.2">
      <c r="D1870" s="143"/>
    </row>
    <row r="1871" spans="4:4" x14ac:dyDescent="0.2">
      <c r="D1871" s="143"/>
    </row>
    <row r="1872" spans="4:4" x14ac:dyDescent="0.2">
      <c r="D1872" s="143"/>
    </row>
    <row r="1873" spans="4:4" x14ac:dyDescent="0.2">
      <c r="D1873" s="143"/>
    </row>
    <row r="1874" spans="4:4" x14ac:dyDescent="0.2">
      <c r="D1874" s="143"/>
    </row>
    <row r="1875" spans="4:4" x14ac:dyDescent="0.2">
      <c r="D1875" s="143"/>
    </row>
    <row r="1876" spans="4:4" x14ac:dyDescent="0.2">
      <c r="D1876" s="143"/>
    </row>
    <row r="1877" spans="4:4" x14ac:dyDescent="0.2">
      <c r="D1877" s="143"/>
    </row>
    <row r="1878" spans="4:4" x14ac:dyDescent="0.2">
      <c r="D1878" s="143"/>
    </row>
    <row r="1879" spans="4:4" x14ac:dyDescent="0.2">
      <c r="D1879" s="143"/>
    </row>
    <row r="1880" spans="4:4" x14ac:dyDescent="0.2">
      <c r="D1880" s="143"/>
    </row>
    <row r="1881" spans="4:4" x14ac:dyDescent="0.2">
      <c r="D1881" s="143"/>
    </row>
    <row r="1882" spans="4:4" x14ac:dyDescent="0.2">
      <c r="D1882" s="143"/>
    </row>
    <row r="1883" spans="4:4" x14ac:dyDescent="0.2">
      <c r="D1883" s="143"/>
    </row>
    <row r="1884" spans="4:4" x14ac:dyDescent="0.2">
      <c r="D1884" s="143"/>
    </row>
    <row r="1885" spans="4:4" x14ac:dyDescent="0.2">
      <c r="D1885" s="143"/>
    </row>
    <row r="1886" spans="4:4" x14ac:dyDescent="0.2">
      <c r="D1886" s="143"/>
    </row>
    <row r="1887" spans="4:4" x14ac:dyDescent="0.2">
      <c r="D1887" s="143"/>
    </row>
    <row r="1888" spans="4:4" x14ac:dyDescent="0.2">
      <c r="D1888" s="143"/>
    </row>
    <row r="1889" spans="4:4" x14ac:dyDescent="0.2">
      <c r="D1889" s="143"/>
    </row>
    <row r="1890" spans="4:4" x14ac:dyDescent="0.2">
      <c r="D1890" s="143"/>
    </row>
    <row r="1891" spans="4:4" x14ac:dyDescent="0.2">
      <c r="D1891" s="143"/>
    </row>
    <row r="1892" spans="4:4" x14ac:dyDescent="0.2">
      <c r="D1892" s="143"/>
    </row>
    <row r="1893" spans="4:4" x14ac:dyDescent="0.2">
      <c r="D1893" s="143"/>
    </row>
    <row r="1894" spans="4:4" x14ac:dyDescent="0.2">
      <c r="D1894" s="143"/>
    </row>
    <row r="1895" spans="4:4" x14ac:dyDescent="0.2">
      <c r="D1895" s="143"/>
    </row>
    <row r="1896" spans="4:4" x14ac:dyDescent="0.2">
      <c r="D1896" s="143"/>
    </row>
    <row r="1897" spans="4:4" x14ac:dyDescent="0.2">
      <c r="D1897" s="143"/>
    </row>
    <row r="1898" spans="4:4" x14ac:dyDescent="0.2">
      <c r="D1898" s="143"/>
    </row>
    <row r="1899" spans="4:4" x14ac:dyDescent="0.2">
      <c r="D1899" s="143"/>
    </row>
    <row r="1900" spans="4:4" x14ac:dyDescent="0.2">
      <c r="D1900" s="143"/>
    </row>
    <row r="1901" spans="4:4" x14ac:dyDescent="0.2">
      <c r="D1901" s="143"/>
    </row>
    <row r="1902" spans="4:4" x14ac:dyDescent="0.2">
      <c r="D1902" s="143"/>
    </row>
    <row r="1903" spans="4:4" x14ac:dyDescent="0.2">
      <c r="D1903" s="143"/>
    </row>
    <row r="1904" spans="4:4" x14ac:dyDescent="0.2">
      <c r="D1904" s="143"/>
    </row>
    <row r="1905" spans="4:4" x14ac:dyDescent="0.2">
      <c r="D1905" s="143"/>
    </row>
    <row r="1906" spans="4:4" x14ac:dyDescent="0.2">
      <c r="D1906" s="143"/>
    </row>
    <row r="1907" spans="4:4" x14ac:dyDescent="0.2">
      <c r="D1907" s="143"/>
    </row>
    <row r="1908" spans="4:4" x14ac:dyDescent="0.2">
      <c r="D1908" s="143"/>
    </row>
    <row r="1909" spans="4:4" x14ac:dyDescent="0.2">
      <c r="D1909" s="143"/>
    </row>
    <row r="1910" spans="4:4" x14ac:dyDescent="0.2">
      <c r="D1910" s="143"/>
    </row>
    <row r="1911" spans="4:4" x14ac:dyDescent="0.2">
      <c r="D1911" s="143"/>
    </row>
    <row r="1912" spans="4:4" x14ac:dyDescent="0.2">
      <c r="D1912" s="143"/>
    </row>
    <row r="1913" spans="4:4" x14ac:dyDescent="0.2">
      <c r="D1913" s="143"/>
    </row>
    <row r="1914" spans="4:4" x14ac:dyDescent="0.2">
      <c r="D1914" s="143"/>
    </row>
    <row r="1915" spans="4:4" x14ac:dyDescent="0.2">
      <c r="D1915" s="143"/>
    </row>
    <row r="1916" spans="4:4" x14ac:dyDescent="0.2">
      <c r="D1916" s="143"/>
    </row>
    <row r="1917" spans="4:4" x14ac:dyDescent="0.2">
      <c r="D1917" s="143"/>
    </row>
    <row r="1918" spans="4:4" x14ac:dyDescent="0.2">
      <c r="D1918" s="143"/>
    </row>
    <row r="1919" spans="4:4" x14ac:dyDescent="0.2">
      <c r="D1919" s="143"/>
    </row>
    <row r="1920" spans="4:4" x14ac:dyDescent="0.2">
      <c r="D1920" s="143"/>
    </row>
    <row r="1921" spans="4:4" x14ac:dyDescent="0.2">
      <c r="D1921" s="143"/>
    </row>
    <row r="1922" spans="4:4" x14ac:dyDescent="0.2">
      <c r="D1922" s="143"/>
    </row>
    <row r="1923" spans="4:4" x14ac:dyDescent="0.2">
      <c r="D1923" s="143"/>
    </row>
    <row r="1924" spans="4:4" x14ac:dyDescent="0.2">
      <c r="D1924" s="143"/>
    </row>
    <row r="1925" spans="4:4" x14ac:dyDescent="0.2">
      <c r="D1925" s="143"/>
    </row>
    <row r="1926" spans="4:4" x14ac:dyDescent="0.2">
      <c r="D1926" s="143"/>
    </row>
    <row r="1927" spans="4:4" x14ac:dyDescent="0.2">
      <c r="D1927" s="143"/>
    </row>
    <row r="1928" spans="4:4" x14ac:dyDescent="0.2">
      <c r="D1928" s="143"/>
    </row>
    <row r="1929" spans="4:4" x14ac:dyDescent="0.2">
      <c r="D1929" s="143"/>
    </row>
    <row r="1930" spans="4:4" x14ac:dyDescent="0.2">
      <c r="D1930" s="143"/>
    </row>
    <row r="1931" spans="4:4" x14ac:dyDescent="0.2">
      <c r="D1931" s="143"/>
    </row>
    <row r="1932" spans="4:4" x14ac:dyDescent="0.2">
      <c r="D1932" s="143"/>
    </row>
    <row r="1933" spans="4:4" x14ac:dyDescent="0.2">
      <c r="D1933" s="143"/>
    </row>
    <row r="1934" spans="4:4" x14ac:dyDescent="0.2">
      <c r="D1934" s="143"/>
    </row>
    <row r="1935" spans="4:4" x14ac:dyDescent="0.2">
      <c r="D1935" s="143"/>
    </row>
    <row r="1936" spans="4:4" x14ac:dyDescent="0.2">
      <c r="D1936" s="143"/>
    </row>
    <row r="1937" spans="4:4" x14ac:dyDescent="0.2">
      <c r="D1937" s="143"/>
    </row>
    <row r="1938" spans="4:4" x14ac:dyDescent="0.2">
      <c r="D1938" s="143"/>
    </row>
    <row r="1939" spans="4:4" x14ac:dyDescent="0.2">
      <c r="D1939" s="143"/>
    </row>
    <row r="1940" spans="4:4" x14ac:dyDescent="0.2">
      <c r="D1940" s="143"/>
    </row>
    <row r="1941" spans="4:4" x14ac:dyDescent="0.2">
      <c r="D1941" s="143"/>
    </row>
    <row r="1942" spans="4:4" x14ac:dyDescent="0.2">
      <c r="D1942" s="143"/>
    </row>
    <row r="1943" spans="4:4" x14ac:dyDescent="0.2">
      <c r="D1943" s="143"/>
    </row>
    <row r="1944" spans="4:4" x14ac:dyDescent="0.2">
      <c r="D1944" s="143"/>
    </row>
    <row r="1945" spans="4:4" x14ac:dyDescent="0.2">
      <c r="D1945" s="143"/>
    </row>
    <row r="1946" spans="4:4" x14ac:dyDescent="0.2">
      <c r="D1946" s="143"/>
    </row>
    <row r="1947" spans="4:4" x14ac:dyDescent="0.2">
      <c r="D1947" s="143"/>
    </row>
    <row r="1948" spans="4:4" x14ac:dyDescent="0.2">
      <c r="D1948" s="143"/>
    </row>
    <row r="1949" spans="4:4" x14ac:dyDescent="0.2">
      <c r="D1949" s="143"/>
    </row>
    <row r="1950" spans="4:4" x14ac:dyDescent="0.2">
      <c r="D1950" s="143"/>
    </row>
    <row r="1951" spans="4:4" x14ac:dyDescent="0.2">
      <c r="D1951" s="143"/>
    </row>
    <row r="1952" spans="4:4" x14ac:dyDescent="0.2">
      <c r="D1952" s="143"/>
    </row>
    <row r="1953" spans="4:4" x14ac:dyDescent="0.2">
      <c r="D1953" s="143"/>
    </row>
    <row r="1954" spans="4:4" x14ac:dyDescent="0.2">
      <c r="D1954" s="143"/>
    </row>
    <row r="1955" spans="4:4" x14ac:dyDescent="0.2">
      <c r="D1955" s="143"/>
    </row>
    <row r="1956" spans="4:4" x14ac:dyDescent="0.2">
      <c r="D1956" s="143"/>
    </row>
    <row r="1957" spans="4:4" x14ac:dyDescent="0.2">
      <c r="D1957" s="143"/>
    </row>
    <row r="1958" spans="4:4" x14ac:dyDescent="0.2">
      <c r="D1958" s="143"/>
    </row>
    <row r="1959" spans="4:4" x14ac:dyDescent="0.2">
      <c r="D1959" s="143"/>
    </row>
    <row r="1960" spans="4:4" x14ac:dyDescent="0.2">
      <c r="D1960" s="143"/>
    </row>
    <row r="1961" spans="4:4" x14ac:dyDescent="0.2">
      <c r="D1961" s="143"/>
    </row>
    <row r="1962" spans="4:4" x14ac:dyDescent="0.2">
      <c r="D1962" s="143"/>
    </row>
    <row r="1963" spans="4:4" x14ac:dyDescent="0.2">
      <c r="D1963" s="143"/>
    </row>
    <row r="1964" spans="4:4" x14ac:dyDescent="0.2">
      <c r="D1964" s="143"/>
    </row>
    <row r="1965" spans="4:4" x14ac:dyDescent="0.2">
      <c r="D1965" s="143"/>
    </row>
    <row r="1966" spans="4:4" x14ac:dyDescent="0.2">
      <c r="D1966" s="143"/>
    </row>
    <row r="1967" spans="4:4" x14ac:dyDescent="0.2">
      <c r="D1967" s="143"/>
    </row>
    <row r="1968" spans="4:4" x14ac:dyDescent="0.2">
      <c r="D1968" s="143"/>
    </row>
    <row r="1969" spans="4:4" x14ac:dyDescent="0.2">
      <c r="D1969" s="143"/>
    </row>
    <row r="1970" spans="4:4" x14ac:dyDescent="0.2">
      <c r="D1970" s="143"/>
    </row>
    <row r="1971" spans="4:4" x14ac:dyDescent="0.2">
      <c r="D1971" s="143"/>
    </row>
    <row r="1972" spans="4:4" x14ac:dyDescent="0.2">
      <c r="D1972" s="143"/>
    </row>
    <row r="1973" spans="4:4" x14ac:dyDescent="0.2">
      <c r="D1973" s="143"/>
    </row>
    <row r="1974" spans="4:4" x14ac:dyDescent="0.2">
      <c r="D1974" s="143"/>
    </row>
    <row r="1975" spans="4:4" x14ac:dyDescent="0.2">
      <c r="D1975" s="143"/>
    </row>
    <row r="1976" spans="4:4" x14ac:dyDescent="0.2">
      <c r="D1976" s="143"/>
    </row>
    <row r="1977" spans="4:4" x14ac:dyDescent="0.2">
      <c r="D1977" s="143"/>
    </row>
    <row r="1978" spans="4:4" x14ac:dyDescent="0.2">
      <c r="D1978" s="143"/>
    </row>
    <row r="1979" spans="4:4" x14ac:dyDescent="0.2">
      <c r="D1979" s="143"/>
    </row>
    <row r="1980" spans="4:4" x14ac:dyDescent="0.2">
      <c r="D1980" s="143"/>
    </row>
    <row r="1981" spans="4:4" x14ac:dyDescent="0.2">
      <c r="D1981" s="143"/>
    </row>
    <row r="1982" spans="4:4" x14ac:dyDescent="0.2">
      <c r="D1982" s="143"/>
    </row>
    <row r="1983" spans="4:4" x14ac:dyDescent="0.2">
      <c r="D1983" s="143"/>
    </row>
    <row r="1984" spans="4:4" x14ac:dyDescent="0.2">
      <c r="D1984" s="143"/>
    </row>
    <row r="1985" spans="4:4" x14ac:dyDescent="0.2">
      <c r="D1985" s="143"/>
    </row>
    <row r="1986" spans="4:4" x14ac:dyDescent="0.2">
      <c r="D1986" s="143"/>
    </row>
    <row r="1987" spans="4:4" x14ac:dyDescent="0.2">
      <c r="D1987" s="143"/>
    </row>
    <row r="1988" spans="4:4" x14ac:dyDescent="0.2">
      <c r="D1988" s="143"/>
    </row>
    <row r="1989" spans="4:4" x14ac:dyDescent="0.2">
      <c r="D1989" s="143"/>
    </row>
    <row r="1990" spans="4:4" x14ac:dyDescent="0.2">
      <c r="D1990" s="143"/>
    </row>
    <row r="1991" spans="4:4" x14ac:dyDescent="0.2">
      <c r="D1991" s="143"/>
    </row>
    <row r="1992" spans="4:4" x14ac:dyDescent="0.2">
      <c r="D1992" s="143"/>
    </row>
    <row r="1993" spans="4:4" x14ac:dyDescent="0.2">
      <c r="D1993" s="143"/>
    </row>
    <row r="1994" spans="4:4" x14ac:dyDescent="0.2">
      <c r="D1994" s="143"/>
    </row>
    <row r="1995" spans="4:4" x14ac:dyDescent="0.2">
      <c r="D1995" s="143"/>
    </row>
    <row r="1996" spans="4:4" x14ac:dyDescent="0.2">
      <c r="D1996" s="143"/>
    </row>
    <row r="1997" spans="4:4" x14ac:dyDescent="0.2">
      <c r="D1997" s="143"/>
    </row>
    <row r="1998" spans="4:4" x14ac:dyDescent="0.2">
      <c r="D1998" s="143"/>
    </row>
    <row r="1999" spans="4:4" x14ac:dyDescent="0.2">
      <c r="D1999" s="143"/>
    </row>
    <row r="2000" spans="4:4" x14ac:dyDescent="0.2">
      <c r="D2000" s="143"/>
    </row>
    <row r="2001" spans="4:4" x14ac:dyDescent="0.2">
      <c r="D2001" s="143"/>
    </row>
    <row r="2002" spans="4:4" x14ac:dyDescent="0.2">
      <c r="D2002" s="143"/>
    </row>
    <row r="2003" spans="4:4" x14ac:dyDescent="0.2">
      <c r="D2003" s="143"/>
    </row>
    <row r="2004" spans="4:4" x14ac:dyDescent="0.2">
      <c r="D2004" s="143"/>
    </row>
    <row r="2005" spans="4:4" x14ac:dyDescent="0.2">
      <c r="D2005" s="143"/>
    </row>
    <row r="2006" spans="4:4" x14ac:dyDescent="0.2">
      <c r="D2006" s="143"/>
    </row>
    <row r="2007" spans="4:4" x14ac:dyDescent="0.2">
      <c r="D2007" s="143"/>
    </row>
    <row r="2008" spans="4:4" x14ac:dyDescent="0.2">
      <c r="D2008" s="143"/>
    </row>
    <row r="2009" spans="4:4" x14ac:dyDescent="0.2">
      <c r="D2009" s="143"/>
    </row>
    <row r="2010" spans="4:4" x14ac:dyDescent="0.2">
      <c r="D2010" s="143"/>
    </row>
    <row r="2011" spans="4:4" x14ac:dyDescent="0.2">
      <c r="D2011" s="143"/>
    </row>
    <row r="2012" spans="4:4" x14ac:dyDescent="0.2">
      <c r="D2012" s="143"/>
    </row>
    <row r="2013" spans="4:4" x14ac:dyDescent="0.2">
      <c r="D2013" s="143"/>
    </row>
    <row r="2014" spans="4:4" x14ac:dyDescent="0.2">
      <c r="D2014" s="143"/>
    </row>
    <row r="2015" spans="4:4" x14ac:dyDescent="0.2">
      <c r="D2015" s="143"/>
    </row>
    <row r="2016" spans="4:4" x14ac:dyDescent="0.2">
      <c r="D2016" s="143"/>
    </row>
    <row r="2017" spans="4:4" x14ac:dyDescent="0.2">
      <c r="D2017" s="143"/>
    </row>
    <row r="2018" spans="4:4" x14ac:dyDescent="0.2">
      <c r="D2018" s="143"/>
    </row>
    <row r="2019" spans="4:4" x14ac:dyDescent="0.2">
      <c r="D2019" s="143"/>
    </row>
    <row r="2020" spans="4:4" x14ac:dyDescent="0.2">
      <c r="D2020" s="143"/>
    </row>
    <row r="2021" spans="4:4" x14ac:dyDescent="0.2">
      <c r="D2021" s="143"/>
    </row>
    <row r="2022" spans="4:4" x14ac:dyDescent="0.2">
      <c r="D2022" s="143"/>
    </row>
    <row r="2023" spans="4:4" x14ac:dyDescent="0.2">
      <c r="D2023" s="143"/>
    </row>
    <row r="2024" spans="4:4" x14ac:dyDescent="0.2">
      <c r="D2024" s="143"/>
    </row>
    <row r="2025" spans="4:4" x14ac:dyDescent="0.2">
      <c r="D2025" s="143"/>
    </row>
    <row r="2026" spans="4:4" x14ac:dyDescent="0.2">
      <c r="D2026" s="143"/>
    </row>
    <row r="2027" spans="4:4" x14ac:dyDescent="0.2">
      <c r="D2027" s="143"/>
    </row>
    <row r="2028" spans="4:4" x14ac:dyDescent="0.2">
      <c r="D2028" s="143"/>
    </row>
    <row r="2029" spans="4:4" x14ac:dyDescent="0.2">
      <c r="D2029" s="143"/>
    </row>
    <row r="2030" spans="4:4" x14ac:dyDescent="0.2">
      <c r="D2030" s="143"/>
    </row>
    <row r="2031" spans="4:4" x14ac:dyDescent="0.2">
      <c r="D2031" s="143"/>
    </row>
    <row r="2032" spans="4:4" x14ac:dyDescent="0.2">
      <c r="D2032" s="143"/>
    </row>
    <row r="2033" spans="4:4" x14ac:dyDescent="0.2">
      <c r="D2033" s="143"/>
    </row>
    <row r="2034" spans="4:4" x14ac:dyDescent="0.2">
      <c r="D2034" s="143"/>
    </row>
    <row r="2035" spans="4:4" x14ac:dyDescent="0.2">
      <c r="D2035" s="143"/>
    </row>
    <row r="2036" spans="4:4" x14ac:dyDescent="0.2">
      <c r="D2036" s="143"/>
    </row>
    <row r="2037" spans="4:4" x14ac:dyDescent="0.2">
      <c r="D2037" s="143"/>
    </row>
    <row r="2038" spans="4:4" x14ac:dyDescent="0.2">
      <c r="D2038" s="143"/>
    </row>
    <row r="2039" spans="4:4" x14ac:dyDescent="0.2">
      <c r="D2039" s="143"/>
    </row>
    <row r="2040" spans="4:4" x14ac:dyDescent="0.2">
      <c r="D2040" s="143"/>
    </row>
    <row r="2041" spans="4:4" x14ac:dyDescent="0.2">
      <c r="D2041" s="143"/>
    </row>
    <row r="2042" spans="4:4" x14ac:dyDescent="0.2">
      <c r="D2042" s="143"/>
    </row>
    <row r="2043" spans="4:4" x14ac:dyDescent="0.2">
      <c r="D2043" s="143"/>
    </row>
    <row r="2044" spans="4:4" x14ac:dyDescent="0.2">
      <c r="D2044" s="143"/>
    </row>
    <row r="2045" spans="4:4" x14ac:dyDescent="0.2">
      <c r="D2045" s="143"/>
    </row>
    <row r="2046" spans="4:4" x14ac:dyDescent="0.2">
      <c r="D2046" s="143"/>
    </row>
    <row r="2047" spans="4:4" x14ac:dyDescent="0.2">
      <c r="D2047" s="143"/>
    </row>
    <row r="2048" spans="4:4" x14ac:dyDescent="0.2">
      <c r="D2048" s="143"/>
    </row>
    <row r="2049" spans="4:4" x14ac:dyDescent="0.2">
      <c r="D2049" s="143"/>
    </row>
    <row r="2050" spans="4:4" x14ac:dyDescent="0.2">
      <c r="D2050" s="143"/>
    </row>
    <row r="2051" spans="4:4" x14ac:dyDescent="0.2">
      <c r="D2051" s="143"/>
    </row>
    <row r="2052" spans="4:4" x14ac:dyDescent="0.2">
      <c r="D2052" s="143"/>
    </row>
    <row r="2053" spans="4:4" x14ac:dyDescent="0.2">
      <c r="D2053" s="143"/>
    </row>
    <row r="2054" spans="4:4" x14ac:dyDescent="0.2">
      <c r="D2054" s="143"/>
    </row>
    <row r="2055" spans="4:4" x14ac:dyDescent="0.2">
      <c r="D2055" s="143"/>
    </row>
    <row r="2056" spans="4:4" x14ac:dyDescent="0.2">
      <c r="D2056" s="143"/>
    </row>
    <row r="2057" spans="4:4" x14ac:dyDescent="0.2">
      <c r="D2057" s="143"/>
    </row>
    <row r="2058" spans="4:4" x14ac:dyDescent="0.2">
      <c r="D2058" s="143"/>
    </row>
    <row r="2059" spans="4:4" x14ac:dyDescent="0.2">
      <c r="D2059" s="143"/>
    </row>
    <row r="2060" spans="4:4" x14ac:dyDescent="0.2">
      <c r="D2060" s="143"/>
    </row>
    <row r="2061" spans="4:4" x14ac:dyDescent="0.2">
      <c r="D2061" s="143"/>
    </row>
    <row r="2062" spans="4:4" x14ac:dyDescent="0.2">
      <c r="D2062" s="143"/>
    </row>
    <row r="2063" spans="4:4" x14ac:dyDescent="0.2">
      <c r="D2063" s="143"/>
    </row>
    <row r="2064" spans="4:4" x14ac:dyDescent="0.2">
      <c r="D2064" s="143"/>
    </row>
    <row r="2065" spans="4:4" x14ac:dyDescent="0.2">
      <c r="D2065" s="143"/>
    </row>
    <row r="2066" spans="4:4" x14ac:dyDescent="0.2">
      <c r="D2066" s="143"/>
    </row>
    <row r="2067" spans="4:4" x14ac:dyDescent="0.2">
      <c r="D2067" s="143"/>
    </row>
    <row r="2068" spans="4:4" x14ac:dyDescent="0.2">
      <c r="D2068" s="143"/>
    </row>
    <row r="2069" spans="4:4" x14ac:dyDescent="0.2">
      <c r="D2069" s="143"/>
    </row>
    <row r="2070" spans="4:4" x14ac:dyDescent="0.2">
      <c r="D2070" s="143"/>
    </row>
    <row r="2071" spans="4:4" x14ac:dyDescent="0.2">
      <c r="D2071" s="143"/>
    </row>
    <row r="2072" spans="4:4" x14ac:dyDescent="0.2">
      <c r="D2072" s="143"/>
    </row>
    <row r="2073" spans="4:4" x14ac:dyDescent="0.2">
      <c r="D2073" s="143"/>
    </row>
    <row r="2074" spans="4:4" x14ac:dyDescent="0.2">
      <c r="D2074" s="143"/>
    </row>
    <row r="2075" spans="4:4" x14ac:dyDescent="0.2">
      <c r="D2075" s="143"/>
    </row>
    <row r="2076" spans="4:4" x14ac:dyDescent="0.2">
      <c r="D2076" s="143"/>
    </row>
    <row r="2077" spans="4:4" x14ac:dyDescent="0.2">
      <c r="D2077" s="143"/>
    </row>
    <row r="2078" spans="4:4" x14ac:dyDescent="0.2">
      <c r="D2078" s="143"/>
    </row>
    <row r="2079" spans="4:4" x14ac:dyDescent="0.2">
      <c r="D2079" s="143"/>
    </row>
    <row r="2080" spans="4:4" x14ac:dyDescent="0.2">
      <c r="D2080" s="143"/>
    </row>
    <row r="2081" spans="4:4" x14ac:dyDescent="0.2">
      <c r="D2081" s="143"/>
    </row>
    <row r="2082" spans="4:4" x14ac:dyDescent="0.2">
      <c r="D2082" s="143"/>
    </row>
    <row r="2083" spans="4:4" x14ac:dyDescent="0.2">
      <c r="D2083" s="143"/>
    </row>
    <row r="2084" spans="4:4" x14ac:dyDescent="0.2">
      <c r="D2084" s="143"/>
    </row>
    <row r="2085" spans="4:4" x14ac:dyDescent="0.2">
      <c r="D2085" s="143"/>
    </row>
    <row r="2086" spans="4:4" x14ac:dyDescent="0.2">
      <c r="D2086" s="143"/>
    </row>
    <row r="2087" spans="4:4" x14ac:dyDescent="0.2">
      <c r="D2087" s="143"/>
    </row>
    <row r="2088" spans="4:4" x14ac:dyDescent="0.2">
      <c r="D2088" s="143"/>
    </row>
    <row r="2089" spans="4:4" x14ac:dyDescent="0.2">
      <c r="D2089" s="143"/>
    </row>
    <row r="2090" spans="4:4" x14ac:dyDescent="0.2">
      <c r="D2090" s="143"/>
    </row>
    <row r="2091" spans="4:4" x14ac:dyDescent="0.2">
      <c r="D2091" s="143"/>
    </row>
    <row r="2092" spans="4:4" x14ac:dyDescent="0.2">
      <c r="D2092" s="143"/>
    </row>
    <row r="2093" spans="4:4" x14ac:dyDescent="0.2">
      <c r="D2093" s="143"/>
    </row>
    <row r="2094" spans="4:4" x14ac:dyDescent="0.2">
      <c r="D2094" s="143"/>
    </row>
    <row r="2095" spans="4:4" x14ac:dyDescent="0.2">
      <c r="D2095" s="143"/>
    </row>
    <row r="2096" spans="4:4" x14ac:dyDescent="0.2">
      <c r="D2096" s="143"/>
    </row>
    <row r="2097" spans="4:4" x14ac:dyDescent="0.2">
      <c r="D2097" s="143"/>
    </row>
    <row r="2098" spans="4:4" x14ac:dyDescent="0.2">
      <c r="D2098" s="143"/>
    </row>
    <row r="2099" spans="4:4" x14ac:dyDescent="0.2">
      <c r="D2099" s="143"/>
    </row>
    <row r="2100" spans="4:4" x14ac:dyDescent="0.2">
      <c r="D2100" s="143"/>
    </row>
    <row r="2101" spans="4:4" x14ac:dyDescent="0.2">
      <c r="D2101" s="143"/>
    </row>
    <row r="2102" spans="4:4" x14ac:dyDescent="0.2">
      <c r="D2102" s="143"/>
    </row>
    <row r="2103" spans="4:4" x14ac:dyDescent="0.2">
      <c r="D2103" s="143"/>
    </row>
    <row r="2104" spans="4:4" x14ac:dyDescent="0.2">
      <c r="D2104" s="143"/>
    </row>
    <row r="2105" spans="4:4" x14ac:dyDescent="0.2">
      <c r="D2105" s="143"/>
    </row>
    <row r="2106" spans="4:4" x14ac:dyDescent="0.2">
      <c r="D2106" s="143"/>
    </row>
    <row r="2107" spans="4:4" x14ac:dyDescent="0.2">
      <c r="D2107" s="143"/>
    </row>
    <row r="2108" spans="4:4" x14ac:dyDescent="0.2">
      <c r="D2108" s="143"/>
    </row>
    <row r="2109" spans="4:4" x14ac:dyDescent="0.2">
      <c r="D2109" s="143"/>
    </row>
    <row r="2110" spans="4:4" x14ac:dyDescent="0.2">
      <c r="D2110" s="143"/>
    </row>
    <row r="2111" spans="4:4" x14ac:dyDescent="0.2">
      <c r="D2111" s="143"/>
    </row>
    <row r="2112" spans="4:4" x14ac:dyDescent="0.2">
      <c r="D2112" s="143"/>
    </row>
    <row r="2113" spans="4:4" x14ac:dyDescent="0.2">
      <c r="D2113" s="143"/>
    </row>
    <row r="2114" spans="4:4" x14ac:dyDescent="0.2">
      <c r="D2114" s="143"/>
    </row>
    <row r="2115" spans="4:4" x14ac:dyDescent="0.2">
      <c r="D2115" s="143"/>
    </row>
    <row r="2116" spans="4:4" x14ac:dyDescent="0.2">
      <c r="D2116" s="143"/>
    </row>
    <row r="2117" spans="4:4" x14ac:dyDescent="0.2">
      <c r="D2117" s="143"/>
    </row>
    <row r="2118" spans="4:4" x14ac:dyDescent="0.2">
      <c r="D2118" s="143"/>
    </row>
    <row r="2119" spans="4:4" x14ac:dyDescent="0.2">
      <c r="D2119" s="143"/>
    </row>
    <row r="2120" spans="4:4" x14ac:dyDescent="0.2">
      <c r="D2120" s="143"/>
    </row>
    <row r="2121" spans="4:4" x14ac:dyDescent="0.2">
      <c r="D2121" s="143"/>
    </row>
    <row r="2122" spans="4:4" x14ac:dyDescent="0.2">
      <c r="D2122" s="143"/>
    </row>
    <row r="2123" spans="4:4" x14ac:dyDescent="0.2">
      <c r="D2123" s="143"/>
    </row>
    <row r="2124" spans="4:4" x14ac:dyDescent="0.2">
      <c r="D2124" s="143"/>
    </row>
    <row r="2125" spans="4:4" x14ac:dyDescent="0.2">
      <c r="D2125" s="143"/>
    </row>
    <row r="2126" spans="4:4" x14ac:dyDescent="0.2">
      <c r="D2126" s="143"/>
    </row>
    <row r="2127" spans="4:4" x14ac:dyDescent="0.2">
      <c r="D2127" s="143"/>
    </row>
    <row r="2128" spans="4:4" x14ac:dyDescent="0.2">
      <c r="D2128" s="143"/>
    </row>
    <row r="2129" spans="4:4" x14ac:dyDescent="0.2">
      <c r="D2129" s="143"/>
    </row>
    <row r="2130" spans="4:4" x14ac:dyDescent="0.2">
      <c r="D2130" s="143"/>
    </row>
    <row r="2131" spans="4:4" x14ac:dyDescent="0.2">
      <c r="D2131" s="143"/>
    </row>
    <row r="2132" spans="4:4" x14ac:dyDescent="0.2">
      <c r="D2132" s="143"/>
    </row>
    <row r="2133" spans="4:4" x14ac:dyDescent="0.2">
      <c r="D2133" s="143"/>
    </row>
    <row r="2134" spans="4:4" x14ac:dyDescent="0.2">
      <c r="D2134" s="143"/>
    </row>
    <row r="2135" spans="4:4" x14ac:dyDescent="0.2">
      <c r="D2135" s="143"/>
    </row>
    <row r="2136" spans="4:4" x14ac:dyDescent="0.2">
      <c r="D2136" s="143"/>
    </row>
    <row r="2137" spans="4:4" x14ac:dyDescent="0.2">
      <c r="D2137" s="143"/>
    </row>
    <row r="2138" spans="4:4" x14ac:dyDescent="0.2">
      <c r="D2138" s="143"/>
    </row>
    <row r="2139" spans="4:4" x14ac:dyDescent="0.2">
      <c r="D2139" s="143"/>
    </row>
    <row r="2140" spans="4:4" x14ac:dyDescent="0.2">
      <c r="D2140" s="143"/>
    </row>
    <row r="2141" spans="4:4" x14ac:dyDescent="0.2">
      <c r="D2141" s="143"/>
    </row>
    <row r="2142" spans="4:4" x14ac:dyDescent="0.2">
      <c r="D2142" s="143"/>
    </row>
    <row r="2143" spans="4:4" x14ac:dyDescent="0.2">
      <c r="D2143" s="143"/>
    </row>
    <row r="2144" spans="4:4" x14ac:dyDescent="0.2">
      <c r="D2144" s="143"/>
    </row>
    <row r="2145" spans="4:4" x14ac:dyDescent="0.2">
      <c r="D2145" s="143"/>
    </row>
    <row r="2146" spans="4:4" x14ac:dyDescent="0.2">
      <c r="D2146" s="143"/>
    </row>
    <row r="2147" spans="4:4" x14ac:dyDescent="0.2">
      <c r="D2147" s="143"/>
    </row>
    <row r="2148" spans="4:4" x14ac:dyDescent="0.2">
      <c r="D2148" s="143"/>
    </row>
    <row r="2149" spans="4:4" x14ac:dyDescent="0.2">
      <c r="D2149" s="143"/>
    </row>
    <row r="2150" spans="4:4" x14ac:dyDescent="0.2">
      <c r="D2150" s="143"/>
    </row>
    <row r="2151" spans="4:4" x14ac:dyDescent="0.2">
      <c r="D2151" s="143"/>
    </row>
    <row r="2152" spans="4:4" x14ac:dyDescent="0.2">
      <c r="D2152" s="143"/>
    </row>
    <row r="2153" spans="4:4" x14ac:dyDescent="0.2">
      <c r="D2153" s="143"/>
    </row>
    <row r="2154" spans="4:4" x14ac:dyDescent="0.2">
      <c r="D2154" s="143"/>
    </row>
    <row r="2155" spans="4:4" x14ac:dyDescent="0.2">
      <c r="D2155" s="143"/>
    </row>
    <row r="2156" spans="4:4" x14ac:dyDescent="0.2">
      <c r="D2156" s="143"/>
    </row>
    <row r="2157" spans="4:4" x14ac:dyDescent="0.2">
      <c r="D2157" s="143"/>
    </row>
    <row r="2158" spans="4:4" x14ac:dyDescent="0.2">
      <c r="D2158" s="143"/>
    </row>
    <row r="2159" spans="4:4" x14ac:dyDescent="0.2">
      <c r="D2159" s="143"/>
    </row>
    <row r="2160" spans="4:4" x14ac:dyDescent="0.2">
      <c r="D2160" s="143"/>
    </row>
    <row r="2161" spans="4:4" x14ac:dyDescent="0.2">
      <c r="D2161" s="143"/>
    </row>
    <row r="2162" spans="4:4" x14ac:dyDescent="0.2">
      <c r="D2162" s="143"/>
    </row>
    <row r="2163" spans="4:4" x14ac:dyDescent="0.2">
      <c r="D2163" s="143"/>
    </row>
    <row r="2164" spans="4:4" x14ac:dyDescent="0.2">
      <c r="D2164" s="143"/>
    </row>
    <row r="2165" spans="4:4" x14ac:dyDescent="0.2">
      <c r="D2165" s="143"/>
    </row>
    <row r="2166" spans="4:4" x14ac:dyDescent="0.2">
      <c r="D2166" s="143"/>
    </row>
    <row r="2167" spans="4:4" x14ac:dyDescent="0.2">
      <c r="D2167" s="143"/>
    </row>
    <row r="2168" spans="4:4" x14ac:dyDescent="0.2">
      <c r="D2168" s="143"/>
    </row>
    <row r="2169" spans="4:4" x14ac:dyDescent="0.2">
      <c r="D2169" s="143"/>
    </row>
    <row r="2170" spans="4:4" x14ac:dyDescent="0.2">
      <c r="D2170" s="143"/>
    </row>
    <row r="2171" spans="4:4" x14ac:dyDescent="0.2">
      <c r="D2171" s="143"/>
    </row>
    <row r="2172" spans="4:4" x14ac:dyDescent="0.2">
      <c r="D2172" s="143"/>
    </row>
    <row r="2173" spans="4:4" x14ac:dyDescent="0.2">
      <c r="D2173" s="143"/>
    </row>
    <row r="2174" spans="4:4" x14ac:dyDescent="0.2">
      <c r="D2174" s="143"/>
    </row>
    <row r="2175" spans="4:4" x14ac:dyDescent="0.2">
      <c r="D2175" s="143"/>
    </row>
    <row r="2176" spans="4:4" x14ac:dyDescent="0.2">
      <c r="D2176" s="143"/>
    </row>
    <row r="2177" spans="4:4" x14ac:dyDescent="0.2">
      <c r="D2177" s="143"/>
    </row>
    <row r="2178" spans="4:4" x14ac:dyDescent="0.2">
      <c r="D2178" s="143"/>
    </row>
    <row r="2179" spans="4:4" x14ac:dyDescent="0.2">
      <c r="D2179" s="143"/>
    </row>
    <row r="2180" spans="4:4" x14ac:dyDescent="0.2">
      <c r="D2180" s="143"/>
    </row>
    <row r="2181" spans="4:4" x14ac:dyDescent="0.2">
      <c r="D2181" s="143"/>
    </row>
    <row r="2182" spans="4:4" x14ac:dyDescent="0.2">
      <c r="D2182" s="143"/>
    </row>
    <row r="2183" spans="4:4" x14ac:dyDescent="0.2">
      <c r="D2183" s="143"/>
    </row>
    <row r="2184" spans="4:4" x14ac:dyDescent="0.2">
      <c r="D2184" s="143"/>
    </row>
    <row r="2185" spans="4:4" x14ac:dyDescent="0.2">
      <c r="D2185" s="143"/>
    </row>
    <row r="2186" spans="4:4" x14ac:dyDescent="0.2">
      <c r="D2186" s="143"/>
    </row>
    <row r="2187" spans="4:4" x14ac:dyDescent="0.2">
      <c r="D2187" s="143"/>
    </row>
    <row r="2188" spans="4:4" x14ac:dyDescent="0.2">
      <c r="D2188" s="143"/>
    </row>
    <row r="2189" spans="4:4" x14ac:dyDescent="0.2">
      <c r="D2189" s="143"/>
    </row>
    <row r="2190" spans="4:4" x14ac:dyDescent="0.2">
      <c r="D2190" s="143"/>
    </row>
    <row r="2191" spans="4:4" x14ac:dyDescent="0.2">
      <c r="D2191" s="143"/>
    </row>
    <row r="2192" spans="4:4" x14ac:dyDescent="0.2">
      <c r="D2192" s="143"/>
    </row>
    <row r="2193" spans="4:4" x14ac:dyDescent="0.2">
      <c r="D2193" s="143"/>
    </row>
    <row r="2194" spans="4:4" x14ac:dyDescent="0.2">
      <c r="D2194" s="143"/>
    </row>
    <row r="2195" spans="4:4" x14ac:dyDescent="0.2">
      <c r="D2195" s="143"/>
    </row>
    <row r="2196" spans="4:4" x14ac:dyDescent="0.2">
      <c r="D2196" s="143"/>
    </row>
    <row r="2197" spans="4:4" x14ac:dyDescent="0.2">
      <c r="D2197" s="143"/>
    </row>
    <row r="2198" spans="4:4" x14ac:dyDescent="0.2">
      <c r="D2198" s="143"/>
    </row>
    <row r="2199" spans="4:4" x14ac:dyDescent="0.2">
      <c r="D2199" s="143"/>
    </row>
    <row r="2200" spans="4:4" x14ac:dyDescent="0.2">
      <c r="D2200" s="143"/>
    </row>
    <row r="2201" spans="4:4" x14ac:dyDescent="0.2">
      <c r="D2201" s="143"/>
    </row>
    <row r="2202" spans="4:4" x14ac:dyDescent="0.2">
      <c r="D2202" s="143"/>
    </row>
    <row r="2203" spans="4:4" x14ac:dyDescent="0.2">
      <c r="D2203" s="143"/>
    </row>
    <row r="2204" spans="4:4" x14ac:dyDescent="0.2">
      <c r="D2204" s="143"/>
    </row>
    <row r="2205" spans="4:4" x14ac:dyDescent="0.2">
      <c r="D2205" s="143"/>
    </row>
    <row r="2206" spans="4:4" x14ac:dyDescent="0.2">
      <c r="D2206" s="143"/>
    </row>
    <row r="2207" spans="4:4" x14ac:dyDescent="0.2">
      <c r="D2207" s="143"/>
    </row>
    <row r="2208" spans="4:4" x14ac:dyDescent="0.2">
      <c r="D2208" s="143"/>
    </row>
    <row r="2209" spans="4:4" x14ac:dyDescent="0.2">
      <c r="D2209" s="143"/>
    </row>
    <row r="2210" spans="4:4" x14ac:dyDescent="0.2">
      <c r="D2210" s="143"/>
    </row>
    <row r="2211" spans="4:4" x14ac:dyDescent="0.2">
      <c r="D2211" s="143"/>
    </row>
    <row r="2212" spans="4:4" x14ac:dyDescent="0.2">
      <c r="D2212" s="143"/>
    </row>
    <row r="2213" spans="4:4" x14ac:dyDescent="0.2">
      <c r="D2213" s="143"/>
    </row>
    <row r="2214" spans="4:4" x14ac:dyDescent="0.2">
      <c r="D2214" s="143"/>
    </row>
    <row r="2215" spans="4:4" x14ac:dyDescent="0.2">
      <c r="D2215" s="143"/>
    </row>
    <row r="2216" spans="4:4" x14ac:dyDescent="0.2">
      <c r="D2216" s="143"/>
    </row>
    <row r="2217" spans="4:4" x14ac:dyDescent="0.2">
      <c r="D2217" s="143"/>
    </row>
    <row r="2218" spans="4:4" x14ac:dyDescent="0.2">
      <c r="D2218" s="143"/>
    </row>
    <row r="2219" spans="4:4" x14ac:dyDescent="0.2">
      <c r="D2219" s="143"/>
    </row>
    <row r="2220" spans="4:4" x14ac:dyDescent="0.2">
      <c r="D2220" s="143"/>
    </row>
    <row r="2221" spans="4:4" x14ac:dyDescent="0.2">
      <c r="D2221" s="143"/>
    </row>
    <row r="2222" spans="4:4" x14ac:dyDescent="0.2">
      <c r="D2222" s="143"/>
    </row>
    <row r="2223" spans="4:4" x14ac:dyDescent="0.2">
      <c r="D2223" s="143"/>
    </row>
    <row r="2224" spans="4:4" x14ac:dyDescent="0.2">
      <c r="D2224" s="143"/>
    </row>
    <row r="2225" spans="4:4" x14ac:dyDescent="0.2">
      <c r="D2225" s="143"/>
    </row>
    <row r="2226" spans="4:4" x14ac:dyDescent="0.2">
      <c r="D2226" s="143"/>
    </row>
    <row r="2227" spans="4:4" x14ac:dyDescent="0.2">
      <c r="D2227" s="143"/>
    </row>
    <row r="2228" spans="4:4" x14ac:dyDescent="0.2">
      <c r="D2228" s="143"/>
    </row>
    <row r="2229" spans="4:4" x14ac:dyDescent="0.2">
      <c r="D2229" s="143"/>
    </row>
    <row r="2230" spans="4:4" x14ac:dyDescent="0.2">
      <c r="D2230" s="143"/>
    </row>
    <row r="2231" spans="4:4" x14ac:dyDescent="0.2">
      <c r="D2231" s="143"/>
    </row>
    <row r="2232" spans="4:4" x14ac:dyDescent="0.2">
      <c r="D2232" s="143"/>
    </row>
    <row r="2233" spans="4:4" x14ac:dyDescent="0.2">
      <c r="D2233" s="143"/>
    </row>
    <row r="2234" spans="4:4" x14ac:dyDescent="0.2">
      <c r="D2234" s="143"/>
    </row>
    <row r="2235" spans="4:4" x14ac:dyDescent="0.2">
      <c r="D2235" s="143"/>
    </row>
    <row r="2236" spans="4:4" x14ac:dyDescent="0.2">
      <c r="D2236" s="143"/>
    </row>
    <row r="2237" spans="4:4" x14ac:dyDescent="0.2">
      <c r="D2237" s="143"/>
    </row>
    <row r="2238" spans="4:4" x14ac:dyDescent="0.2">
      <c r="D2238" s="143"/>
    </row>
    <row r="2239" spans="4:4" x14ac:dyDescent="0.2">
      <c r="D2239" s="143"/>
    </row>
    <row r="2240" spans="4:4" x14ac:dyDescent="0.2">
      <c r="D2240" s="143"/>
    </row>
    <row r="2241" spans="4:4" x14ac:dyDescent="0.2">
      <c r="D2241" s="143"/>
    </row>
    <row r="2242" spans="4:4" x14ac:dyDescent="0.2">
      <c r="D2242" s="143"/>
    </row>
    <row r="2243" spans="4:4" x14ac:dyDescent="0.2">
      <c r="D2243" s="143"/>
    </row>
    <row r="2244" spans="4:4" x14ac:dyDescent="0.2">
      <c r="D2244" s="143"/>
    </row>
    <row r="2245" spans="4:4" x14ac:dyDescent="0.2">
      <c r="D2245" s="143"/>
    </row>
    <row r="2246" spans="4:4" x14ac:dyDescent="0.2">
      <c r="D2246" s="143"/>
    </row>
    <row r="2247" spans="4:4" x14ac:dyDescent="0.2">
      <c r="D2247" s="143"/>
    </row>
    <row r="2248" spans="4:4" x14ac:dyDescent="0.2">
      <c r="D2248" s="143"/>
    </row>
    <row r="2249" spans="4:4" x14ac:dyDescent="0.2">
      <c r="D2249" s="143"/>
    </row>
    <row r="2250" spans="4:4" x14ac:dyDescent="0.2">
      <c r="D2250" s="143"/>
    </row>
    <row r="2251" spans="4:4" x14ac:dyDescent="0.2">
      <c r="D2251" s="143"/>
    </row>
    <row r="2252" spans="4:4" x14ac:dyDescent="0.2">
      <c r="D2252" s="143"/>
    </row>
    <row r="2253" spans="4:4" x14ac:dyDescent="0.2">
      <c r="D2253" s="143"/>
    </row>
    <row r="2254" spans="4:4" x14ac:dyDescent="0.2">
      <c r="D2254" s="143"/>
    </row>
    <row r="2255" spans="4:4" x14ac:dyDescent="0.2">
      <c r="D2255" s="143"/>
    </row>
    <row r="2256" spans="4:4" x14ac:dyDescent="0.2">
      <c r="D2256" s="143"/>
    </row>
    <row r="2257" spans="4:4" x14ac:dyDescent="0.2">
      <c r="D2257" s="143"/>
    </row>
    <row r="2258" spans="4:4" x14ac:dyDescent="0.2">
      <c r="D2258" s="143"/>
    </row>
    <row r="2259" spans="4:4" x14ac:dyDescent="0.2">
      <c r="D2259" s="143"/>
    </row>
    <row r="2260" spans="4:4" x14ac:dyDescent="0.2">
      <c r="D2260" s="143"/>
    </row>
    <row r="2261" spans="4:4" x14ac:dyDescent="0.2">
      <c r="D2261" s="143"/>
    </row>
    <row r="2262" spans="4:4" x14ac:dyDescent="0.2">
      <c r="D2262" s="143"/>
    </row>
    <row r="2263" spans="4:4" x14ac:dyDescent="0.2">
      <c r="D2263" s="143"/>
    </row>
    <row r="2264" spans="4:4" x14ac:dyDescent="0.2">
      <c r="D2264" s="143"/>
    </row>
    <row r="2265" spans="4:4" x14ac:dyDescent="0.2">
      <c r="D2265" s="143"/>
    </row>
    <row r="2266" spans="4:4" x14ac:dyDescent="0.2">
      <c r="D2266" s="143"/>
    </row>
    <row r="2267" spans="4:4" x14ac:dyDescent="0.2">
      <c r="D2267" s="143"/>
    </row>
    <row r="2268" spans="4:4" x14ac:dyDescent="0.2">
      <c r="D2268" s="143"/>
    </row>
    <row r="2269" spans="4:4" x14ac:dyDescent="0.2">
      <c r="D2269" s="143"/>
    </row>
    <row r="2270" spans="4:4" x14ac:dyDescent="0.2">
      <c r="D2270" s="143"/>
    </row>
    <row r="2271" spans="4:4" x14ac:dyDescent="0.2">
      <c r="D2271" s="143"/>
    </row>
    <row r="2272" spans="4:4" x14ac:dyDescent="0.2">
      <c r="D2272" s="143"/>
    </row>
    <row r="2273" spans="4:4" x14ac:dyDescent="0.2">
      <c r="D2273" s="143"/>
    </row>
    <row r="2274" spans="4:4" x14ac:dyDescent="0.2">
      <c r="D2274" s="143"/>
    </row>
    <row r="2275" spans="4:4" x14ac:dyDescent="0.2">
      <c r="D2275" s="143"/>
    </row>
    <row r="2276" spans="4:4" x14ac:dyDescent="0.2">
      <c r="D2276" s="143"/>
    </row>
    <row r="2277" spans="4:4" x14ac:dyDescent="0.2">
      <c r="D2277" s="143"/>
    </row>
    <row r="2278" spans="4:4" x14ac:dyDescent="0.2">
      <c r="D2278" s="143"/>
    </row>
    <row r="2279" spans="4:4" x14ac:dyDescent="0.2">
      <c r="D2279" s="143"/>
    </row>
    <row r="2280" spans="4:4" x14ac:dyDescent="0.2">
      <c r="D2280" s="143"/>
    </row>
    <row r="2281" spans="4:4" x14ac:dyDescent="0.2">
      <c r="D2281" s="143"/>
    </row>
    <row r="2282" spans="4:4" x14ac:dyDescent="0.2">
      <c r="D2282" s="143"/>
    </row>
    <row r="2283" spans="4:4" x14ac:dyDescent="0.2">
      <c r="D2283" s="143"/>
    </row>
    <row r="2284" spans="4:4" x14ac:dyDescent="0.2">
      <c r="D2284" s="143"/>
    </row>
    <row r="2285" spans="4:4" x14ac:dyDescent="0.2">
      <c r="D2285" s="143"/>
    </row>
    <row r="2286" spans="4:4" x14ac:dyDescent="0.2">
      <c r="D2286" s="143"/>
    </row>
    <row r="2287" spans="4:4" x14ac:dyDescent="0.2">
      <c r="D2287" s="143"/>
    </row>
    <row r="2288" spans="4:4" x14ac:dyDescent="0.2">
      <c r="D2288" s="143"/>
    </row>
    <row r="2289" spans="4:4" x14ac:dyDescent="0.2">
      <c r="D2289" s="143"/>
    </row>
    <row r="2290" spans="4:4" x14ac:dyDescent="0.2">
      <c r="D2290" s="143"/>
    </row>
    <row r="2291" spans="4:4" x14ac:dyDescent="0.2">
      <c r="D2291" s="143"/>
    </row>
    <row r="2292" spans="4:4" x14ac:dyDescent="0.2">
      <c r="D2292" s="143"/>
    </row>
    <row r="2293" spans="4:4" x14ac:dyDescent="0.2">
      <c r="D2293" s="143"/>
    </row>
    <row r="2294" spans="4:4" x14ac:dyDescent="0.2">
      <c r="D2294" s="143"/>
    </row>
    <row r="2295" spans="4:4" x14ac:dyDescent="0.2">
      <c r="D2295" s="143"/>
    </row>
    <row r="2296" spans="4:4" x14ac:dyDescent="0.2">
      <c r="D2296" s="143"/>
    </row>
    <row r="2297" spans="4:4" x14ac:dyDescent="0.2">
      <c r="D2297" s="143"/>
    </row>
    <row r="2298" spans="4:4" x14ac:dyDescent="0.2">
      <c r="D2298" s="143"/>
    </row>
    <row r="2299" spans="4:4" x14ac:dyDescent="0.2">
      <c r="D2299" s="143"/>
    </row>
    <row r="2300" spans="4:4" x14ac:dyDescent="0.2">
      <c r="D2300" s="143"/>
    </row>
    <row r="2301" spans="4:4" x14ac:dyDescent="0.2">
      <c r="D2301" s="143"/>
    </row>
    <row r="2302" spans="4:4" x14ac:dyDescent="0.2">
      <c r="D2302" s="143"/>
    </row>
    <row r="2303" spans="4:4" x14ac:dyDescent="0.2">
      <c r="D2303" s="143"/>
    </row>
    <row r="2304" spans="4:4" x14ac:dyDescent="0.2">
      <c r="D2304" s="143"/>
    </row>
    <row r="2305" spans="4:4" x14ac:dyDescent="0.2">
      <c r="D2305" s="143"/>
    </row>
    <row r="2306" spans="4:4" x14ac:dyDescent="0.2">
      <c r="D2306" s="143"/>
    </row>
    <row r="2307" spans="4:4" x14ac:dyDescent="0.2">
      <c r="D2307" s="143"/>
    </row>
    <row r="2308" spans="4:4" x14ac:dyDescent="0.2">
      <c r="D2308" s="143"/>
    </row>
    <row r="2309" spans="4:4" x14ac:dyDescent="0.2">
      <c r="D2309" s="143"/>
    </row>
    <row r="2310" spans="4:4" x14ac:dyDescent="0.2">
      <c r="D2310" s="143"/>
    </row>
    <row r="2311" spans="4:4" x14ac:dyDescent="0.2">
      <c r="D2311" s="143"/>
    </row>
    <row r="2312" spans="4:4" x14ac:dyDescent="0.2">
      <c r="D2312" s="143"/>
    </row>
    <row r="2313" spans="4:4" x14ac:dyDescent="0.2">
      <c r="D2313" s="143"/>
    </row>
    <row r="2314" spans="4:4" x14ac:dyDescent="0.2">
      <c r="D2314" s="143"/>
    </row>
    <row r="2315" spans="4:4" x14ac:dyDescent="0.2">
      <c r="D2315" s="143"/>
    </row>
    <row r="2316" spans="4:4" x14ac:dyDescent="0.2">
      <c r="D2316" s="143"/>
    </row>
    <row r="2317" spans="4:4" x14ac:dyDescent="0.2">
      <c r="D2317" s="143"/>
    </row>
    <row r="2318" spans="4:4" x14ac:dyDescent="0.2">
      <c r="D2318" s="143"/>
    </row>
    <row r="2319" spans="4:4" x14ac:dyDescent="0.2">
      <c r="D2319" s="143"/>
    </row>
    <row r="2320" spans="4:4" x14ac:dyDescent="0.2">
      <c r="D2320" s="143"/>
    </row>
    <row r="2321" spans="4:4" x14ac:dyDescent="0.2">
      <c r="D2321" s="143"/>
    </row>
    <row r="2322" spans="4:4" x14ac:dyDescent="0.2">
      <c r="D2322" s="143"/>
    </row>
    <row r="2323" spans="4:4" x14ac:dyDescent="0.2">
      <c r="D2323" s="143"/>
    </row>
    <row r="2324" spans="4:4" x14ac:dyDescent="0.2">
      <c r="D2324" s="143"/>
    </row>
    <row r="2325" spans="4:4" x14ac:dyDescent="0.2">
      <c r="D2325" s="143"/>
    </row>
    <row r="2326" spans="4:4" x14ac:dyDescent="0.2">
      <c r="D2326" s="143"/>
    </row>
    <row r="2327" spans="4:4" x14ac:dyDescent="0.2">
      <c r="D2327" s="143"/>
    </row>
    <row r="2328" spans="4:4" x14ac:dyDescent="0.2">
      <c r="D2328" s="143"/>
    </row>
    <row r="2329" spans="4:4" x14ac:dyDescent="0.2">
      <c r="D2329" s="143"/>
    </row>
    <row r="2330" spans="4:4" x14ac:dyDescent="0.2">
      <c r="D2330" s="143"/>
    </row>
    <row r="2331" spans="4:4" x14ac:dyDescent="0.2">
      <c r="D2331" s="143"/>
    </row>
    <row r="2332" spans="4:4" x14ac:dyDescent="0.2">
      <c r="D2332" s="143"/>
    </row>
    <row r="2333" spans="4:4" x14ac:dyDescent="0.2">
      <c r="D2333" s="143"/>
    </row>
    <row r="2334" spans="4:4" x14ac:dyDescent="0.2">
      <c r="D2334" s="143"/>
    </row>
    <row r="2335" spans="4:4" x14ac:dyDescent="0.2">
      <c r="D2335" s="143"/>
    </row>
    <row r="2336" spans="4:4" x14ac:dyDescent="0.2">
      <c r="D2336" s="143"/>
    </row>
    <row r="2337" spans="4:4" x14ac:dyDescent="0.2">
      <c r="D2337" s="143"/>
    </row>
    <row r="2338" spans="4:4" x14ac:dyDescent="0.2">
      <c r="D2338" s="143"/>
    </row>
    <row r="2339" spans="4:4" x14ac:dyDescent="0.2">
      <c r="D2339" s="143"/>
    </row>
    <row r="2340" spans="4:4" x14ac:dyDescent="0.2">
      <c r="D2340" s="143"/>
    </row>
    <row r="2341" spans="4:4" x14ac:dyDescent="0.2">
      <c r="D2341" s="143"/>
    </row>
    <row r="2342" spans="4:4" x14ac:dyDescent="0.2">
      <c r="D2342" s="143"/>
    </row>
    <row r="2343" spans="4:4" x14ac:dyDescent="0.2">
      <c r="D2343" s="143"/>
    </row>
    <row r="2344" spans="4:4" x14ac:dyDescent="0.2">
      <c r="D2344" s="143"/>
    </row>
    <row r="2345" spans="4:4" x14ac:dyDescent="0.2">
      <c r="D2345" s="143"/>
    </row>
    <row r="2346" spans="4:4" x14ac:dyDescent="0.2">
      <c r="D2346" s="143"/>
    </row>
    <row r="2347" spans="4:4" x14ac:dyDescent="0.2">
      <c r="D2347" s="143"/>
    </row>
    <row r="2348" spans="4:4" x14ac:dyDescent="0.2">
      <c r="D2348" s="143"/>
    </row>
    <row r="2349" spans="4:4" x14ac:dyDescent="0.2">
      <c r="D2349" s="143"/>
    </row>
    <row r="2350" spans="4:4" x14ac:dyDescent="0.2">
      <c r="D2350" s="143"/>
    </row>
    <row r="2351" spans="4:4" x14ac:dyDescent="0.2">
      <c r="D2351" s="143"/>
    </row>
    <row r="2352" spans="4:4" x14ac:dyDescent="0.2">
      <c r="D2352" s="143"/>
    </row>
    <row r="2353" spans="4:4" x14ac:dyDescent="0.2">
      <c r="D2353" s="143"/>
    </row>
    <row r="2354" spans="4:4" x14ac:dyDescent="0.2">
      <c r="D2354" s="143"/>
    </row>
    <row r="2355" spans="4:4" x14ac:dyDescent="0.2">
      <c r="D2355" s="143"/>
    </row>
    <row r="2356" spans="4:4" x14ac:dyDescent="0.2">
      <c r="D2356" s="143"/>
    </row>
    <row r="2357" spans="4:4" x14ac:dyDescent="0.2">
      <c r="D2357" s="143"/>
    </row>
    <row r="2358" spans="4:4" x14ac:dyDescent="0.2">
      <c r="D2358" s="143"/>
    </row>
    <row r="2359" spans="4:4" x14ac:dyDescent="0.2">
      <c r="D2359" s="143"/>
    </row>
    <row r="2360" spans="4:4" x14ac:dyDescent="0.2">
      <c r="D2360" s="143"/>
    </row>
    <row r="2361" spans="4:4" x14ac:dyDescent="0.2">
      <c r="D2361" s="143"/>
    </row>
    <row r="2362" spans="4:4" x14ac:dyDescent="0.2">
      <c r="D2362" s="143"/>
    </row>
    <row r="2363" spans="4:4" x14ac:dyDescent="0.2">
      <c r="D2363" s="143"/>
    </row>
    <row r="2364" spans="4:4" x14ac:dyDescent="0.2">
      <c r="D2364" s="143"/>
    </row>
    <row r="2365" spans="4:4" x14ac:dyDescent="0.2">
      <c r="D2365" s="143"/>
    </row>
    <row r="2366" spans="4:4" x14ac:dyDescent="0.2">
      <c r="D2366" s="143"/>
    </row>
    <row r="2367" spans="4:4" x14ac:dyDescent="0.2">
      <c r="D2367" s="143"/>
    </row>
    <row r="2368" spans="4:4" x14ac:dyDescent="0.2">
      <c r="D2368" s="143"/>
    </row>
    <row r="2369" spans="4:4" x14ac:dyDescent="0.2">
      <c r="D2369" s="143"/>
    </row>
    <row r="2370" spans="4:4" x14ac:dyDescent="0.2">
      <c r="D2370" s="143"/>
    </row>
    <row r="2371" spans="4:4" x14ac:dyDescent="0.2">
      <c r="D2371" s="143"/>
    </row>
    <row r="2372" spans="4:4" x14ac:dyDescent="0.2">
      <c r="D2372" s="143"/>
    </row>
    <row r="2373" spans="4:4" x14ac:dyDescent="0.2">
      <c r="D2373" s="143"/>
    </row>
    <row r="2374" spans="4:4" x14ac:dyDescent="0.2">
      <c r="D2374" s="143"/>
    </row>
    <row r="2375" spans="4:4" x14ac:dyDescent="0.2">
      <c r="D2375" s="143"/>
    </row>
    <row r="2376" spans="4:4" x14ac:dyDescent="0.2">
      <c r="D2376" s="143"/>
    </row>
    <row r="2377" spans="4:4" x14ac:dyDescent="0.2">
      <c r="D2377" s="143"/>
    </row>
    <row r="2378" spans="4:4" x14ac:dyDescent="0.2">
      <c r="D2378" s="143"/>
    </row>
    <row r="2379" spans="4:4" x14ac:dyDescent="0.2">
      <c r="D2379" s="143"/>
    </row>
    <row r="2380" spans="4:4" x14ac:dyDescent="0.2">
      <c r="D2380" s="143"/>
    </row>
    <row r="2381" spans="4:4" x14ac:dyDescent="0.2">
      <c r="D2381" s="143"/>
    </row>
    <row r="2382" spans="4:4" x14ac:dyDescent="0.2">
      <c r="D2382" s="143"/>
    </row>
    <row r="2383" spans="4:4" x14ac:dyDescent="0.2">
      <c r="D2383" s="143"/>
    </row>
    <row r="2384" spans="4:4" x14ac:dyDescent="0.2">
      <c r="D2384" s="143"/>
    </row>
    <row r="2385" spans="4:4" x14ac:dyDescent="0.2">
      <c r="D2385" s="143"/>
    </row>
    <row r="2386" spans="4:4" x14ac:dyDescent="0.2">
      <c r="D2386" s="143"/>
    </row>
    <row r="2387" spans="4:4" x14ac:dyDescent="0.2">
      <c r="D2387" s="143"/>
    </row>
    <row r="2388" spans="4:4" x14ac:dyDescent="0.2">
      <c r="D2388" s="143"/>
    </row>
    <row r="2389" spans="4:4" x14ac:dyDescent="0.2">
      <c r="D2389" s="143"/>
    </row>
    <row r="2390" spans="4:4" x14ac:dyDescent="0.2">
      <c r="D2390" s="143"/>
    </row>
    <row r="2391" spans="4:4" x14ac:dyDescent="0.2">
      <c r="D2391" s="143"/>
    </row>
    <row r="2392" spans="4:4" x14ac:dyDescent="0.2">
      <c r="D2392" s="143"/>
    </row>
    <row r="2393" spans="4:4" x14ac:dyDescent="0.2">
      <c r="D2393" s="143"/>
    </row>
    <row r="2394" spans="4:4" x14ac:dyDescent="0.2">
      <c r="D2394" s="143"/>
    </row>
    <row r="2395" spans="4:4" x14ac:dyDescent="0.2">
      <c r="D2395" s="143"/>
    </row>
    <row r="2396" spans="4:4" x14ac:dyDescent="0.2">
      <c r="D2396" s="143"/>
    </row>
    <row r="2397" spans="4:4" x14ac:dyDescent="0.2">
      <c r="D2397" s="143"/>
    </row>
    <row r="2398" spans="4:4" x14ac:dyDescent="0.2">
      <c r="D2398" s="143"/>
    </row>
    <row r="2399" spans="4:4" x14ac:dyDescent="0.2">
      <c r="D2399" s="143"/>
    </row>
    <row r="2400" spans="4:4" x14ac:dyDescent="0.2">
      <c r="D2400" s="143"/>
    </row>
    <row r="2401" spans="4:4" x14ac:dyDescent="0.2">
      <c r="D2401" s="143"/>
    </row>
    <row r="2402" spans="4:4" x14ac:dyDescent="0.2">
      <c r="D2402" s="143"/>
    </row>
    <row r="2403" spans="4:4" x14ac:dyDescent="0.2">
      <c r="D2403" s="143"/>
    </row>
    <row r="2404" spans="4:4" x14ac:dyDescent="0.2">
      <c r="D2404" s="143"/>
    </row>
    <row r="2405" spans="4:4" x14ac:dyDescent="0.2">
      <c r="D2405" s="143"/>
    </row>
    <row r="2406" spans="4:4" x14ac:dyDescent="0.2">
      <c r="D2406" s="143"/>
    </row>
    <row r="2407" spans="4:4" x14ac:dyDescent="0.2">
      <c r="D2407" s="143"/>
    </row>
    <row r="2408" spans="4:4" x14ac:dyDescent="0.2">
      <c r="D2408" s="143"/>
    </row>
    <row r="2409" spans="4:4" x14ac:dyDescent="0.2">
      <c r="D2409" s="143"/>
    </row>
    <row r="2410" spans="4:4" x14ac:dyDescent="0.2">
      <c r="D2410" s="143"/>
    </row>
    <row r="2411" spans="4:4" x14ac:dyDescent="0.2">
      <c r="D2411" s="143"/>
    </row>
    <row r="2412" spans="4:4" x14ac:dyDescent="0.2">
      <c r="D2412" s="143"/>
    </row>
    <row r="2413" spans="4:4" x14ac:dyDescent="0.2">
      <c r="D2413" s="143"/>
    </row>
    <row r="2414" spans="4:4" x14ac:dyDescent="0.2">
      <c r="D2414" s="143"/>
    </row>
    <row r="2415" spans="4:4" x14ac:dyDescent="0.2">
      <c r="D2415" s="143"/>
    </row>
    <row r="2416" spans="4:4" x14ac:dyDescent="0.2">
      <c r="D2416" s="143"/>
    </row>
    <row r="2417" spans="4:4" x14ac:dyDescent="0.2">
      <c r="D2417" s="143"/>
    </row>
    <row r="2418" spans="4:4" x14ac:dyDescent="0.2">
      <c r="D2418" s="143"/>
    </row>
    <row r="2419" spans="4:4" x14ac:dyDescent="0.2">
      <c r="D2419" s="143"/>
    </row>
    <row r="2420" spans="4:4" x14ac:dyDescent="0.2">
      <c r="D2420" s="143"/>
    </row>
    <row r="2421" spans="4:4" x14ac:dyDescent="0.2">
      <c r="D2421" s="143"/>
    </row>
    <row r="2422" spans="4:4" x14ac:dyDescent="0.2">
      <c r="D2422" s="143"/>
    </row>
    <row r="2423" spans="4:4" x14ac:dyDescent="0.2">
      <c r="D2423" s="143"/>
    </row>
    <row r="2424" spans="4:4" x14ac:dyDescent="0.2">
      <c r="D2424" s="143"/>
    </row>
    <row r="2425" spans="4:4" x14ac:dyDescent="0.2">
      <c r="D2425" s="143"/>
    </row>
    <row r="2426" spans="4:4" x14ac:dyDescent="0.2">
      <c r="D2426" s="143"/>
    </row>
    <row r="2427" spans="4:4" x14ac:dyDescent="0.2">
      <c r="D2427" s="143"/>
    </row>
    <row r="2428" spans="4:4" x14ac:dyDescent="0.2">
      <c r="D2428" s="143"/>
    </row>
    <row r="2429" spans="4:4" x14ac:dyDescent="0.2">
      <c r="D2429" s="143"/>
    </row>
    <row r="2430" spans="4:4" x14ac:dyDescent="0.2">
      <c r="D2430" s="143"/>
    </row>
    <row r="2431" spans="4:4" x14ac:dyDescent="0.2">
      <c r="D2431" s="143"/>
    </row>
    <row r="2432" spans="4:4" x14ac:dyDescent="0.2">
      <c r="D2432" s="143"/>
    </row>
    <row r="2433" spans="4:4" x14ac:dyDescent="0.2">
      <c r="D2433" s="143"/>
    </row>
    <row r="2434" spans="4:4" x14ac:dyDescent="0.2">
      <c r="D2434" s="143"/>
    </row>
    <row r="2435" spans="4:4" x14ac:dyDescent="0.2">
      <c r="D2435" s="143"/>
    </row>
    <row r="2436" spans="4:4" x14ac:dyDescent="0.2">
      <c r="D2436" s="143"/>
    </row>
    <row r="2437" spans="4:4" x14ac:dyDescent="0.2">
      <c r="D2437" s="143"/>
    </row>
    <row r="2438" spans="4:4" x14ac:dyDescent="0.2">
      <c r="D2438" s="143"/>
    </row>
    <row r="2439" spans="4:4" x14ac:dyDescent="0.2">
      <c r="D2439" s="143"/>
    </row>
    <row r="2440" spans="4:4" x14ac:dyDescent="0.2">
      <c r="D2440" s="143"/>
    </row>
    <row r="2441" spans="4:4" x14ac:dyDescent="0.2">
      <c r="D2441" s="143"/>
    </row>
    <row r="2442" spans="4:4" x14ac:dyDescent="0.2">
      <c r="D2442" s="143"/>
    </row>
    <row r="2443" spans="4:4" x14ac:dyDescent="0.2">
      <c r="D2443" s="143"/>
    </row>
    <row r="2444" spans="4:4" x14ac:dyDescent="0.2">
      <c r="D2444" s="143"/>
    </row>
    <row r="2445" spans="4:4" x14ac:dyDescent="0.2">
      <c r="D2445" s="143"/>
    </row>
    <row r="2446" spans="4:4" x14ac:dyDescent="0.2">
      <c r="D2446" s="143"/>
    </row>
    <row r="2447" spans="4:4" x14ac:dyDescent="0.2">
      <c r="D2447" s="143"/>
    </row>
    <row r="2448" spans="4:4" x14ac:dyDescent="0.2">
      <c r="D2448" s="143"/>
    </row>
    <row r="2449" spans="4:4" x14ac:dyDescent="0.2">
      <c r="D2449" s="143"/>
    </row>
    <row r="2450" spans="4:4" x14ac:dyDescent="0.2">
      <c r="D2450" s="143"/>
    </row>
    <row r="2451" spans="4:4" x14ac:dyDescent="0.2">
      <c r="D2451" s="143"/>
    </row>
    <row r="2452" spans="4:4" x14ac:dyDescent="0.2">
      <c r="D2452" s="143"/>
    </row>
    <row r="2453" spans="4:4" x14ac:dyDescent="0.2">
      <c r="D2453" s="143"/>
    </row>
    <row r="2454" spans="4:4" x14ac:dyDescent="0.2">
      <c r="D2454" s="143"/>
    </row>
    <row r="2455" spans="4:4" x14ac:dyDescent="0.2">
      <c r="D2455" s="143"/>
    </row>
    <row r="2456" spans="4:4" x14ac:dyDescent="0.2">
      <c r="D2456" s="143"/>
    </row>
    <row r="2457" spans="4:4" x14ac:dyDescent="0.2">
      <c r="D2457" s="143"/>
    </row>
    <row r="2458" spans="4:4" x14ac:dyDescent="0.2">
      <c r="D2458" s="143"/>
    </row>
    <row r="2459" spans="4:4" x14ac:dyDescent="0.2">
      <c r="D2459" s="143"/>
    </row>
    <row r="2460" spans="4:4" x14ac:dyDescent="0.2">
      <c r="D2460" s="143"/>
    </row>
    <row r="2461" spans="4:4" x14ac:dyDescent="0.2">
      <c r="D2461" s="143"/>
    </row>
    <row r="2462" spans="4:4" x14ac:dyDescent="0.2">
      <c r="D2462" s="143"/>
    </row>
    <row r="2463" spans="4:4" x14ac:dyDescent="0.2">
      <c r="D2463" s="143"/>
    </row>
    <row r="2464" spans="4:4" x14ac:dyDescent="0.2">
      <c r="D2464" s="143"/>
    </row>
    <row r="2465" spans="4:4" x14ac:dyDescent="0.2">
      <c r="D2465" s="143"/>
    </row>
    <row r="2466" spans="4:4" x14ac:dyDescent="0.2">
      <c r="D2466" s="143"/>
    </row>
    <row r="2467" spans="4:4" x14ac:dyDescent="0.2">
      <c r="D2467" s="143"/>
    </row>
    <row r="2468" spans="4:4" x14ac:dyDescent="0.2">
      <c r="D2468" s="143"/>
    </row>
    <row r="2469" spans="4:4" x14ac:dyDescent="0.2">
      <c r="D2469" s="143"/>
    </row>
    <row r="2470" spans="4:4" x14ac:dyDescent="0.2">
      <c r="D2470" s="143"/>
    </row>
    <row r="2471" spans="4:4" x14ac:dyDescent="0.2">
      <c r="D2471" s="143"/>
    </row>
    <row r="2472" spans="4:4" x14ac:dyDescent="0.2">
      <c r="D2472" s="143"/>
    </row>
    <row r="2473" spans="4:4" x14ac:dyDescent="0.2">
      <c r="D2473" s="143"/>
    </row>
    <row r="2474" spans="4:4" x14ac:dyDescent="0.2">
      <c r="D2474" s="143"/>
    </row>
    <row r="2475" spans="4:4" x14ac:dyDescent="0.2">
      <c r="D2475" s="143"/>
    </row>
    <row r="2476" spans="4:4" x14ac:dyDescent="0.2">
      <c r="D2476" s="143"/>
    </row>
    <row r="2477" spans="4:4" x14ac:dyDescent="0.2">
      <c r="D2477" s="143"/>
    </row>
    <row r="2478" spans="4:4" x14ac:dyDescent="0.2">
      <c r="D2478" s="143"/>
    </row>
    <row r="2479" spans="4:4" x14ac:dyDescent="0.2">
      <c r="D2479" s="143"/>
    </row>
    <row r="2480" spans="4:4" x14ac:dyDescent="0.2">
      <c r="D2480" s="143"/>
    </row>
    <row r="2481" spans="4:4" x14ac:dyDescent="0.2">
      <c r="D2481" s="143"/>
    </row>
    <row r="2482" spans="4:4" x14ac:dyDescent="0.2">
      <c r="D2482" s="143"/>
    </row>
    <row r="2483" spans="4:4" x14ac:dyDescent="0.2">
      <c r="D2483" s="143"/>
    </row>
    <row r="2484" spans="4:4" x14ac:dyDescent="0.2">
      <c r="D2484" s="143"/>
    </row>
    <row r="2485" spans="4:4" x14ac:dyDescent="0.2">
      <c r="D2485" s="143"/>
    </row>
    <row r="2486" spans="4:4" x14ac:dyDescent="0.2">
      <c r="D2486" s="143"/>
    </row>
    <row r="2487" spans="4:4" x14ac:dyDescent="0.2">
      <c r="D2487" s="143"/>
    </row>
    <row r="2488" spans="4:4" x14ac:dyDescent="0.2">
      <c r="D2488" s="143"/>
    </row>
    <row r="2489" spans="4:4" x14ac:dyDescent="0.2">
      <c r="D2489" s="143"/>
    </row>
    <row r="2490" spans="4:4" x14ac:dyDescent="0.2">
      <c r="D2490" s="143"/>
    </row>
    <row r="2491" spans="4:4" x14ac:dyDescent="0.2">
      <c r="D2491" s="143"/>
    </row>
    <row r="2492" spans="4:4" x14ac:dyDescent="0.2">
      <c r="D2492" s="143"/>
    </row>
    <row r="2493" spans="4:4" x14ac:dyDescent="0.2">
      <c r="D2493" s="143"/>
    </row>
    <row r="2494" spans="4:4" x14ac:dyDescent="0.2">
      <c r="D2494" s="143"/>
    </row>
    <row r="2495" spans="4:4" x14ac:dyDescent="0.2">
      <c r="D2495" s="143"/>
    </row>
    <row r="2496" spans="4:4" x14ac:dyDescent="0.2">
      <c r="D2496" s="143"/>
    </row>
    <row r="2497" spans="4:4" x14ac:dyDescent="0.2">
      <c r="D2497" s="143"/>
    </row>
    <row r="2498" spans="4:4" x14ac:dyDescent="0.2">
      <c r="D2498" s="143"/>
    </row>
    <row r="2499" spans="4:4" x14ac:dyDescent="0.2">
      <c r="D2499" s="143"/>
    </row>
    <row r="2500" spans="4:4" x14ac:dyDescent="0.2">
      <c r="D2500" s="143"/>
    </row>
    <row r="2501" spans="4:4" x14ac:dyDescent="0.2">
      <c r="D2501" s="143"/>
    </row>
    <row r="2502" spans="4:4" x14ac:dyDescent="0.2">
      <c r="D2502" s="143"/>
    </row>
    <row r="2503" spans="4:4" x14ac:dyDescent="0.2">
      <c r="D2503" s="143"/>
    </row>
    <row r="2504" spans="4:4" x14ac:dyDescent="0.2">
      <c r="D2504" s="143"/>
    </row>
    <row r="2505" spans="4:4" x14ac:dyDescent="0.2">
      <c r="D2505" s="143"/>
    </row>
    <row r="2506" spans="4:4" x14ac:dyDescent="0.2">
      <c r="D2506" s="143"/>
    </row>
    <row r="2507" spans="4:4" x14ac:dyDescent="0.2">
      <c r="D2507" s="143"/>
    </row>
    <row r="2508" spans="4:4" x14ac:dyDescent="0.2">
      <c r="D2508" s="143"/>
    </row>
    <row r="2509" spans="4:4" x14ac:dyDescent="0.2">
      <c r="D2509" s="143"/>
    </row>
    <row r="2510" spans="4:4" x14ac:dyDescent="0.2">
      <c r="D2510" s="143"/>
    </row>
    <row r="2511" spans="4:4" x14ac:dyDescent="0.2">
      <c r="D2511" s="143"/>
    </row>
    <row r="2512" spans="4:4" x14ac:dyDescent="0.2">
      <c r="D2512" s="143"/>
    </row>
    <row r="2513" spans="4:4" x14ac:dyDescent="0.2">
      <c r="D2513" s="143"/>
    </row>
    <row r="2514" spans="4:4" x14ac:dyDescent="0.2">
      <c r="D2514" s="143"/>
    </row>
    <row r="2515" spans="4:4" x14ac:dyDescent="0.2">
      <c r="D2515" s="143"/>
    </row>
    <row r="2516" spans="4:4" x14ac:dyDescent="0.2">
      <c r="D2516" s="143"/>
    </row>
    <row r="2517" spans="4:4" x14ac:dyDescent="0.2">
      <c r="D2517" s="143"/>
    </row>
    <row r="2518" spans="4:4" x14ac:dyDescent="0.2">
      <c r="D2518" s="143"/>
    </row>
    <row r="2519" spans="4:4" x14ac:dyDescent="0.2">
      <c r="D2519" s="143"/>
    </row>
    <row r="2520" spans="4:4" x14ac:dyDescent="0.2">
      <c r="D2520" s="143"/>
    </row>
    <row r="2521" spans="4:4" x14ac:dyDescent="0.2">
      <c r="D2521" s="143"/>
    </row>
    <row r="2522" spans="4:4" x14ac:dyDescent="0.2">
      <c r="D2522" s="143"/>
    </row>
    <row r="2523" spans="4:4" x14ac:dyDescent="0.2">
      <c r="D2523" s="143"/>
    </row>
    <row r="2524" spans="4:4" x14ac:dyDescent="0.2">
      <c r="D2524" s="143"/>
    </row>
    <row r="2525" spans="4:4" x14ac:dyDescent="0.2">
      <c r="D2525" s="143"/>
    </row>
    <row r="2526" spans="4:4" x14ac:dyDescent="0.2">
      <c r="D2526" s="143"/>
    </row>
    <row r="2527" spans="4:4" x14ac:dyDescent="0.2">
      <c r="D2527" s="143"/>
    </row>
    <row r="2528" spans="4:4" x14ac:dyDescent="0.2">
      <c r="D2528" s="143"/>
    </row>
    <row r="2529" spans="4:4" x14ac:dyDescent="0.2">
      <c r="D2529" s="143"/>
    </row>
    <row r="2530" spans="4:4" x14ac:dyDescent="0.2">
      <c r="D2530" s="143"/>
    </row>
    <row r="2531" spans="4:4" x14ac:dyDescent="0.2">
      <c r="D2531" s="143"/>
    </row>
    <row r="2532" spans="4:4" x14ac:dyDescent="0.2">
      <c r="D2532" s="143"/>
    </row>
    <row r="2533" spans="4:4" x14ac:dyDescent="0.2">
      <c r="D2533" s="143"/>
    </row>
    <row r="2534" spans="4:4" x14ac:dyDescent="0.2">
      <c r="D2534" s="143"/>
    </row>
    <row r="2535" spans="4:4" x14ac:dyDescent="0.2">
      <c r="D2535" s="143"/>
    </row>
    <row r="2536" spans="4:4" x14ac:dyDescent="0.2">
      <c r="D2536" s="143"/>
    </row>
    <row r="2537" spans="4:4" x14ac:dyDescent="0.2">
      <c r="D2537" s="143"/>
    </row>
    <row r="2538" spans="4:4" x14ac:dyDescent="0.2">
      <c r="D2538" s="143"/>
    </row>
    <row r="2539" spans="4:4" x14ac:dyDescent="0.2">
      <c r="D2539" s="143"/>
    </row>
    <row r="2540" spans="4:4" x14ac:dyDescent="0.2">
      <c r="D2540" s="143"/>
    </row>
    <row r="2541" spans="4:4" x14ac:dyDescent="0.2">
      <c r="D2541" s="143"/>
    </row>
    <row r="2542" spans="4:4" x14ac:dyDescent="0.2">
      <c r="D2542" s="143"/>
    </row>
    <row r="2543" spans="4:4" x14ac:dyDescent="0.2">
      <c r="D2543" s="143"/>
    </row>
    <row r="2544" spans="4:4" x14ac:dyDescent="0.2">
      <c r="D2544" s="143"/>
    </row>
    <row r="2545" spans="4:4" x14ac:dyDescent="0.2">
      <c r="D2545" s="143"/>
    </row>
    <row r="2546" spans="4:4" x14ac:dyDescent="0.2">
      <c r="D2546" s="143"/>
    </row>
    <row r="2547" spans="4:4" x14ac:dyDescent="0.2">
      <c r="D2547" s="143"/>
    </row>
    <row r="2548" spans="4:4" x14ac:dyDescent="0.2">
      <c r="D2548" s="143"/>
    </row>
    <row r="2549" spans="4:4" x14ac:dyDescent="0.2">
      <c r="D2549" s="143"/>
    </row>
    <row r="2550" spans="4:4" x14ac:dyDescent="0.2">
      <c r="D2550" s="143"/>
    </row>
    <row r="2551" spans="4:4" x14ac:dyDescent="0.2">
      <c r="D2551" s="143"/>
    </row>
    <row r="2552" spans="4:4" x14ac:dyDescent="0.2">
      <c r="D2552" s="143"/>
    </row>
    <row r="2553" spans="4:4" x14ac:dyDescent="0.2">
      <c r="D2553" s="143"/>
    </row>
    <row r="2554" spans="4:4" x14ac:dyDescent="0.2">
      <c r="D2554" s="143"/>
    </row>
    <row r="2555" spans="4:4" x14ac:dyDescent="0.2">
      <c r="D2555" s="143"/>
    </row>
    <row r="2556" spans="4:4" x14ac:dyDescent="0.2">
      <c r="D2556" s="143"/>
    </row>
    <row r="2557" spans="4:4" x14ac:dyDescent="0.2">
      <c r="D2557" s="143"/>
    </row>
    <row r="2558" spans="4:4" x14ac:dyDescent="0.2">
      <c r="D2558" s="143"/>
    </row>
    <row r="2559" spans="4:4" x14ac:dyDescent="0.2">
      <c r="D2559" s="143"/>
    </row>
    <row r="2560" spans="4:4" x14ac:dyDescent="0.2">
      <c r="D2560" s="143"/>
    </row>
    <row r="2561" spans="4:4" x14ac:dyDescent="0.2">
      <c r="D2561" s="143"/>
    </row>
    <row r="2562" spans="4:4" x14ac:dyDescent="0.2">
      <c r="D2562" s="143"/>
    </row>
    <row r="2563" spans="4:4" x14ac:dyDescent="0.2">
      <c r="D2563" s="143"/>
    </row>
    <row r="2564" spans="4:4" x14ac:dyDescent="0.2">
      <c r="D2564" s="143"/>
    </row>
    <row r="2565" spans="4:4" x14ac:dyDescent="0.2">
      <c r="D2565" s="143"/>
    </row>
    <row r="2566" spans="4:4" x14ac:dyDescent="0.2">
      <c r="D2566" s="143"/>
    </row>
    <row r="2567" spans="4:4" x14ac:dyDescent="0.2">
      <c r="D2567" s="143"/>
    </row>
    <row r="2568" spans="4:4" x14ac:dyDescent="0.2">
      <c r="D2568" s="143"/>
    </row>
    <row r="2569" spans="4:4" x14ac:dyDescent="0.2">
      <c r="D2569" s="143"/>
    </row>
    <row r="2570" spans="4:4" x14ac:dyDescent="0.2">
      <c r="D2570" s="143"/>
    </row>
    <row r="2571" spans="4:4" x14ac:dyDescent="0.2">
      <c r="D2571" s="143"/>
    </row>
    <row r="2572" spans="4:4" x14ac:dyDescent="0.2">
      <c r="D2572" s="143"/>
    </row>
    <row r="2573" spans="4:4" x14ac:dyDescent="0.2">
      <c r="D2573" s="143"/>
    </row>
    <row r="2574" spans="4:4" x14ac:dyDescent="0.2">
      <c r="D2574" s="143"/>
    </row>
    <row r="2575" spans="4:4" x14ac:dyDescent="0.2">
      <c r="D2575" s="143"/>
    </row>
    <row r="2576" spans="4:4" x14ac:dyDescent="0.2">
      <c r="D2576" s="143"/>
    </row>
    <row r="2577" spans="4:4" x14ac:dyDescent="0.2">
      <c r="D2577" s="143"/>
    </row>
    <row r="2578" spans="4:4" x14ac:dyDescent="0.2">
      <c r="D2578" s="143"/>
    </row>
    <row r="2579" spans="4:4" x14ac:dyDescent="0.2">
      <c r="D2579" s="143"/>
    </row>
    <row r="2580" spans="4:4" x14ac:dyDescent="0.2">
      <c r="D2580" s="143"/>
    </row>
    <row r="2581" spans="4:4" x14ac:dyDescent="0.2">
      <c r="D2581" s="143"/>
    </row>
    <row r="2582" spans="4:4" x14ac:dyDescent="0.2">
      <c r="D2582" s="143"/>
    </row>
    <row r="2583" spans="4:4" x14ac:dyDescent="0.2">
      <c r="D2583" s="143"/>
    </row>
    <row r="2584" spans="4:4" x14ac:dyDescent="0.2">
      <c r="D2584" s="143"/>
    </row>
    <row r="2585" spans="4:4" x14ac:dyDescent="0.2">
      <c r="D2585" s="143"/>
    </row>
    <row r="2586" spans="4:4" x14ac:dyDescent="0.2">
      <c r="D2586" s="143"/>
    </row>
    <row r="2587" spans="4:4" x14ac:dyDescent="0.2">
      <c r="D2587" s="143"/>
    </row>
    <row r="2588" spans="4:4" x14ac:dyDescent="0.2">
      <c r="D2588" s="143"/>
    </row>
    <row r="2589" spans="4:4" x14ac:dyDescent="0.2">
      <c r="D2589" s="143"/>
    </row>
    <row r="2590" spans="4:4" x14ac:dyDescent="0.2">
      <c r="D2590" s="143"/>
    </row>
    <row r="2591" spans="4:4" x14ac:dyDescent="0.2">
      <c r="D2591" s="143"/>
    </row>
    <row r="2592" spans="4:4" x14ac:dyDescent="0.2">
      <c r="D2592" s="143"/>
    </row>
    <row r="2593" spans="4:4" x14ac:dyDescent="0.2">
      <c r="D2593" s="143"/>
    </row>
    <row r="2594" spans="4:4" x14ac:dyDescent="0.2">
      <c r="D2594" s="143"/>
    </row>
    <row r="2595" spans="4:4" x14ac:dyDescent="0.2">
      <c r="D2595" s="143"/>
    </row>
    <row r="2596" spans="4:4" x14ac:dyDescent="0.2">
      <c r="D2596" s="143"/>
    </row>
    <row r="2597" spans="4:4" x14ac:dyDescent="0.2">
      <c r="D2597" s="143"/>
    </row>
    <row r="2598" spans="4:4" x14ac:dyDescent="0.2">
      <c r="D2598" s="143"/>
    </row>
    <row r="2599" spans="4:4" x14ac:dyDescent="0.2">
      <c r="D2599" s="143"/>
    </row>
    <row r="2600" spans="4:4" x14ac:dyDescent="0.2">
      <c r="D2600" s="143"/>
    </row>
    <row r="2601" spans="4:4" x14ac:dyDescent="0.2">
      <c r="D2601" s="143"/>
    </row>
    <row r="2602" spans="4:4" x14ac:dyDescent="0.2">
      <c r="D2602" s="143"/>
    </row>
    <row r="2603" spans="4:4" x14ac:dyDescent="0.2">
      <c r="D2603" s="143"/>
    </row>
    <row r="2604" spans="4:4" x14ac:dyDescent="0.2">
      <c r="D2604" s="143"/>
    </row>
    <row r="2605" spans="4:4" x14ac:dyDescent="0.2">
      <c r="D2605" s="143"/>
    </row>
    <row r="2606" spans="4:4" x14ac:dyDescent="0.2">
      <c r="D2606" s="143"/>
    </row>
    <row r="2607" spans="4:4" x14ac:dyDescent="0.2">
      <c r="D2607" s="143"/>
    </row>
    <row r="2608" spans="4:4" x14ac:dyDescent="0.2">
      <c r="D2608" s="143"/>
    </row>
    <row r="2609" spans="4:4" x14ac:dyDescent="0.2">
      <c r="D2609" s="143"/>
    </row>
    <row r="2610" spans="4:4" x14ac:dyDescent="0.2">
      <c r="D2610" s="143"/>
    </row>
    <row r="2611" spans="4:4" x14ac:dyDescent="0.2">
      <c r="D2611" s="143"/>
    </row>
    <row r="2612" spans="4:4" x14ac:dyDescent="0.2">
      <c r="D2612" s="143"/>
    </row>
    <row r="2613" spans="4:4" x14ac:dyDescent="0.2">
      <c r="D2613" s="143"/>
    </row>
    <row r="2614" spans="4:4" x14ac:dyDescent="0.2">
      <c r="D2614" s="143"/>
    </row>
    <row r="2615" spans="4:4" x14ac:dyDescent="0.2">
      <c r="D2615" s="143"/>
    </row>
    <row r="2616" spans="4:4" x14ac:dyDescent="0.2">
      <c r="D2616" s="143"/>
    </row>
    <row r="2617" spans="4:4" x14ac:dyDescent="0.2">
      <c r="D2617" s="143"/>
    </row>
    <row r="2618" spans="4:4" x14ac:dyDescent="0.2">
      <c r="D2618" s="143"/>
    </row>
    <row r="2619" spans="4:4" x14ac:dyDescent="0.2">
      <c r="D2619" s="143"/>
    </row>
    <row r="2620" spans="4:4" x14ac:dyDescent="0.2">
      <c r="D2620" s="143"/>
    </row>
    <row r="2621" spans="4:4" x14ac:dyDescent="0.2">
      <c r="D2621" s="143"/>
    </row>
    <row r="2622" spans="4:4" x14ac:dyDescent="0.2">
      <c r="D2622" s="143"/>
    </row>
    <row r="2623" spans="4:4" x14ac:dyDescent="0.2">
      <c r="D2623" s="143"/>
    </row>
    <row r="2624" spans="4:4" x14ac:dyDescent="0.2">
      <c r="D2624" s="143"/>
    </row>
    <row r="2625" spans="4:4" x14ac:dyDescent="0.2">
      <c r="D2625" s="143"/>
    </row>
    <row r="2626" spans="4:4" x14ac:dyDescent="0.2">
      <c r="D2626" s="143"/>
    </row>
    <row r="2627" spans="4:4" x14ac:dyDescent="0.2">
      <c r="D2627" s="143"/>
    </row>
    <row r="2628" spans="4:4" x14ac:dyDescent="0.2">
      <c r="D2628" s="143"/>
    </row>
    <row r="2629" spans="4:4" x14ac:dyDescent="0.2">
      <c r="D2629" s="143"/>
    </row>
    <row r="2630" spans="4:4" x14ac:dyDescent="0.2">
      <c r="D2630" s="143"/>
    </row>
    <row r="2631" spans="4:4" x14ac:dyDescent="0.2">
      <c r="D2631" s="143"/>
    </row>
    <row r="2632" spans="4:4" x14ac:dyDescent="0.2">
      <c r="D2632" s="143"/>
    </row>
    <row r="2633" spans="4:4" x14ac:dyDescent="0.2">
      <c r="D2633" s="143"/>
    </row>
    <row r="2634" spans="4:4" x14ac:dyDescent="0.2">
      <c r="D2634" s="143"/>
    </row>
    <row r="2635" spans="4:4" x14ac:dyDescent="0.2">
      <c r="D2635" s="143"/>
    </row>
    <row r="2636" spans="4:4" x14ac:dyDescent="0.2">
      <c r="D2636" s="143"/>
    </row>
    <row r="2637" spans="4:4" x14ac:dyDescent="0.2">
      <c r="D2637" s="143"/>
    </row>
    <row r="2638" spans="4:4" x14ac:dyDescent="0.2">
      <c r="D2638" s="143"/>
    </row>
    <row r="2639" spans="4:4" x14ac:dyDescent="0.2">
      <c r="D2639" s="143"/>
    </row>
    <row r="2640" spans="4:4" x14ac:dyDescent="0.2">
      <c r="D2640" s="143"/>
    </row>
    <row r="2641" spans="4:4" x14ac:dyDescent="0.2">
      <c r="D2641" s="143"/>
    </row>
    <row r="2642" spans="4:4" x14ac:dyDescent="0.2">
      <c r="D2642" s="143"/>
    </row>
    <row r="2643" spans="4:4" x14ac:dyDescent="0.2">
      <c r="D2643" s="143"/>
    </row>
    <row r="2644" spans="4:4" x14ac:dyDescent="0.2">
      <c r="D2644" s="143"/>
    </row>
    <row r="2645" spans="4:4" x14ac:dyDescent="0.2">
      <c r="D2645" s="143"/>
    </row>
    <row r="2646" spans="4:4" x14ac:dyDescent="0.2">
      <c r="D2646" s="143"/>
    </row>
    <row r="2647" spans="4:4" x14ac:dyDescent="0.2">
      <c r="D2647" s="143"/>
    </row>
    <row r="2648" spans="4:4" x14ac:dyDescent="0.2">
      <c r="D2648" s="143"/>
    </row>
    <row r="2649" spans="4:4" x14ac:dyDescent="0.2">
      <c r="D2649" s="143"/>
    </row>
    <row r="2650" spans="4:4" x14ac:dyDescent="0.2">
      <c r="D2650" s="143"/>
    </row>
    <row r="2651" spans="4:4" x14ac:dyDescent="0.2">
      <c r="D2651" s="143"/>
    </row>
    <row r="2652" spans="4:4" x14ac:dyDescent="0.2">
      <c r="D2652" s="143"/>
    </row>
    <row r="2653" spans="4:4" x14ac:dyDescent="0.2">
      <c r="D2653" s="143"/>
    </row>
    <row r="2654" spans="4:4" x14ac:dyDescent="0.2">
      <c r="D2654" s="143"/>
    </row>
    <row r="2655" spans="4:4" x14ac:dyDescent="0.2">
      <c r="D2655" s="143"/>
    </row>
    <row r="2656" spans="4:4" x14ac:dyDescent="0.2">
      <c r="D2656" s="143"/>
    </row>
    <row r="2657" spans="4:4" x14ac:dyDescent="0.2">
      <c r="D2657" s="143"/>
    </row>
    <row r="2658" spans="4:4" x14ac:dyDescent="0.2">
      <c r="D2658" s="143"/>
    </row>
    <row r="2659" spans="4:4" x14ac:dyDescent="0.2">
      <c r="D2659" s="143"/>
    </row>
    <row r="2660" spans="4:4" x14ac:dyDescent="0.2">
      <c r="D2660" s="143"/>
    </row>
    <row r="2661" spans="4:4" x14ac:dyDescent="0.2">
      <c r="D2661" s="143"/>
    </row>
    <row r="2662" spans="4:4" x14ac:dyDescent="0.2">
      <c r="D2662" s="143"/>
    </row>
    <row r="2663" spans="4:4" x14ac:dyDescent="0.2">
      <c r="D2663" s="143"/>
    </row>
    <row r="2664" spans="4:4" x14ac:dyDescent="0.2">
      <c r="D2664" s="143"/>
    </row>
    <row r="2665" spans="4:4" x14ac:dyDescent="0.2">
      <c r="D2665" s="143"/>
    </row>
    <row r="2666" spans="4:4" x14ac:dyDescent="0.2">
      <c r="D2666" s="143"/>
    </row>
    <row r="2667" spans="4:4" x14ac:dyDescent="0.2">
      <c r="D2667" s="143"/>
    </row>
    <row r="2668" spans="4:4" x14ac:dyDescent="0.2">
      <c r="D2668" s="143"/>
    </row>
    <row r="2669" spans="4:4" x14ac:dyDescent="0.2">
      <c r="D2669" s="143"/>
    </row>
    <row r="2670" spans="4:4" x14ac:dyDescent="0.2">
      <c r="D2670" s="143"/>
    </row>
    <row r="2671" spans="4:4" x14ac:dyDescent="0.2">
      <c r="D2671" s="143"/>
    </row>
    <row r="2672" spans="4:4" x14ac:dyDescent="0.2">
      <c r="D2672" s="143"/>
    </row>
    <row r="2673" spans="4:4" x14ac:dyDescent="0.2">
      <c r="D2673" s="143"/>
    </row>
    <row r="2674" spans="4:4" x14ac:dyDescent="0.2">
      <c r="D2674" s="143"/>
    </row>
    <row r="2675" spans="4:4" x14ac:dyDescent="0.2">
      <c r="D2675" s="143"/>
    </row>
    <row r="2676" spans="4:4" x14ac:dyDescent="0.2">
      <c r="D2676" s="143"/>
    </row>
    <row r="2677" spans="4:4" x14ac:dyDescent="0.2">
      <c r="D2677" s="143"/>
    </row>
    <row r="2678" spans="4:4" x14ac:dyDescent="0.2">
      <c r="D2678" s="143"/>
    </row>
    <row r="2679" spans="4:4" x14ac:dyDescent="0.2">
      <c r="D2679" s="143"/>
    </row>
    <row r="2680" spans="4:4" x14ac:dyDescent="0.2">
      <c r="D2680" s="143"/>
    </row>
    <row r="2681" spans="4:4" x14ac:dyDescent="0.2">
      <c r="D2681" s="143"/>
    </row>
    <row r="2682" spans="4:4" x14ac:dyDescent="0.2">
      <c r="D2682" s="143"/>
    </row>
    <row r="2683" spans="4:4" x14ac:dyDescent="0.2">
      <c r="D2683" s="143"/>
    </row>
    <row r="2684" spans="4:4" x14ac:dyDescent="0.2">
      <c r="D2684" s="143"/>
    </row>
    <row r="2685" spans="4:4" x14ac:dyDescent="0.2">
      <c r="D2685" s="143"/>
    </row>
    <row r="2686" spans="4:4" x14ac:dyDescent="0.2">
      <c r="D2686" s="143"/>
    </row>
    <row r="2687" spans="4:4" x14ac:dyDescent="0.2">
      <c r="D2687" s="143"/>
    </row>
    <row r="2688" spans="4:4" x14ac:dyDescent="0.2">
      <c r="D2688" s="143"/>
    </row>
    <row r="2689" spans="4:4" x14ac:dyDescent="0.2">
      <c r="D2689" s="143"/>
    </row>
    <row r="2690" spans="4:4" x14ac:dyDescent="0.2">
      <c r="D2690" s="143"/>
    </row>
    <row r="2691" spans="4:4" x14ac:dyDescent="0.2">
      <c r="D2691" s="143"/>
    </row>
    <row r="2692" spans="4:4" x14ac:dyDescent="0.2">
      <c r="D2692" s="143"/>
    </row>
    <row r="2693" spans="4:4" x14ac:dyDescent="0.2">
      <c r="D2693" s="143"/>
    </row>
    <row r="2694" spans="4:4" x14ac:dyDescent="0.2">
      <c r="D2694" s="143"/>
    </row>
    <row r="2695" spans="4:4" x14ac:dyDescent="0.2">
      <c r="D2695" s="143"/>
    </row>
    <row r="2696" spans="4:4" x14ac:dyDescent="0.2">
      <c r="D2696" s="143"/>
    </row>
    <row r="2697" spans="4:4" x14ac:dyDescent="0.2">
      <c r="D2697" s="143"/>
    </row>
    <row r="2698" spans="4:4" x14ac:dyDescent="0.2">
      <c r="D2698" s="143"/>
    </row>
    <row r="2699" spans="4:4" x14ac:dyDescent="0.2">
      <c r="D2699" s="143"/>
    </row>
    <row r="2700" spans="4:4" x14ac:dyDescent="0.2">
      <c r="D2700" s="143"/>
    </row>
    <row r="2701" spans="4:4" x14ac:dyDescent="0.2">
      <c r="D2701" s="143"/>
    </row>
    <row r="2702" spans="4:4" x14ac:dyDescent="0.2">
      <c r="D2702" s="143"/>
    </row>
    <row r="2703" spans="4:4" x14ac:dyDescent="0.2">
      <c r="D2703" s="143"/>
    </row>
    <row r="2704" spans="4:4" x14ac:dyDescent="0.2">
      <c r="D2704" s="143"/>
    </row>
    <row r="2705" spans="4:4" x14ac:dyDescent="0.2">
      <c r="D2705" s="143"/>
    </row>
    <row r="2706" spans="4:4" x14ac:dyDescent="0.2">
      <c r="D2706" s="143"/>
    </row>
    <row r="2707" spans="4:4" x14ac:dyDescent="0.2">
      <c r="D2707" s="143"/>
    </row>
    <row r="2708" spans="4:4" x14ac:dyDescent="0.2">
      <c r="D2708" s="143"/>
    </row>
    <row r="2709" spans="4:4" x14ac:dyDescent="0.2">
      <c r="D2709" s="143"/>
    </row>
    <row r="2710" spans="4:4" x14ac:dyDescent="0.2">
      <c r="D2710" s="143"/>
    </row>
    <row r="2711" spans="4:4" x14ac:dyDescent="0.2">
      <c r="D2711" s="143"/>
    </row>
    <row r="2712" spans="4:4" x14ac:dyDescent="0.2">
      <c r="D2712" s="143"/>
    </row>
    <row r="2713" spans="4:4" x14ac:dyDescent="0.2">
      <c r="D2713" s="143"/>
    </row>
    <row r="2714" spans="4:4" x14ac:dyDescent="0.2">
      <c r="D2714" s="143"/>
    </row>
    <row r="2715" spans="4:4" x14ac:dyDescent="0.2">
      <c r="D2715" s="143"/>
    </row>
    <row r="2716" spans="4:4" x14ac:dyDescent="0.2">
      <c r="D2716" s="143"/>
    </row>
    <row r="2717" spans="4:4" x14ac:dyDescent="0.2">
      <c r="D2717" s="143"/>
    </row>
    <row r="2718" spans="4:4" x14ac:dyDescent="0.2">
      <c r="D2718" s="143"/>
    </row>
    <row r="2719" spans="4:4" x14ac:dyDescent="0.2">
      <c r="D2719" s="143"/>
    </row>
    <row r="2720" spans="4:4" x14ac:dyDescent="0.2">
      <c r="D2720" s="143"/>
    </row>
    <row r="2721" spans="4:4" x14ac:dyDescent="0.2">
      <c r="D2721" s="143"/>
    </row>
    <row r="2722" spans="4:4" x14ac:dyDescent="0.2">
      <c r="D2722" s="143"/>
    </row>
    <row r="2723" spans="4:4" x14ac:dyDescent="0.2">
      <c r="D2723" s="143"/>
    </row>
    <row r="2724" spans="4:4" x14ac:dyDescent="0.2">
      <c r="D2724" s="143"/>
    </row>
    <row r="2725" spans="4:4" x14ac:dyDescent="0.2">
      <c r="D2725" s="143"/>
    </row>
    <row r="2726" spans="4:4" x14ac:dyDescent="0.2">
      <c r="D2726" s="143"/>
    </row>
    <row r="2727" spans="4:4" x14ac:dyDescent="0.2">
      <c r="D2727" s="143"/>
    </row>
    <row r="2728" spans="4:4" x14ac:dyDescent="0.2">
      <c r="D2728" s="143"/>
    </row>
    <row r="2729" spans="4:4" x14ac:dyDescent="0.2">
      <c r="D2729" s="143"/>
    </row>
    <row r="2730" spans="4:4" x14ac:dyDescent="0.2">
      <c r="D2730" s="143"/>
    </row>
    <row r="2731" spans="4:4" x14ac:dyDescent="0.2">
      <c r="D2731" s="143"/>
    </row>
    <row r="2732" spans="4:4" x14ac:dyDescent="0.2">
      <c r="D2732" s="143"/>
    </row>
    <row r="2733" spans="4:4" x14ac:dyDescent="0.2">
      <c r="D2733" s="143"/>
    </row>
    <row r="2734" spans="4:4" x14ac:dyDescent="0.2">
      <c r="D2734" s="143"/>
    </row>
    <row r="2735" spans="4:4" x14ac:dyDescent="0.2">
      <c r="D2735" s="143"/>
    </row>
    <row r="2736" spans="4:4" x14ac:dyDescent="0.2">
      <c r="D2736" s="143"/>
    </row>
    <row r="2737" spans="4:4" x14ac:dyDescent="0.2">
      <c r="D2737" s="143"/>
    </row>
    <row r="2738" spans="4:4" x14ac:dyDescent="0.2">
      <c r="D2738" s="143"/>
    </row>
    <row r="2739" spans="4:4" x14ac:dyDescent="0.2">
      <c r="D2739" s="143"/>
    </row>
    <row r="2740" spans="4:4" x14ac:dyDescent="0.2">
      <c r="D2740" s="143"/>
    </row>
    <row r="2741" spans="4:4" x14ac:dyDescent="0.2">
      <c r="D2741" s="143"/>
    </row>
    <row r="2742" spans="4:4" x14ac:dyDescent="0.2">
      <c r="D2742" s="143"/>
    </row>
    <row r="2743" spans="4:4" x14ac:dyDescent="0.2">
      <c r="D2743" s="143"/>
    </row>
    <row r="2744" spans="4:4" x14ac:dyDescent="0.2">
      <c r="D2744" s="143"/>
    </row>
    <row r="2745" spans="4:4" x14ac:dyDescent="0.2">
      <c r="D2745" s="143"/>
    </row>
    <row r="2746" spans="4:4" x14ac:dyDescent="0.2">
      <c r="D2746" s="143"/>
    </row>
    <row r="2747" spans="4:4" x14ac:dyDescent="0.2">
      <c r="D2747" s="143"/>
    </row>
    <row r="2748" spans="4:4" x14ac:dyDescent="0.2">
      <c r="D2748" s="143"/>
    </row>
    <row r="2749" spans="4:4" x14ac:dyDescent="0.2">
      <c r="D2749" s="143"/>
    </row>
    <row r="2750" spans="4:4" x14ac:dyDescent="0.2">
      <c r="D2750" s="143"/>
    </row>
    <row r="2751" spans="4:4" x14ac:dyDescent="0.2">
      <c r="D2751" s="143"/>
    </row>
    <row r="2752" spans="4:4" x14ac:dyDescent="0.2">
      <c r="D2752" s="143"/>
    </row>
    <row r="2753" spans="4:4" x14ac:dyDescent="0.2">
      <c r="D2753" s="143"/>
    </row>
    <row r="2754" spans="4:4" x14ac:dyDescent="0.2">
      <c r="D2754" s="143"/>
    </row>
    <row r="2755" spans="4:4" x14ac:dyDescent="0.2">
      <c r="D2755" s="143"/>
    </row>
    <row r="2756" spans="4:4" x14ac:dyDescent="0.2">
      <c r="D2756" s="143"/>
    </row>
    <row r="2757" spans="4:4" x14ac:dyDescent="0.2">
      <c r="D2757" s="143"/>
    </row>
    <row r="2758" spans="4:4" x14ac:dyDescent="0.2">
      <c r="D2758" s="143"/>
    </row>
    <row r="2759" spans="4:4" x14ac:dyDescent="0.2">
      <c r="D2759" s="143"/>
    </row>
    <row r="2760" spans="4:4" x14ac:dyDescent="0.2">
      <c r="D2760" s="143"/>
    </row>
    <row r="2761" spans="4:4" x14ac:dyDescent="0.2">
      <c r="D2761" s="143"/>
    </row>
    <row r="2762" spans="4:4" x14ac:dyDescent="0.2">
      <c r="D2762" s="143"/>
    </row>
    <row r="2763" spans="4:4" x14ac:dyDescent="0.2">
      <c r="D2763" s="143"/>
    </row>
    <row r="2764" spans="4:4" x14ac:dyDescent="0.2">
      <c r="D2764" s="143"/>
    </row>
    <row r="2765" spans="4:4" x14ac:dyDescent="0.2">
      <c r="D2765" s="143"/>
    </row>
    <row r="2766" spans="4:4" x14ac:dyDescent="0.2">
      <c r="D2766" s="143"/>
    </row>
    <row r="2767" spans="4:4" x14ac:dyDescent="0.2">
      <c r="D2767" s="143"/>
    </row>
    <row r="2768" spans="4:4" x14ac:dyDescent="0.2">
      <c r="D2768" s="143"/>
    </row>
    <row r="2769" spans="4:4" x14ac:dyDescent="0.2">
      <c r="D2769" s="143"/>
    </row>
    <row r="2770" spans="4:4" x14ac:dyDescent="0.2">
      <c r="D2770" s="143"/>
    </row>
    <row r="2771" spans="4:4" x14ac:dyDescent="0.2">
      <c r="D2771" s="143"/>
    </row>
    <row r="2772" spans="4:4" x14ac:dyDescent="0.2">
      <c r="D2772" s="143"/>
    </row>
    <row r="2773" spans="4:4" x14ac:dyDescent="0.2">
      <c r="D2773" s="143"/>
    </row>
    <row r="2774" spans="4:4" x14ac:dyDescent="0.2">
      <c r="D2774" s="143"/>
    </row>
    <row r="2775" spans="4:4" x14ac:dyDescent="0.2">
      <c r="D2775" s="143"/>
    </row>
    <row r="2776" spans="4:4" x14ac:dyDescent="0.2">
      <c r="D2776" s="143"/>
    </row>
    <row r="2777" spans="4:4" x14ac:dyDescent="0.2">
      <c r="D2777" s="143"/>
    </row>
    <row r="2778" spans="4:4" x14ac:dyDescent="0.2">
      <c r="D2778" s="143"/>
    </row>
    <row r="2779" spans="4:4" x14ac:dyDescent="0.2">
      <c r="D2779" s="143"/>
    </row>
    <row r="2780" spans="4:4" x14ac:dyDescent="0.2">
      <c r="D2780" s="143"/>
    </row>
    <row r="2781" spans="4:4" x14ac:dyDescent="0.2">
      <c r="D2781" s="143"/>
    </row>
    <row r="2782" spans="4:4" x14ac:dyDescent="0.2">
      <c r="D2782" s="143"/>
    </row>
    <row r="2783" spans="4:4" x14ac:dyDescent="0.2">
      <c r="D2783" s="143"/>
    </row>
    <row r="2784" spans="4:4" x14ac:dyDescent="0.2">
      <c r="D2784" s="143"/>
    </row>
    <row r="2785" spans="4:4" x14ac:dyDescent="0.2">
      <c r="D2785" s="143"/>
    </row>
    <row r="2786" spans="4:4" x14ac:dyDescent="0.2">
      <c r="D2786" s="143"/>
    </row>
    <row r="2787" spans="4:4" x14ac:dyDescent="0.2">
      <c r="D2787" s="143"/>
    </row>
    <row r="2788" spans="4:4" x14ac:dyDescent="0.2">
      <c r="D2788" s="143"/>
    </row>
    <row r="2789" spans="4:4" x14ac:dyDescent="0.2">
      <c r="D2789" s="143"/>
    </row>
    <row r="2790" spans="4:4" x14ac:dyDescent="0.2">
      <c r="D2790" s="143"/>
    </row>
    <row r="2791" spans="4:4" x14ac:dyDescent="0.2">
      <c r="D2791" s="143"/>
    </row>
    <row r="2792" spans="4:4" x14ac:dyDescent="0.2">
      <c r="D2792" s="143"/>
    </row>
    <row r="2793" spans="4:4" x14ac:dyDescent="0.2">
      <c r="D2793" s="143"/>
    </row>
    <row r="2794" spans="4:4" x14ac:dyDescent="0.2">
      <c r="D2794" s="143"/>
    </row>
    <row r="2795" spans="4:4" x14ac:dyDescent="0.2">
      <c r="D2795" s="143"/>
    </row>
    <row r="2796" spans="4:4" x14ac:dyDescent="0.2">
      <c r="D2796" s="143"/>
    </row>
    <row r="2797" spans="4:4" x14ac:dyDescent="0.2">
      <c r="D2797" s="143"/>
    </row>
    <row r="2798" spans="4:4" x14ac:dyDescent="0.2">
      <c r="D2798" s="143"/>
    </row>
    <row r="2799" spans="4:4" x14ac:dyDescent="0.2">
      <c r="D2799" s="143"/>
    </row>
    <row r="2800" spans="4:4" x14ac:dyDescent="0.2">
      <c r="D2800" s="143"/>
    </row>
    <row r="2801" spans="4:4" x14ac:dyDescent="0.2">
      <c r="D2801" s="143"/>
    </row>
    <row r="2802" spans="4:4" x14ac:dyDescent="0.2">
      <c r="D2802" s="143"/>
    </row>
    <row r="2803" spans="4:4" x14ac:dyDescent="0.2">
      <c r="D2803" s="143"/>
    </row>
    <row r="2804" spans="4:4" x14ac:dyDescent="0.2">
      <c r="D2804" s="143"/>
    </row>
    <row r="2805" spans="4:4" x14ac:dyDescent="0.2">
      <c r="D2805" s="143"/>
    </row>
    <row r="2806" spans="4:4" x14ac:dyDescent="0.2">
      <c r="D2806" s="143"/>
    </row>
    <row r="2807" spans="4:4" x14ac:dyDescent="0.2">
      <c r="D2807" s="143"/>
    </row>
    <row r="2808" spans="4:4" x14ac:dyDescent="0.2">
      <c r="D2808" s="143"/>
    </row>
    <row r="2809" spans="4:4" x14ac:dyDescent="0.2">
      <c r="D2809" s="143"/>
    </row>
    <row r="2810" spans="4:4" x14ac:dyDescent="0.2">
      <c r="D2810" s="143"/>
    </row>
    <row r="2811" spans="4:4" x14ac:dyDescent="0.2">
      <c r="D2811" s="143"/>
    </row>
    <row r="2812" spans="4:4" x14ac:dyDescent="0.2">
      <c r="D2812" s="143"/>
    </row>
    <row r="2813" spans="4:4" x14ac:dyDescent="0.2">
      <c r="D2813" s="143"/>
    </row>
    <row r="2814" spans="4:4" x14ac:dyDescent="0.2">
      <c r="D2814" s="143"/>
    </row>
    <row r="2815" spans="4:4" x14ac:dyDescent="0.2">
      <c r="D2815" s="143"/>
    </row>
    <row r="2816" spans="4:4" x14ac:dyDescent="0.2">
      <c r="D2816" s="143"/>
    </row>
    <row r="2817" spans="4:4" x14ac:dyDescent="0.2">
      <c r="D2817" s="143"/>
    </row>
    <row r="2818" spans="4:4" x14ac:dyDescent="0.2">
      <c r="D2818" s="143"/>
    </row>
    <row r="2819" spans="4:4" x14ac:dyDescent="0.2">
      <c r="D2819" s="143"/>
    </row>
    <row r="2820" spans="4:4" x14ac:dyDescent="0.2">
      <c r="D2820" s="143"/>
    </row>
    <row r="2821" spans="4:4" x14ac:dyDescent="0.2">
      <c r="D2821" s="143"/>
    </row>
    <row r="2822" spans="4:4" x14ac:dyDescent="0.2">
      <c r="D2822" s="143"/>
    </row>
    <row r="2823" spans="4:4" x14ac:dyDescent="0.2">
      <c r="D2823" s="143"/>
    </row>
    <row r="2824" spans="4:4" x14ac:dyDescent="0.2">
      <c r="D2824" s="143"/>
    </row>
    <row r="2825" spans="4:4" x14ac:dyDescent="0.2">
      <c r="D2825" s="143"/>
    </row>
    <row r="2826" spans="4:4" x14ac:dyDescent="0.2">
      <c r="D2826" s="143"/>
    </row>
    <row r="2827" spans="4:4" x14ac:dyDescent="0.2">
      <c r="D2827" s="143"/>
    </row>
    <row r="2828" spans="4:4" x14ac:dyDescent="0.2">
      <c r="D2828" s="143"/>
    </row>
    <row r="2829" spans="4:4" x14ac:dyDescent="0.2">
      <c r="D2829" s="143"/>
    </row>
    <row r="2830" spans="4:4" x14ac:dyDescent="0.2">
      <c r="D2830" s="143"/>
    </row>
    <row r="2831" spans="4:4" x14ac:dyDescent="0.2">
      <c r="D2831" s="143"/>
    </row>
    <row r="2832" spans="4:4" x14ac:dyDescent="0.2">
      <c r="D2832" s="143"/>
    </row>
    <row r="2833" spans="4:4" x14ac:dyDescent="0.2">
      <c r="D2833" s="143"/>
    </row>
    <row r="2834" spans="4:4" x14ac:dyDescent="0.2">
      <c r="D2834" s="143"/>
    </row>
    <row r="2835" spans="4:4" x14ac:dyDescent="0.2">
      <c r="D2835" s="143"/>
    </row>
    <row r="2836" spans="4:4" x14ac:dyDescent="0.2">
      <c r="D2836" s="143"/>
    </row>
    <row r="2837" spans="4:4" x14ac:dyDescent="0.2">
      <c r="D2837" s="143"/>
    </row>
    <row r="2838" spans="4:4" x14ac:dyDescent="0.2">
      <c r="D2838" s="143"/>
    </row>
    <row r="2839" spans="4:4" x14ac:dyDescent="0.2">
      <c r="D2839" s="143"/>
    </row>
    <row r="2840" spans="4:4" x14ac:dyDescent="0.2">
      <c r="D2840" s="143"/>
    </row>
    <row r="2841" spans="4:4" x14ac:dyDescent="0.2">
      <c r="D2841" s="143"/>
    </row>
    <row r="2842" spans="4:4" x14ac:dyDescent="0.2">
      <c r="D2842" s="143"/>
    </row>
    <row r="2843" spans="4:4" x14ac:dyDescent="0.2">
      <c r="D2843" s="143"/>
    </row>
    <row r="2844" spans="4:4" x14ac:dyDescent="0.2">
      <c r="D2844" s="143"/>
    </row>
    <row r="2845" spans="4:4" x14ac:dyDescent="0.2">
      <c r="D2845" s="143"/>
    </row>
    <row r="2846" spans="4:4" x14ac:dyDescent="0.2">
      <c r="D2846" s="143"/>
    </row>
    <row r="2847" spans="4:4" x14ac:dyDescent="0.2">
      <c r="D2847" s="143"/>
    </row>
    <row r="2848" spans="4:4" x14ac:dyDescent="0.2">
      <c r="D2848" s="143"/>
    </row>
    <row r="2849" spans="4:4" x14ac:dyDescent="0.2">
      <c r="D2849" s="143"/>
    </row>
    <row r="2850" spans="4:4" x14ac:dyDescent="0.2">
      <c r="D2850" s="143"/>
    </row>
    <row r="2851" spans="4:4" x14ac:dyDescent="0.2">
      <c r="D2851" s="143"/>
    </row>
    <row r="2852" spans="4:4" x14ac:dyDescent="0.2">
      <c r="D2852" s="143"/>
    </row>
    <row r="2853" spans="4:4" x14ac:dyDescent="0.2">
      <c r="D2853" s="143"/>
    </row>
    <row r="2854" spans="4:4" x14ac:dyDescent="0.2">
      <c r="D2854" s="143"/>
    </row>
    <row r="2855" spans="4:4" x14ac:dyDescent="0.2">
      <c r="D2855" s="143"/>
    </row>
    <row r="2856" spans="4:4" x14ac:dyDescent="0.2">
      <c r="D2856" s="143"/>
    </row>
    <row r="2857" spans="4:4" x14ac:dyDescent="0.2">
      <c r="D2857" s="143"/>
    </row>
    <row r="2858" spans="4:4" x14ac:dyDescent="0.2">
      <c r="D2858" s="143"/>
    </row>
    <row r="2859" spans="4:4" x14ac:dyDescent="0.2">
      <c r="D2859" s="143"/>
    </row>
    <row r="2860" spans="4:4" x14ac:dyDescent="0.2">
      <c r="D2860" s="143"/>
    </row>
    <row r="2861" spans="4:4" x14ac:dyDescent="0.2">
      <c r="D2861" s="143"/>
    </row>
    <row r="2862" spans="4:4" x14ac:dyDescent="0.2">
      <c r="D2862" s="143"/>
    </row>
    <row r="2863" spans="4:4" x14ac:dyDescent="0.2">
      <c r="D2863" s="143"/>
    </row>
    <row r="2864" spans="4:4" x14ac:dyDescent="0.2">
      <c r="D2864" s="143"/>
    </row>
    <row r="2865" spans="4:4" x14ac:dyDescent="0.2">
      <c r="D2865" s="143"/>
    </row>
    <row r="2866" spans="4:4" x14ac:dyDescent="0.2">
      <c r="D2866" s="143"/>
    </row>
    <row r="2867" spans="4:4" x14ac:dyDescent="0.2">
      <c r="D2867" s="143"/>
    </row>
    <row r="2868" spans="4:4" x14ac:dyDescent="0.2">
      <c r="D2868" s="143"/>
    </row>
    <row r="2869" spans="4:4" x14ac:dyDescent="0.2">
      <c r="D2869" s="143"/>
    </row>
    <row r="2870" spans="4:4" x14ac:dyDescent="0.2">
      <c r="D2870" s="143"/>
    </row>
    <row r="2871" spans="4:4" x14ac:dyDescent="0.2">
      <c r="D2871" s="143"/>
    </row>
    <row r="2872" spans="4:4" x14ac:dyDescent="0.2">
      <c r="D2872" s="143"/>
    </row>
    <row r="2873" spans="4:4" x14ac:dyDescent="0.2">
      <c r="D2873" s="143"/>
    </row>
    <row r="2874" spans="4:4" x14ac:dyDescent="0.2">
      <c r="D2874" s="143"/>
    </row>
    <row r="2875" spans="4:4" x14ac:dyDescent="0.2">
      <c r="D2875" s="143"/>
    </row>
    <row r="2876" spans="4:4" x14ac:dyDescent="0.2">
      <c r="D2876" s="143"/>
    </row>
    <row r="2877" spans="4:4" x14ac:dyDescent="0.2">
      <c r="D2877" s="143"/>
    </row>
    <row r="2878" spans="4:4" x14ac:dyDescent="0.2">
      <c r="D2878" s="143"/>
    </row>
    <row r="2879" spans="4:4" x14ac:dyDescent="0.2">
      <c r="D2879" s="143"/>
    </row>
    <row r="2880" spans="4:4" x14ac:dyDescent="0.2">
      <c r="D2880" s="143"/>
    </row>
    <row r="2881" spans="4:4" x14ac:dyDescent="0.2">
      <c r="D2881" s="143"/>
    </row>
    <row r="2882" spans="4:4" x14ac:dyDescent="0.2">
      <c r="D2882" s="143"/>
    </row>
    <row r="2883" spans="4:4" x14ac:dyDescent="0.2">
      <c r="D2883" s="143"/>
    </row>
    <row r="2884" spans="4:4" x14ac:dyDescent="0.2">
      <c r="D2884" s="143"/>
    </row>
    <row r="2885" spans="4:4" x14ac:dyDescent="0.2">
      <c r="D2885" s="143"/>
    </row>
    <row r="2886" spans="4:4" x14ac:dyDescent="0.2">
      <c r="D2886" s="143"/>
    </row>
    <row r="2887" spans="4:4" x14ac:dyDescent="0.2">
      <c r="D2887" s="143"/>
    </row>
    <row r="2888" spans="4:4" x14ac:dyDescent="0.2">
      <c r="D2888" s="143"/>
    </row>
    <row r="2889" spans="4:4" x14ac:dyDescent="0.2">
      <c r="D2889" s="143"/>
    </row>
    <row r="2890" spans="4:4" x14ac:dyDescent="0.2">
      <c r="D2890" s="143"/>
    </row>
    <row r="2891" spans="4:4" x14ac:dyDescent="0.2">
      <c r="D2891" s="143"/>
    </row>
    <row r="2892" spans="4:4" x14ac:dyDescent="0.2">
      <c r="D2892" s="143"/>
    </row>
    <row r="2893" spans="4:4" x14ac:dyDescent="0.2">
      <c r="D2893" s="143"/>
    </row>
    <row r="2894" spans="4:4" x14ac:dyDescent="0.2">
      <c r="D2894" s="143"/>
    </row>
    <row r="2895" spans="4:4" x14ac:dyDescent="0.2">
      <c r="D2895" s="143"/>
    </row>
    <row r="2896" spans="4:4" x14ac:dyDescent="0.2">
      <c r="D2896" s="143"/>
    </row>
    <row r="2897" spans="4:4" x14ac:dyDescent="0.2">
      <c r="D2897" s="143"/>
    </row>
    <row r="2898" spans="4:4" x14ac:dyDescent="0.2">
      <c r="D2898" s="143"/>
    </row>
    <row r="2899" spans="4:4" x14ac:dyDescent="0.2">
      <c r="D2899" s="143"/>
    </row>
    <row r="2900" spans="4:4" x14ac:dyDescent="0.2">
      <c r="D2900" s="143"/>
    </row>
    <row r="2901" spans="4:4" x14ac:dyDescent="0.2">
      <c r="D2901" s="143"/>
    </row>
    <row r="2902" spans="4:4" x14ac:dyDescent="0.2">
      <c r="D2902" s="143"/>
    </row>
    <row r="2903" spans="4:4" x14ac:dyDescent="0.2">
      <c r="D2903" s="143"/>
    </row>
    <row r="2904" spans="4:4" x14ac:dyDescent="0.2">
      <c r="D2904" s="143"/>
    </row>
    <row r="2905" spans="4:4" x14ac:dyDescent="0.2">
      <c r="D2905" s="143"/>
    </row>
    <row r="2906" spans="4:4" x14ac:dyDescent="0.2">
      <c r="D2906" s="143"/>
    </row>
    <row r="2907" spans="4:4" x14ac:dyDescent="0.2">
      <c r="D2907" s="143"/>
    </row>
    <row r="2908" spans="4:4" x14ac:dyDescent="0.2">
      <c r="D2908" s="143"/>
    </row>
    <row r="2909" spans="4:4" x14ac:dyDescent="0.2">
      <c r="D2909" s="143"/>
    </row>
    <row r="2910" spans="4:4" x14ac:dyDescent="0.2">
      <c r="D2910" s="143"/>
    </row>
    <row r="2911" spans="4:4" x14ac:dyDescent="0.2">
      <c r="D2911" s="143"/>
    </row>
    <row r="2912" spans="4:4" x14ac:dyDescent="0.2">
      <c r="D2912" s="143"/>
    </row>
    <row r="2913" spans="4:4" x14ac:dyDescent="0.2">
      <c r="D2913" s="143"/>
    </row>
    <row r="2914" spans="4:4" x14ac:dyDescent="0.2">
      <c r="D2914" s="143"/>
    </row>
    <row r="2915" spans="4:4" x14ac:dyDescent="0.2">
      <c r="D2915" s="143"/>
    </row>
    <row r="2916" spans="4:4" x14ac:dyDescent="0.2">
      <c r="D2916" s="143"/>
    </row>
    <row r="2917" spans="4:4" x14ac:dyDescent="0.2">
      <c r="D2917" s="143"/>
    </row>
    <row r="2918" spans="4:4" x14ac:dyDescent="0.2">
      <c r="D2918" s="143"/>
    </row>
    <row r="2919" spans="4:4" x14ac:dyDescent="0.2">
      <c r="D2919" s="143"/>
    </row>
    <row r="2920" spans="4:4" x14ac:dyDescent="0.2">
      <c r="D2920" s="143"/>
    </row>
    <row r="2921" spans="4:4" x14ac:dyDescent="0.2">
      <c r="D2921" s="143"/>
    </row>
    <row r="2922" spans="4:4" x14ac:dyDescent="0.2">
      <c r="D2922" s="143"/>
    </row>
    <row r="2923" spans="4:4" x14ac:dyDescent="0.2">
      <c r="D2923" s="143"/>
    </row>
    <row r="2924" spans="4:4" x14ac:dyDescent="0.2">
      <c r="D2924" s="143"/>
    </row>
    <row r="2925" spans="4:4" x14ac:dyDescent="0.2">
      <c r="D2925" s="143"/>
    </row>
    <row r="2926" spans="4:4" x14ac:dyDescent="0.2">
      <c r="D2926" s="143"/>
    </row>
    <row r="2927" spans="4:4" x14ac:dyDescent="0.2">
      <c r="D2927" s="143"/>
    </row>
    <row r="2928" spans="4:4" x14ac:dyDescent="0.2">
      <c r="D2928" s="143"/>
    </row>
    <row r="2929" spans="4:4" x14ac:dyDescent="0.2">
      <c r="D2929" s="143"/>
    </row>
    <row r="2930" spans="4:4" x14ac:dyDescent="0.2">
      <c r="D2930" s="143"/>
    </row>
    <row r="2931" spans="4:4" x14ac:dyDescent="0.2">
      <c r="D2931" s="143"/>
    </row>
    <row r="2932" spans="4:4" x14ac:dyDescent="0.2">
      <c r="D2932" s="143"/>
    </row>
    <row r="2933" spans="4:4" x14ac:dyDescent="0.2">
      <c r="D2933" s="143"/>
    </row>
    <row r="2934" spans="4:4" x14ac:dyDescent="0.2">
      <c r="D2934" s="143"/>
    </row>
    <row r="2935" spans="4:4" x14ac:dyDescent="0.2">
      <c r="D2935" s="143"/>
    </row>
    <row r="2936" spans="4:4" x14ac:dyDescent="0.2">
      <c r="D2936" s="143"/>
    </row>
    <row r="2937" spans="4:4" x14ac:dyDescent="0.2">
      <c r="D2937" s="143"/>
    </row>
    <row r="2938" spans="4:4" x14ac:dyDescent="0.2">
      <c r="D2938" s="143"/>
    </row>
    <row r="2939" spans="4:4" x14ac:dyDescent="0.2">
      <c r="D2939" s="143"/>
    </row>
    <row r="2940" spans="4:4" x14ac:dyDescent="0.2">
      <c r="D2940" s="143"/>
    </row>
    <row r="2941" spans="4:4" x14ac:dyDescent="0.2">
      <c r="D2941" s="143"/>
    </row>
    <row r="2942" spans="4:4" x14ac:dyDescent="0.2">
      <c r="D2942" s="143"/>
    </row>
    <row r="2943" spans="4:4" x14ac:dyDescent="0.2">
      <c r="D2943" s="143"/>
    </row>
    <row r="2944" spans="4:4" x14ac:dyDescent="0.2">
      <c r="D2944" s="143"/>
    </row>
    <row r="2945" spans="4:4" x14ac:dyDescent="0.2">
      <c r="D2945" s="143"/>
    </row>
    <row r="2946" spans="4:4" x14ac:dyDescent="0.2">
      <c r="D2946" s="143"/>
    </row>
    <row r="2947" spans="4:4" x14ac:dyDescent="0.2">
      <c r="D2947" s="143"/>
    </row>
    <row r="2948" spans="4:4" x14ac:dyDescent="0.2">
      <c r="D2948" s="143"/>
    </row>
    <row r="2949" spans="4:4" x14ac:dyDescent="0.2">
      <c r="D2949" s="143"/>
    </row>
    <row r="2950" spans="4:4" x14ac:dyDescent="0.2">
      <c r="D2950" s="143"/>
    </row>
    <row r="2951" spans="4:4" x14ac:dyDescent="0.2">
      <c r="D2951" s="143"/>
    </row>
    <row r="2952" spans="4:4" x14ac:dyDescent="0.2">
      <c r="D2952" s="143"/>
    </row>
    <row r="2953" spans="4:4" x14ac:dyDescent="0.2">
      <c r="D2953" s="143"/>
    </row>
    <row r="2954" spans="4:4" x14ac:dyDescent="0.2">
      <c r="D2954" s="143"/>
    </row>
    <row r="2955" spans="4:4" x14ac:dyDescent="0.2">
      <c r="D2955" s="143"/>
    </row>
    <row r="2956" spans="4:4" x14ac:dyDescent="0.2">
      <c r="D2956" s="143"/>
    </row>
    <row r="2957" spans="4:4" x14ac:dyDescent="0.2">
      <c r="D2957" s="143"/>
    </row>
    <row r="2958" spans="4:4" x14ac:dyDescent="0.2">
      <c r="D2958" s="143"/>
    </row>
    <row r="2959" spans="4:4" x14ac:dyDescent="0.2">
      <c r="D2959" s="143"/>
    </row>
    <row r="2960" spans="4:4" x14ac:dyDescent="0.2">
      <c r="D2960" s="143"/>
    </row>
    <row r="2961" spans="4:4" x14ac:dyDescent="0.2">
      <c r="D2961" s="143"/>
    </row>
    <row r="2962" spans="4:4" x14ac:dyDescent="0.2">
      <c r="D2962" s="143"/>
    </row>
    <row r="2963" spans="4:4" x14ac:dyDescent="0.2">
      <c r="D2963" s="143"/>
    </row>
    <row r="2964" spans="4:4" x14ac:dyDescent="0.2">
      <c r="D2964" s="143"/>
    </row>
    <row r="2965" spans="4:4" x14ac:dyDescent="0.2">
      <c r="D2965" s="143"/>
    </row>
    <row r="2966" spans="4:4" x14ac:dyDescent="0.2">
      <c r="D2966" s="143"/>
    </row>
    <row r="2967" spans="4:4" x14ac:dyDescent="0.2">
      <c r="D2967" s="143"/>
    </row>
    <row r="2968" spans="4:4" x14ac:dyDescent="0.2">
      <c r="D2968" s="143"/>
    </row>
    <row r="2969" spans="4:4" x14ac:dyDescent="0.2">
      <c r="D2969" s="143"/>
    </row>
    <row r="2970" spans="4:4" x14ac:dyDescent="0.2">
      <c r="D2970" s="143"/>
    </row>
    <row r="2971" spans="4:4" x14ac:dyDescent="0.2">
      <c r="D2971" s="143"/>
    </row>
    <row r="2972" spans="4:4" x14ac:dyDescent="0.2">
      <c r="D2972" s="143"/>
    </row>
    <row r="2973" spans="4:4" x14ac:dyDescent="0.2">
      <c r="D2973" s="143"/>
    </row>
    <row r="2974" spans="4:4" x14ac:dyDescent="0.2">
      <c r="D2974" s="143"/>
    </row>
    <row r="2975" spans="4:4" x14ac:dyDescent="0.2">
      <c r="D2975" s="143"/>
    </row>
    <row r="2976" spans="4:4" x14ac:dyDescent="0.2">
      <c r="D2976" s="143"/>
    </row>
    <row r="2977" spans="4:4" x14ac:dyDescent="0.2">
      <c r="D2977" s="143"/>
    </row>
    <row r="2978" spans="4:4" x14ac:dyDescent="0.2">
      <c r="D2978" s="143"/>
    </row>
    <row r="2979" spans="4:4" x14ac:dyDescent="0.2">
      <c r="D2979" s="143"/>
    </row>
    <row r="2980" spans="4:4" x14ac:dyDescent="0.2">
      <c r="D2980" s="143"/>
    </row>
    <row r="2981" spans="4:4" x14ac:dyDescent="0.2">
      <c r="D2981" s="143"/>
    </row>
    <row r="2982" spans="4:4" x14ac:dyDescent="0.2">
      <c r="D2982" s="143"/>
    </row>
    <row r="2983" spans="4:4" x14ac:dyDescent="0.2">
      <c r="D2983" s="143"/>
    </row>
    <row r="2984" spans="4:4" x14ac:dyDescent="0.2">
      <c r="D2984" s="143"/>
    </row>
    <row r="2985" spans="4:4" x14ac:dyDescent="0.2">
      <c r="D2985" s="143"/>
    </row>
    <row r="2986" spans="4:4" x14ac:dyDescent="0.2">
      <c r="D2986" s="143"/>
    </row>
    <row r="2987" spans="4:4" x14ac:dyDescent="0.2">
      <c r="D2987" s="143"/>
    </row>
    <row r="2988" spans="4:4" x14ac:dyDescent="0.2">
      <c r="D2988" s="143"/>
    </row>
    <row r="2989" spans="4:4" x14ac:dyDescent="0.2">
      <c r="D2989" s="143"/>
    </row>
    <row r="2990" spans="4:4" x14ac:dyDescent="0.2">
      <c r="D2990" s="143"/>
    </row>
    <row r="2991" spans="4:4" x14ac:dyDescent="0.2">
      <c r="D2991" s="143"/>
    </row>
    <row r="2992" spans="4:4" x14ac:dyDescent="0.2">
      <c r="D2992" s="143"/>
    </row>
    <row r="2993" spans="4:4" x14ac:dyDescent="0.2">
      <c r="D2993" s="143"/>
    </row>
    <row r="2994" spans="4:4" x14ac:dyDescent="0.2">
      <c r="D2994" s="143"/>
    </row>
    <row r="2995" spans="4:4" x14ac:dyDescent="0.2">
      <c r="D2995" s="143"/>
    </row>
    <row r="2996" spans="4:4" x14ac:dyDescent="0.2">
      <c r="D2996" s="143"/>
    </row>
    <row r="2997" spans="4:4" x14ac:dyDescent="0.2">
      <c r="D2997" s="143"/>
    </row>
    <row r="2998" spans="4:4" x14ac:dyDescent="0.2">
      <c r="D2998" s="143"/>
    </row>
    <row r="2999" spans="4:4" x14ac:dyDescent="0.2">
      <c r="D2999" s="143"/>
    </row>
    <row r="3000" spans="4:4" x14ac:dyDescent="0.2">
      <c r="D3000" s="143"/>
    </row>
    <row r="3001" spans="4:4" x14ac:dyDescent="0.2">
      <c r="D3001" s="143"/>
    </row>
    <row r="3002" spans="4:4" x14ac:dyDescent="0.2">
      <c r="D3002" s="143"/>
    </row>
    <row r="3003" spans="4:4" x14ac:dyDescent="0.2">
      <c r="D3003" s="143"/>
    </row>
    <row r="3004" spans="4:4" x14ac:dyDescent="0.2">
      <c r="D3004" s="143"/>
    </row>
    <row r="3005" spans="4:4" x14ac:dyDescent="0.2">
      <c r="D3005" s="143"/>
    </row>
    <row r="3006" spans="4:4" x14ac:dyDescent="0.2">
      <c r="D3006" s="143"/>
    </row>
    <row r="3007" spans="4:4" x14ac:dyDescent="0.2">
      <c r="D3007" s="143"/>
    </row>
    <row r="3008" spans="4:4" x14ac:dyDescent="0.2">
      <c r="D3008" s="143"/>
    </row>
    <row r="3009" spans="4:4" x14ac:dyDescent="0.2">
      <c r="D3009" s="143"/>
    </row>
    <row r="3010" spans="4:4" x14ac:dyDescent="0.2">
      <c r="D3010" s="143"/>
    </row>
    <row r="3011" spans="4:4" x14ac:dyDescent="0.2">
      <c r="D3011" s="143"/>
    </row>
    <row r="3012" spans="4:4" x14ac:dyDescent="0.2">
      <c r="D3012" s="143"/>
    </row>
    <row r="3013" spans="4:4" x14ac:dyDescent="0.2">
      <c r="D3013" s="143"/>
    </row>
    <row r="3014" spans="4:4" x14ac:dyDescent="0.2">
      <c r="D3014" s="143"/>
    </row>
    <row r="3015" spans="4:4" x14ac:dyDescent="0.2">
      <c r="D3015" s="143"/>
    </row>
    <row r="3016" spans="4:4" x14ac:dyDescent="0.2">
      <c r="D3016" s="143"/>
    </row>
    <row r="3017" spans="4:4" x14ac:dyDescent="0.2">
      <c r="D3017" s="143"/>
    </row>
    <row r="3018" spans="4:4" x14ac:dyDescent="0.2">
      <c r="D3018" s="143"/>
    </row>
    <row r="3019" spans="4:4" x14ac:dyDescent="0.2">
      <c r="D3019" s="143"/>
    </row>
    <row r="3020" spans="4:4" x14ac:dyDescent="0.2">
      <c r="D3020" s="143"/>
    </row>
    <row r="3021" spans="4:4" x14ac:dyDescent="0.2">
      <c r="D3021" s="143"/>
    </row>
    <row r="3022" spans="4:4" x14ac:dyDescent="0.2">
      <c r="D3022" s="143"/>
    </row>
    <row r="3023" spans="4:4" x14ac:dyDescent="0.2">
      <c r="D3023" s="143"/>
    </row>
    <row r="3024" spans="4:4" x14ac:dyDescent="0.2">
      <c r="D3024" s="143"/>
    </row>
    <row r="3025" spans="4:4" x14ac:dyDescent="0.2">
      <c r="D3025" s="143"/>
    </row>
    <row r="3026" spans="4:4" x14ac:dyDescent="0.2">
      <c r="D3026" s="143"/>
    </row>
    <row r="3027" spans="4:4" x14ac:dyDescent="0.2">
      <c r="D3027" s="143"/>
    </row>
    <row r="3028" spans="4:4" x14ac:dyDescent="0.2">
      <c r="D3028" s="143"/>
    </row>
    <row r="3029" spans="4:4" x14ac:dyDescent="0.2">
      <c r="D3029" s="143"/>
    </row>
    <row r="3030" spans="4:4" x14ac:dyDescent="0.2">
      <c r="D3030" s="143"/>
    </row>
    <row r="3031" spans="4:4" x14ac:dyDescent="0.2">
      <c r="D3031" s="143"/>
    </row>
    <row r="3032" spans="4:4" x14ac:dyDescent="0.2">
      <c r="D3032" s="143"/>
    </row>
    <row r="3033" spans="4:4" x14ac:dyDescent="0.2">
      <c r="D3033" s="143"/>
    </row>
    <row r="3034" spans="4:4" x14ac:dyDescent="0.2">
      <c r="D3034" s="143"/>
    </row>
    <row r="3035" spans="4:4" x14ac:dyDescent="0.2">
      <c r="D3035" s="143"/>
    </row>
    <row r="3036" spans="4:4" x14ac:dyDescent="0.2">
      <c r="D3036" s="143"/>
    </row>
    <row r="3037" spans="4:4" x14ac:dyDescent="0.2">
      <c r="D3037" s="143"/>
    </row>
    <row r="3038" spans="4:4" x14ac:dyDescent="0.2">
      <c r="D3038" s="143"/>
    </row>
    <row r="3039" spans="4:4" x14ac:dyDescent="0.2">
      <c r="D3039" s="143"/>
    </row>
    <row r="3040" spans="4:4" x14ac:dyDescent="0.2">
      <c r="D3040" s="143"/>
    </row>
    <row r="3041" spans="4:4" x14ac:dyDescent="0.2">
      <c r="D3041" s="143"/>
    </row>
    <row r="3042" spans="4:4" x14ac:dyDescent="0.2">
      <c r="D3042" s="143"/>
    </row>
    <row r="3043" spans="4:4" x14ac:dyDescent="0.2">
      <c r="D3043" s="143"/>
    </row>
    <row r="3044" spans="4:4" x14ac:dyDescent="0.2">
      <c r="D3044" s="143"/>
    </row>
    <row r="3045" spans="4:4" x14ac:dyDescent="0.2">
      <c r="D3045" s="143"/>
    </row>
    <row r="3046" spans="4:4" x14ac:dyDescent="0.2">
      <c r="D3046" s="143"/>
    </row>
    <row r="3047" spans="4:4" x14ac:dyDescent="0.2">
      <c r="D3047" s="143"/>
    </row>
    <row r="3048" spans="4:4" x14ac:dyDescent="0.2">
      <c r="D3048" s="143"/>
    </row>
    <row r="3049" spans="4:4" x14ac:dyDescent="0.2">
      <c r="D3049" s="143"/>
    </row>
    <row r="3050" spans="4:4" x14ac:dyDescent="0.2">
      <c r="D3050" s="143"/>
    </row>
    <row r="3051" spans="4:4" x14ac:dyDescent="0.2">
      <c r="D3051" s="143"/>
    </row>
    <row r="3052" spans="4:4" x14ac:dyDescent="0.2">
      <c r="D3052" s="143"/>
    </row>
    <row r="3053" spans="4:4" x14ac:dyDescent="0.2">
      <c r="D3053" s="143"/>
    </row>
    <row r="3054" spans="4:4" x14ac:dyDescent="0.2">
      <c r="D3054" s="143"/>
    </row>
    <row r="3055" spans="4:4" x14ac:dyDescent="0.2">
      <c r="D3055" s="143"/>
    </row>
    <row r="3056" spans="4:4" x14ac:dyDescent="0.2">
      <c r="D3056" s="143"/>
    </row>
    <row r="3057" spans="4:4" x14ac:dyDescent="0.2">
      <c r="D3057" s="143"/>
    </row>
    <row r="3058" spans="4:4" x14ac:dyDescent="0.2">
      <c r="D3058" s="143"/>
    </row>
    <row r="3059" spans="4:4" x14ac:dyDescent="0.2">
      <c r="D3059" s="143"/>
    </row>
    <row r="3060" spans="4:4" x14ac:dyDescent="0.2">
      <c r="D3060" s="143"/>
    </row>
    <row r="3061" spans="4:4" x14ac:dyDescent="0.2">
      <c r="D3061" s="143"/>
    </row>
    <row r="3062" spans="4:4" x14ac:dyDescent="0.2">
      <c r="D3062" s="143"/>
    </row>
    <row r="3063" spans="4:4" x14ac:dyDescent="0.2">
      <c r="D3063" s="143"/>
    </row>
    <row r="3064" spans="4:4" x14ac:dyDescent="0.2">
      <c r="D3064" s="143"/>
    </row>
    <row r="3065" spans="4:4" x14ac:dyDescent="0.2">
      <c r="D3065" s="143"/>
    </row>
    <row r="3066" spans="4:4" x14ac:dyDescent="0.2">
      <c r="D3066" s="143"/>
    </row>
    <row r="3067" spans="4:4" x14ac:dyDescent="0.2">
      <c r="D3067" s="143"/>
    </row>
    <row r="3068" spans="4:4" x14ac:dyDescent="0.2">
      <c r="D3068" s="143"/>
    </row>
    <row r="3069" spans="4:4" x14ac:dyDescent="0.2">
      <c r="D3069" s="143"/>
    </row>
    <row r="3070" spans="4:4" x14ac:dyDescent="0.2">
      <c r="D3070" s="143"/>
    </row>
    <row r="3071" spans="4:4" x14ac:dyDescent="0.2">
      <c r="D3071" s="143"/>
    </row>
    <row r="3072" spans="4:4" x14ac:dyDescent="0.2">
      <c r="D3072" s="143"/>
    </row>
    <row r="3073" spans="4:4" x14ac:dyDescent="0.2">
      <c r="D3073" s="143"/>
    </row>
    <row r="3074" spans="4:4" x14ac:dyDescent="0.2">
      <c r="D3074" s="143"/>
    </row>
    <row r="3075" spans="4:4" x14ac:dyDescent="0.2">
      <c r="D3075" s="143"/>
    </row>
    <row r="3076" spans="4:4" x14ac:dyDescent="0.2">
      <c r="D3076" s="143"/>
    </row>
    <row r="3077" spans="4:4" x14ac:dyDescent="0.2">
      <c r="D3077" s="143"/>
    </row>
    <row r="3078" spans="4:4" x14ac:dyDescent="0.2">
      <c r="D3078" s="143"/>
    </row>
    <row r="3079" spans="4:4" x14ac:dyDescent="0.2">
      <c r="D3079" s="143"/>
    </row>
    <row r="3080" spans="4:4" x14ac:dyDescent="0.2">
      <c r="D3080" s="143"/>
    </row>
    <row r="3081" spans="4:4" x14ac:dyDescent="0.2">
      <c r="D3081" s="143"/>
    </row>
    <row r="3082" spans="4:4" x14ac:dyDescent="0.2">
      <c r="D3082" s="143"/>
    </row>
    <row r="3083" spans="4:4" x14ac:dyDescent="0.2">
      <c r="D3083" s="143"/>
    </row>
    <row r="3084" spans="4:4" x14ac:dyDescent="0.2">
      <c r="D3084" s="143"/>
    </row>
    <row r="3085" spans="4:4" x14ac:dyDescent="0.2">
      <c r="D3085" s="143"/>
    </row>
    <row r="3086" spans="4:4" x14ac:dyDescent="0.2">
      <c r="D3086" s="143"/>
    </row>
    <row r="3087" spans="4:4" x14ac:dyDescent="0.2">
      <c r="D3087" s="143"/>
    </row>
    <row r="3088" spans="4:4" x14ac:dyDescent="0.2">
      <c r="D3088" s="143"/>
    </row>
    <row r="3089" spans="4:4" x14ac:dyDescent="0.2">
      <c r="D3089" s="143"/>
    </row>
    <row r="3090" spans="4:4" x14ac:dyDescent="0.2">
      <c r="D3090" s="143"/>
    </row>
    <row r="3091" spans="4:4" x14ac:dyDescent="0.2">
      <c r="D3091" s="143"/>
    </row>
    <row r="3092" spans="4:4" x14ac:dyDescent="0.2">
      <c r="D3092" s="143"/>
    </row>
    <row r="3093" spans="4:4" x14ac:dyDescent="0.2">
      <c r="D3093" s="143"/>
    </row>
    <row r="3094" spans="4:4" x14ac:dyDescent="0.2">
      <c r="D3094" s="143"/>
    </row>
    <row r="3095" spans="4:4" x14ac:dyDescent="0.2">
      <c r="D3095" s="143"/>
    </row>
    <row r="3096" spans="4:4" x14ac:dyDescent="0.2">
      <c r="D3096" s="143"/>
    </row>
    <row r="3097" spans="4:4" x14ac:dyDescent="0.2">
      <c r="D3097" s="143"/>
    </row>
    <row r="3098" spans="4:4" x14ac:dyDescent="0.2">
      <c r="D3098" s="143"/>
    </row>
    <row r="3099" spans="4:4" x14ac:dyDescent="0.2">
      <c r="D3099" s="143"/>
    </row>
    <row r="3100" spans="4:4" x14ac:dyDescent="0.2">
      <c r="D3100" s="143"/>
    </row>
    <row r="3101" spans="4:4" x14ac:dyDescent="0.2">
      <c r="D3101" s="143"/>
    </row>
    <row r="3102" spans="4:4" x14ac:dyDescent="0.2">
      <c r="D3102" s="143"/>
    </row>
    <row r="3103" spans="4:4" x14ac:dyDescent="0.2">
      <c r="D3103" s="143"/>
    </row>
    <row r="3104" spans="4:4" x14ac:dyDescent="0.2">
      <c r="D3104" s="143"/>
    </row>
    <row r="3105" spans="4:4" x14ac:dyDescent="0.2">
      <c r="D3105" s="143"/>
    </row>
    <row r="3106" spans="4:4" x14ac:dyDescent="0.2">
      <c r="D3106" s="143"/>
    </row>
    <row r="3107" spans="4:4" x14ac:dyDescent="0.2">
      <c r="D3107" s="143"/>
    </row>
    <row r="3108" spans="4:4" x14ac:dyDescent="0.2">
      <c r="D3108" s="143"/>
    </row>
    <row r="3109" spans="4:4" x14ac:dyDescent="0.2">
      <c r="D3109" s="143"/>
    </row>
    <row r="3110" spans="4:4" x14ac:dyDescent="0.2">
      <c r="D3110" s="143"/>
    </row>
    <row r="3111" spans="4:4" x14ac:dyDescent="0.2">
      <c r="D3111" s="143"/>
    </row>
    <row r="3112" spans="4:4" x14ac:dyDescent="0.2">
      <c r="D3112" s="143"/>
    </row>
    <row r="3113" spans="4:4" x14ac:dyDescent="0.2">
      <c r="D3113" s="143"/>
    </row>
    <row r="3114" spans="4:4" x14ac:dyDescent="0.2">
      <c r="D3114" s="143"/>
    </row>
    <row r="3115" spans="4:4" x14ac:dyDescent="0.2">
      <c r="D3115" s="143"/>
    </row>
    <row r="3116" spans="4:4" x14ac:dyDescent="0.2">
      <c r="D3116" s="143"/>
    </row>
    <row r="3117" spans="4:4" x14ac:dyDescent="0.2">
      <c r="D3117" s="143"/>
    </row>
    <row r="3118" spans="4:4" x14ac:dyDescent="0.2">
      <c r="D3118" s="143"/>
    </row>
    <row r="3119" spans="4:4" x14ac:dyDescent="0.2">
      <c r="D3119" s="143"/>
    </row>
    <row r="3120" spans="4:4" x14ac:dyDescent="0.2">
      <c r="D3120" s="143"/>
    </row>
    <row r="3121" spans="4:4" x14ac:dyDescent="0.2">
      <c r="D3121" s="143"/>
    </row>
    <row r="3122" spans="4:4" x14ac:dyDescent="0.2">
      <c r="D3122" s="143"/>
    </row>
    <row r="3123" spans="4:4" x14ac:dyDescent="0.2">
      <c r="D3123" s="143"/>
    </row>
    <row r="3124" spans="4:4" x14ac:dyDescent="0.2">
      <c r="D3124" s="143"/>
    </row>
    <row r="3125" spans="4:4" x14ac:dyDescent="0.2">
      <c r="D3125" s="143"/>
    </row>
    <row r="3126" spans="4:4" x14ac:dyDescent="0.2">
      <c r="D3126" s="143"/>
    </row>
    <row r="3127" spans="4:4" x14ac:dyDescent="0.2">
      <c r="D3127" s="143"/>
    </row>
    <row r="3128" spans="4:4" x14ac:dyDescent="0.2">
      <c r="D3128" s="143"/>
    </row>
    <row r="3129" spans="4:4" x14ac:dyDescent="0.2">
      <c r="D3129" s="143"/>
    </row>
    <row r="3130" spans="4:4" x14ac:dyDescent="0.2">
      <c r="D3130" s="143"/>
    </row>
    <row r="3131" spans="4:4" x14ac:dyDescent="0.2">
      <c r="D3131" s="143"/>
    </row>
    <row r="3132" spans="4:4" x14ac:dyDescent="0.2">
      <c r="D3132" s="143"/>
    </row>
    <row r="3133" spans="4:4" x14ac:dyDescent="0.2">
      <c r="D3133" s="143"/>
    </row>
    <row r="3134" spans="4:4" x14ac:dyDescent="0.2">
      <c r="D3134" s="143"/>
    </row>
    <row r="3135" spans="4:4" x14ac:dyDescent="0.2">
      <c r="D3135" s="143"/>
    </row>
    <row r="3136" spans="4:4" x14ac:dyDescent="0.2">
      <c r="D3136" s="143"/>
    </row>
    <row r="3137" spans="4:4" x14ac:dyDescent="0.2">
      <c r="D3137" s="143"/>
    </row>
    <row r="3138" spans="4:4" x14ac:dyDescent="0.2">
      <c r="D3138" s="143"/>
    </row>
    <row r="3139" spans="4:4" x14ac:dyDescent="0.2">
      <c r="D3139" s="143"/>
    </row>
    <row r="3140" spans="4:4" x14ac:dyDescent="0.2">
      <c r="D3140" s="143"/>
    </row>
    <row r="3141" spans="4:4" x14ac:dyDescent="0.2">
      <c r="D3141" s="143"/>
    </row>
    <row r="3142" spans="4:4" x14ac:dyDescent="0.2">
      <c r="D3142" s="143"/>
    </row>
    <row r="3143" spans="4:4" x14ac:dyDescent="0.2">
      <c r="D3143" s="143"/>
    </row>
    <row r="3144" spans="4:4" x14ac:dyDescent="0.2">
      <c r="D3144" s="143"/>
    </row>
    <row r="3145" spans="4:4" x14ac:dyDescent="0.2">
      <c r="D3145" s="143"/>
    </row>
    <row r="3146" spans="4:4" x14ac:dyDescent="0.2">
      <c r="D3146" s="143"/>
    </row>
    <row r="3147" spans="4:4" x14ac:dyDescent="0.2">
      <c r="D3147" s="143"/>
    </row>
    <row r="3148" spans="4:4" x14ac:dyDescent="0.2">
      <c r="D3148" s="143"/>
    </row>
    <row r="3149" spans="4:4" x14ac:dyDescent="0.2">
      <c r="D3149" s="143"/>
    </row>
    <row r="3150" spans="4:4" x14ac:dyDescent="0.2">
      <c r="D3150" s="143"/>
    </row>
    <row r="3151" spans="4:4" x14ac:dyDescent="0.2">
      <c r="D3151" s="143"/>
    </row>
    <row r="3152" spans="4:4" x14ac:dyDescent="0.2">
      <c r="D3152" s="143"/>
    </row>
    <row r="3153" spans="4:4" x14ac:dyDescent="0.2">
      <c r="D3153" s="143"/>
    </row>
    <row r="3154" spans="4:4" x14ac:dyDescent="0.2">
      <c r="D3154" s="143"/>
    </row>
    <row r="3155" spans="4:4" x14ac:dyDescent="0.2">
      <c r="D3155" s="143"/>
    </row>
    <row r="3156" spans="4:4" x14ac:dyDescent="0.2">
      <c r="D3156" s="143"/>
    </row>
    <row r="3157" spans="4:4" x14ac:dyDescent="0.2">
      <c r="D3157" s="143"/>
    </row>
    <row r="3158" spans="4:4" x14ac:dyDescent="0.2">
      <c r="D3158" s="143"/>
    </row>
    <row r="3159" spans="4:4" x14ac:dyDescent="0.2">
      <c r="D3159" s="143"/>
    </row>
    <row r="3160" spans="4:4" x14ac:dyDescent="0.2">
      <c r="D3160" s="143"/>
    </row>
    <row r="3161" spans="4:4" x14ac:dyDescent="0.2">
      <c r="D3161" s="143"/>
    </row>
    <row r="3162" spans="4:4" x14ac:dyDescent="0.2">
      <c r="D3162" s="143"/>
    </row>
    <row r="3163" spans="4:4" x14ac:dyDescent="0.2">
      <c r="D3163" s="143"/>
    </row>
    <row r="3164" spans="4:4" x14ac:dyDescent="0.2">
      <c r="D3164" s="143"/>
    </row>
    <row r="3165" spans="4:4" x14ac:dyDescent="0.2">
      <c r="D3165" s="143"/>
    </row>
    <row r="3166" spans="4:4" x14ac:dyDescent="0.2">
      <c r="D3166" s="143"/>
    </row>
    <row r="3167" spans="4:4" x14ac:dyDescent="0.2">
      <c r="D3167" s="143"/>
    </row>
    <row r="3168" spans="4:4" x14ac:dyDescent="0.2">
      <c r="D3168" s="143"/>
    </row>
    <row r="3169" spans="4:4" x14ac:dyDescent="0.2">
      <c r="D3169" s="143"/>
    </row>
    <row r="3170" spans="4:4" x14ac:dyDescent="0.2">
      <c r="D3170" s="143"/>
    </row>
    <row r="3171" spans="4:4" x14ac:dyDescent="0.2">
      <c r="D3171" s="143"/>
    </row>
    <row r="3172" spans="4:4" x14ac:dyDescent="0.2">
      <c r="D3172" s="143"/>
    </row>
    <row r="3173" spans="4:4" x14ac:dyDescent="0.2">
      <c r="D3173" s="143"/>
    </row>
    <row r="3174" spans="4:4" x14ac:dyDescent="0.2">
      <c r="D3174" s="143"/>
    </row>
    <row r="3175" spans="4:4" x14ac:dyDescent="0.2">
      <c r="D3175" s="143"/>
    </row>
    <row r="3176" spans="4:4" x14ac:dyDescent="0.2">
      <c r="D3176" s="143"/>
    </row>
    <row r="3177" spans="4:4" x14ac:dyDescent="0.2">
      <c r="D3177" s="143"/>
    </row>
    <row r="3178" spans="4:4" x14ac:dyDescent="0.2">
      <c r="D3178" s="143"/>
    </row>
    <row r="3179" spans="4:4" x14ac:dyDescent="0.2">
      <c r="D3179" s="143"/>
    </row>
    <row r="3180" spans="4:4" x14ac:dyDescent="0.2">
      <c r="D3180" s="143"/>
    </row>
    <row r="3181" spans="4:4" x14ac:dyDescent="0.2">
      <c r="D3181" s="143"/>
    </row>
    <row r="3182" spans="4:4" x14ac:dyDescent="0.2">
      <c r="D3182" s="143"/>
    </row>
    <row r="3183" spans="4:4" x14ac:dyDescent="0.2">
      <c r="D3183" s="143"/>
    </row>
    <row r="3184" spans="4:4" x14ac:dyDescent="0.2">
      <c r="D3184" s="143"/>
    </row>
    <row r="3185" spans="4:4" x14ac:dyDescent="0.2">
      <c r="D3185" s="143"/>
    </row>
    <row r="3186" spans="4:4" x14ac:dyDescent="0.2">
      <c r="D3186" s="143"/>
    </row>
    <row r="3187" spans="4:4" x14ac:dyDescent="0.2">
      <c r="D3187" s="143"/>
    </row>
    <row r="3188" spans="4:4" x14ac:dyDescent="0.2">
      <c r="D3188" s="143"/>
    </row>
    <row r="3189" spans="4:4" x14ac:dyDescent="0.2">
      <c r="D3189" s="143"/>
    </row>
    <row r="3190" spans="4:4" x14ac:dyDescent="0.2">
      <c r="D3190" s="143"/>
    </row>
    <row r="3191" spans="4:4" x14ac:dyDescent="0.2">
      <c r="D3191" s="143"/>
    </row>
    <row r="3192" spans="4:4" x14ac:dyDescent="0.2">
      <c r="D3192" s="143"/>
    </row>
    <row r="3193" spans="4:4" x14ac:dyDescent="0.2">
      <c r="D3193" s="143"/>
    </row>
    <row r="3194" spans="4:4" x14ac:dyDescent="0.2">
      <c r="D3194" s="143"/>
    </row>
    <row r="3195" spans="4:4" x14ac:dyDescent="0.2">
      <c r="D3195" s="143"/>
    </row>
    <row r="3196" spans="4:4" x14ac:dyDescent="0.2">
      <c r="D3196" s="143"/>
    </row>
    <row r="3197" spans="4:4" x14ac:dyDescent="0.2">
      <c r="D3197" s="143"/>
    </row>
    <row r="3198" spans="4:4" x14ac:dyDescent="0.2">
      <c r="D3198" s="143"/>
    </row>
    <row r="3199" spans="4:4" x14ac:dyDescent="0.2">
      <c r="D3199" s="143"/>
    </row>
    <row r="3200" spans="4:4" x14ac:dyDescent="0.2">
      <c r="D3200" s="143"/>
    </row>
    <row r="3201" spans="4:4" x14ac:dyDescent="0.2">
      <c r="D3201" s="143"/>
    </row>
    <row r="3202" spans="4:4" x14ac:dyDescent="0.2">
      <c r="D3202" s="143"/>
    </row>
    <row r="3203" spans="4:4" x14ac:dyDescent="0.2">
      <c r="D3203" s="143"/>
    </row>
    <row r="3204" spans="4:4" x14ac:dyDescent="0.2">
      <c r="D3204" s="143"/>
    </row>
    <row r="3205" spans="4:4" x14ac:dyDescent="0.2">
      <c r="D3205" s="143"/>
    </row>
    <row r="3206" spans="4:4" x14ac:dyDescent="0.2">
      <c r="D3206" s="143"/>
    </row>
    <row r="3207" spans="4:4" x14ac:dyDescent="0.2">
      <c r="D3207" s="143"/>
    </row>
    <row r="3208" spans="4:4" x14ac:dyDescent="0.2">
      <c r="D3208" s="143"/>
    </row>
    <row r="3209" spans="4:4" x14ac:dyDescent="0.2">
      <c r="D3209" s="143"/>
    </row>
    <row r="3210" spans="4:4" x14ac:dyDescent="0.2">
      <c r="D3210" s="143"/>
    </row>
    <row r="3211" spans="4:4" x14ac:dyDescent="0.2">
      <c r="D3211" s="143"/>
    </row>
    <row r="3212" spans="4:4" x14ac:dyDescent="0.2">
      <c r="D3212" s="143"/>
    </row>
    <row r="3213" spans="4:4" x14ac:dyDescent="0.2">
      <c r="D3213" s="143"/>
    </row>
    <row r="3214" spans="4:4" x14ac:dyDescent="0.2">
      <c r="D3214" s="143"/>
    </row>
    <row r="3215" spans="4:4" x14ac:dyDescent="0.2">
      <c r="D3215" s="143"/>
    </row>
    <row r="3216" spans="4:4" x14ac:dyDescent="0.2">
      <c r="D3216" s="143"/>
    </row>
    <row r="3217" spans="4:4" x14ac:dyDescent="0.2">
      <c r="D3217" s="143"/>
    </row>
    <row r="3218" spans="4:4" x14ac:dyDescent="0.2">
      <c r="D3218" s="143"/>
    </row>
    <row r="3219" spans="4:4" x14ac:dyDescent="0.2">
      <c r="D3219" s="143"/>
    </row>
    <row r="3220" spans="4:4" x14ac:dyDescent="0.2">
      <c r="D3220" s="143"/>
    </row>
    <row r="3221" spans="4:4" x14ac:dyDescent="0.2">
      <c r="D3221" s="143"/>
    </row>
    <row r="3222" spans="4:4" x14ac:dyDescent="0.2">
      <c r="D3222" s="143"/>
    </row>
    <row r="3223" spans="4:4" x14ac:dyDescent="0.2">
      <c r="D3223" s="143"/>
    </row>
    <row r="3224" spans="4:4" x14ac:dyDescent="0.2">
      <c r="D3224" s="143"/>
    </row>
    <row r="3225" spans="4:4" x14ac:dyDescent="0.2">
      <c r="D3225" s="143"/>
    </row>
    <row r="3226" spans="4:4" x14ac:dyDescent="0.2">
      <c r="D3226" s="143"/>
    </row>
    <row r="3227" spans="4:4" x14ac:dyDescent="0.2">
      <c r="D3227" s="143"/>
    </row>
    <row r="3228" spans="4:4" x14ac:dyDescent="0.2">
      <c r="D3228" s="143"/>
    </row>
    <row r="3229" spans="4:4" x14ac:dyDescent="0.2">
      <c r="D3229" s="143"/>
    </row>
    <row r="3230" spans="4:4" x14ac:dyDescent="0.2">
      <c r="D3230" s="143"/>
    </row>
    <row r="3231" spans="4:4" x14ac:dyDescent="0.2">
      <c r="D3231" s="143"/>
    </row>
    <row r="3232" spans="4:4" x14ac:dyDescent="0.2">
      <c r="D3232" s="143"/>
    </row>
    <row r="3233" spans="4:4" x14ac:dyDescent="0.2">
      <c r="D3233" s="143"/>
    </row>
    <row r="3234" spans="4:4" x14ac:dyDescent="0.2">
      <c r="D3234" s="143"/>
    </row>
    <row r="3235" spans="4:4" x14ac:dyDescent="0.2">
      <c r="D3235" s="143"/>
    </row>
    <row r="3236" spans="4:4" x14ac:dyDescent="0.2">
      <c r="D3236" s="143"/>
    </row>
    <row r="3237" spans="4:4" x14ac:dyDescent="0.2">
      <c r="D3237" s="143"/>
    </row>
    <row r="3238" spans="4:4" x14ac:dyDescent="0.2">
      <c r="D3238" s="143"/>
    </row>
    <row r="3239" spans="4:4" x14ac:dyDescent="0.2">
      <c r="D3239" s="143"/>
    </row>
    <row r="3240" spans="4:4" x14ac:dyDescent="0.2">
      <c r="D3240" s="143"/>
    </row>
    <row r="3241" spans="4:4" x14ac:dyDescent="0.2">
      <c r="D3241" s="143"/>
    </row>
    <row r="3242" spans="4:4" x14ac:dyDescent="0.2">
      <c r="D3242" s="143"/>
    </row>
    <row r="3243" spans="4:4" x14ac:dyDescent="0.2">
      <c r="D3243" s="143"/>
    </row>
    <row r="3244" spans="4:4" x14ac:dyDescent="0.2">
      <c r="D3244" s="143"/>
    </row>
    <row r="3245" spans="4:4" x14ac:dyDescent="0.2">
      <c r="D3245" s="143"/>
    </row>
    <row r="3246" spans="4:4" x14ac:dyDescent="0.2">
      <c r="D3246" s="143"/>
    </row>
    <row r="3247" spans="4:4" x14ac:dyDescent="0.2">
      <c r="D3247" s="143"/>
    </row>
    <row r="3248" spans="4:4" x14ac:dyDescent="0.2">
      <c r="D3248" s="143"/>
    </row>
    <row r="3249" spans="4:4" x14ac:dyDescent="0.2">
      <c r="D3249" s="143"/>
    </row>
    <row r="3250" spans="4:4" x14ac:dyDescent="0.2">
      <c r="D3250" s="143"/>
    </row>
    <row r="3251" spans="4:4" x14ac:dyDescent="0.2">
      <c r="D3251" s="143"/>
    </row>
    <row r="3252" spans="4:4" x14ac:dyDescent="0.2">
      <c r="D3252" s="143"/>
    </row>
    <row r="3253" spans="4:4" x14ac:dyDescent="0.2">
      <c r="D3253" s="143"/>
    </row>
    <row r="3254" spans="4:4" x14ac:dyDescent="0.2">
      <c r="D3254" s="143"/>
    </row>
    <row r="3255" spans="4:4" x14ac:dyDescent="0.2">
      <c r="D3255" s="143"/>
    </row>
    <row r="3256" spans="4:4" x14ac:dyDescent="0.2">
      <c r="D3256" s="143"/>
    </row>
    <row r="3257" spans="4:4" x14ac:dyDescent="0.2">
      <c r="D3257" s="143"/>
    </row>
    <row r="3258" spans="4:4" x14ac:dyDescent="0.2">
      <c r="D3258" s="143"/>
    </row>
    <row r="3259" spans="4:4" x14ac:dyDescent="0.2">
      <c r="D3259" s="143"/>
    </row>
    <row r="3260" spans="4:4" x14ac:dyDescent="0.2">
      <c r="D3260" s="143"/>
    </row>
    <row r="3261" spans="4:4" x14ac:dyDescent="0.2">
      <c r="D3261" s="143"/>
    </row>
    <row r="3262" spans="4:4" x14ac:dyDescent="0.2">
      <c r="D3262" s="143"/>
    </row>
    <row r="3263" spans="4:4" x14ac:dyDescent="0.2">
      <c r="D3263" s="143"/>
    </row>
    <row r="3264" spans="4:4" x14ac:dyDescent="0.2">
      <c r="D3264" s="143"/>
    </row>
    <row r="3265" spans="4:4" x14ac:dyDescent="0.2">
      <c r="D3265" s="143"/>
    </row>
    <row r="3266" spans="4:4" x14ac:dyDescent="0.2">
      <c r="D3266" s="143"/>
    </row>
    <row r="3267" spans="4:4" x14ac:dyDescent="0.2">
      <c r="D3267" s="143"/>
    </row>
    <row r="3268" spans="4:4" x14ac:dyDescent="0.2">
      <c r="D3268" s="143"/>
    </row>
    <row r="3269" spans="4:4" x14ac:dyDescent="0.2">
      <c r="D3269" s="143"/>
    </row>
    <row r="3270" spans="4:4" x14ac:dyDescent="0.2">
      <c r="D3270" s="143"/>
    </row>
    <row r="3271" spans="4:4" x14ac:dyDescent="0.2">
      <c r="D3271" s="143"/>
    </row>
    <row r="3272" spans="4:4" x14ac:dyDescent="0.2">
      <c r="D3272" s="143"/>
    </row>
    <row r="3273" spans="4:4" x14ac:dyDescent="0.2">
      <c r="D3273" s="143"/>
    </row>
    <row r="3274" spans="4:4" x14ac:dyDescent="0.2">
      <c r="D3274" s="143"/>
    </row>
    <row r="3275" spans="4:4" x14ac:dyDescent="0.2">
      <c r="D3275" s="143"/>
    </row>
    <row r="3276" spans="4:4" x14ac:dyDescent="0.2">
      <c r="D3276" s="143"/>
    </row>
    <row r="3277" spans="4:4" x14ac:dyDescent="0.2">
      <c r="D3277" s="143"/>
    </row>
    <row r="3278" spans="4:4" x14ac:dyDescent="0.2">
      <c r="D3278" s="143"/>
    </row>
    <row r="3279" spans="4:4" x14ac:dyDescent="0.2">
      <c r="D3279" s="143"/>
    </row>
    <row r="3280" spans="4:4" x14ac:dyDescent="0.2">
      <c r="D3280" s="143"/>
    </row>
    <row r="3281" spans="4:4" x14ac:dyDescent="0.2">
      <c r="D3281" s="143"/>
    </row>
    <row r="3282" spans="4:4" x14ac:dyDescent="0.2">
      <c r="D3282" s="143"/>
    </row>
    <row r="3283" spans="4:4" x14ac:dyDescent="0.2">
      <c r="D3283" s="143"/>
    </row>
    <row r="3284" spans="4:4" x14ac:dyDescent="0.2">
      <c r="D3284" s="143"/>
    </row>
    <row r="3285" spans="4:4" x14ac:dyDescent="0.2">
      <c r="D3285" s="143"/>
    </row>
    <row r="3286" spans="4:4" x14ac:dyDescent="0.2">
      <c r="D3286" s="143"/>
    </row>
    <row r="3287" spans="4:4" x14ac:dyDescent="0.2">
      <c r="D3287" s="143"/>
    </row>
    <row r="3288" spans="4:4" x14ac:dyDescent="0.2">
      <c r="D3288" s="143"/>
    </row>
    <row r="3289" spans="4:4" x14ac:dyDescent="0.2">
      <c r="D3289" s="143"/>
    </row>
    <row r="3290" spans="4:4" x14ac:dyDescent="0.2">
      <c r="D3290" s="143"/>
    </row>
    <row r="3291" spans="4:4" x14ac:dyDescent="0.2">
      <c r="D3291" s="143"/>
    </row>
    <row r="3292" spans="4:4" x14ac:dyDescent="0.2">
      <c r="D3292" s="143"/>
    </row>
    <row r="3293" spans="4:4" x14ac:dyDescent="0.2">
      <c r="D3293" s="143"/>
    </row>
    <row r="3294" spans="4:4" x14ac:dyDescent="0.2">
      <c r="D3294" s="143"/>
    </row>
    <row r="3295" spans="4:4" x14ac:dyDescent="0.2">
      <c r="D3295" s="143"/>
    </row>
    <row r="3296" spans="4:4" x14ac:dyDescent="0.2">
      <c r="D3296" s="143"/>
    </row>
    <row r="3297" spans="4:4" x14ac:dyDescent="0.2">
      <c r="D3297" s="143"/>
    </row>
    <row r="3298" spans="4:4" x14ac:dyDescent="0.2">
      <c r="D3298" s="143"/>
    </row>
    <row r="3299" spans="4:4" x14ac:dyDescent="0.2">
      <c r="D3299" s="143"/>
    </row>
    <row r="3300" spans="4:4" x14ac:dyDescent="0.2">
      <c r="D3300" s="143"/>
    </row>
    <row r="3301" spans="4:4" x14ac:dyDescent="0.2">
      <c r="D3301" s="143"/>
    </row>
    <row r="3302" spans="4:4" x14ac:dyDescent="0.2">
      <c r="D3302" s="143"/>
    </row>
    <row r="3303" spans="4:4" x14ac:dyDescent="0.2">
      <c r="D3303" s="143"/>
    </row>
    <row r="3304" spans="4:4" x14ac:dyDescent="0.2">
      <c r="D3304" s="143"/>
    </row>
    <row r="3305" spans="4:4" x14ac:dyDescent="0.2">
      <c r="D3305" s="143"/>
    </row>
    <row r="3306" spans="4:4" x14ac:dyDescent="0.2">
      <c r="D3306" s="143"/>
    </row>
    <row r="3307" spans="4:4" x14ac:dyDescent="0.2">
      <c r="D3307" s="143"/>
    </row>
    <row r="3308" spans="4:4" x14ac:dyDescent="0.2">
      <c r="D3308" s="143"/>
    </row>
    <row r="3309" spans="4:4" x14ac:dyDescent="0.2">
      <c r="D3309" s="143"/>
    </row>
    <row r="3310" spans="4:4" x14ac:dyDescent="0.2">
      <c r="D3310" s="143"/>
    </row>
    <row r="3311" spans="4:4" x14ac:dyDescent="0.2">
      <c r="D3311" s="143"/>
    </row>
    <row r="3312" spans="4:4" x14ac:dyDescent="0.2">
      <c r="D3312" s="143"/>
    </row>
    <row r="3313" spans="4:4" x14ac:dyDescent="0.2">
      <c r="D3313" s="143"/>
    </row>
    <row r="3314" spans="4:4" x14ac:dyDescent="0.2">
      <c r="D3314" s="143"/>
    </row>
    <row r="3315" spans="4:4" x14ac:dyDescent="0.2">
      <c r="D3315" s="143"/>
    </row>
    <row r="3316" spans="4:4" x14ac:dyDescent="0.2">
      <c r="D3316" s="143"/>
    </row>
    <row r="3317" spans="4:4" x14ac:dyDescent="0.2">
      <c r="D3317" s="143"/>
    </row>
    <row r="3318" spans="4:4" x14ac:dyDescent="0.2">
      <c r="D3318" s="143"/>
    </row>
    <row r="3319" spans="4:4" x14ac:dyDescent="0.2">
      <c r="D3319" s="143"/>
    </row>
    <row r="3320" spans="4:4" x14ac:dyDescent="0.2">
      <c r="D3320" s="143"/>
    </row>
    <row r="3321" spans="4:4" x14ac:dyDescent="0.2">
      <c r="D3321" s="143"/>
    </row>
    <row r="3322" spans="4:4" x14ac:dyDescent="0.2">
      <c r="D3322" s="143"/>
    </row>
    <row r="3323" spans="4:4" x14ac:dyDescent="0.2">
      <c r="D3323" s="143"/>
    </row>
    <row r="3324" spans="4:4" x14ac:dyDescent="0.2">
      <c r="D3324" s="143"/>
    </row>
    <row r="3325" spans="4:4" x14ac:dyDescent="0.2">
      <c r="D3325" s="143"/>
    </row>
    <row r="3326" spans="4:4" x14ac:dyDescent="0.2">
      <c r="D3326" s="143"/>
    </row>
    <row r="3327" spans="4:4" x14ac:dyDescent="0.2">
      <c r="D3327" s="143"/>
    </row>
    <row r="3328" spans="4:4" x14ac:dyDescent="0.2">
      <c r="D3328" s="143"/>
    </row>
    <row r="3329" spans="4:4" x14ac:dyDescent="0.2">
      <c r="D3329" s="143"/>
    </row>
    <row r="3330" spans="4:4" x14ac:dyDescent="0.2">
      <c r="D3330" s="143"/>
    </row>
    <row r="3331" spans="4:4" x14ac:dyDescent="0.2">
      <c r="D3331" s="143"/>
    </row>
    <row r="3332" spans="4:4" x14ac:dyDescent="0.2">
      <c r="D3332" s="143"/>
    </row>
    <row r="3333" spans="4:4" x14ac:dyDescent="0.2">
      <c r="D3333" s="143"/>
    </row>
    <row r="3334" spans="4:4" x14ac:dyDescent="0.2">
      <c r="D3334" s="143"/>
    </row>
    <row r="3335" spans="4:4" x14ac:dyDescent="0.2">
      <c r="D3335" s="143"/>
    </row>
    <row r="3336" spans="4:4" x14ac:dyDescent="0.2">
      <c r="D3336" s="143"/>
    </row>
    <row r="3337" spans="4:4" x14ac:dyDescent="0.2">
      <c r="D3337" s="143"/>
    </row>
    <row r="3338" spans="4:4" x14ac:dyDescent="0.2">
      <c r="D3338" s="143"/>
    </row>
    <row r="3339" spans="4:4" x14ac:dyDescent="0.2">
      <c r="D3339" s="143"/>
    </row>
    <row r="3340" spans="4:4" x14ac:dyDescent="0.2">
      <c r="D3340" s="143"/>
    </row>
    <row r="3341" spans="4:4" x14ac:dyDescent="0.2">
      <c r="D3341" s="143"/>
    </row>
    <row r="3342" spans="4:4" x14ac:dyDescent="0.2">
      <c r="D3342" s="143"/>
    </row>
    <row r="3343" spans="4:4" x14ac:dyDescent="0.2">
      <c r="D3343" s="143"/>
    </row>
    <row r="3344" spans="4:4" x14ac:dyDescent="0.2">
      <c r="D3344" s="143"/>
    </row>
    <row r="3345" spans="4:4" x14ac:dyDescent="0.2">
      <c r="D3345" s="143"/>
    </row>
    <row r="3346" spans="4:4" x14ac:dyDescent="0.2">
      <c r="D3346" s="143"/>
    </row>
    <row r="3347" spans="4:4" x14ac:dyDescent="0.2">
      <c r="D3347" s="143"/>
    </row>
    <row r="3348" spans="4:4" x14ac:dyDescent="0.2">
      <c r="D3348" s="143"/>
    </row>
    <row r="3349" spans="4:4" x14ac:dyDescent="0.2">
      <c r="D3349" s="143"/>
    </row>
    <row r="3350" spans="4:4" x14ac:dyDescent="0.2">
      <c r="D3350" s="143"/>
    </row>
    <row r="3351" spans="4:4" x14ac:dyDescent="0.2">
      <c r="D3351" s="143"/>
    </row>
    <row r="3352" spans="4:4" x14ac:dyDescent="0.2">
      <c r="D3352" s="143"/>
    </row>
    <row r="3353" spans="4:4" x14ac:dyDescent="0.2">
      <c r="D3353" s="143"/>
    </row>
    <row r="3354" spans="4:4" x14ac:dyDescent="0.2">
      <c r="D3354" s="143"/>
    </row>
    <row r="3355" spans="4:4" x14ac:dyDescent="0.2">
      <c r="D3355" s="143"/>
    </row>
    <row r="3356" spans="4:4" x14ac:dyDescent="0.2">
      <c r="D3356" s="143"/>
    </row>
    <row r="3357" spans="4:4" x14ac:dyDescent="0.2">
      <c r="D3357" s="143"/>
    </row>
    <row r="3358" spans="4:4" x14ac:dyDescent="0.2">
      <c r="D3358" s="143"/>
    </row>
    <row r="3359" spans="4:4" x14ac:dyDescent="0.2">
      <c r="D3359" s="143"/>
    </row>
    <row r="3360" spans="4:4" x14ac:dyDescent="0.2">
      <c r="D3360" s="143"/>
    </row>
    <row r="3361" spans="4:4" x14ac:dyDescent="0.2">
      <c r="D3361" s="143"/>
    </row>
    <row r="3362" spans="4:4" x14ac:dyDescent="0.2">
      <c r="D3362" s="143"/>
    </row>
    <row r="3363" spans="4:4" x14ac:dyDescent="0.2">
      <c r="D3363" s="143"/>
    </row>
    <row r="3364" spans="4:4" x14ac:dyDescent="0.2">
      <c r="D3364" s="143"/>
    </row>
    <row r="3365" spans="4:4" x14ac:dyDescent="0.2">
      <c r="D3365" s="143"/>
    </row>
    <row r="3366" spans="4:4" x14ac:dyDescent="0.2">
      <c r="D3366" s="143"/>
    </row>
    <row r="3367" spans="4:4" x14ac:dyDescent="0.2">
      <c r="D3367" s="143"/>
    </row>
    <row r="3368" spans="4:4" x14ac:dyDescent="0.2">
      <c r="D3368" s="143"/>
    </row>
    <row r="3369" spans="4:4" x14ac:dyDescent="0.2">
      <c r="D3369" s="143"/>
    </row>
    <row r="3370" spans="4:4" x14ac:dyDescent="0.2">
      <c r="D3370" s="143"/>
    </row>
    <row r="3371" spans="4:4" x14ac:dyDescent="0.2">
      <c r="D3371" s="143"/>
    </row>
    <row r="3372" spans="4:4" x14ac:dyDescent="0.2">
      <c r="D3372" s="143"/>
    </row>
    <row r="3373" spans="4:4" x14ac:dyDescent="0.2">
      <c r="D3373" s="143"/>
    </row>
    <row r="3374" spans="4:4" x14ac:dyDescent="0.2">
      <c r="D3374" s="143"/>
    </row>
    <row r="3375" spans="4:4" x14ac:dyDescent="0.2">
      <c r="D3375" s="143"/>
    </row>
    <row r="3376" spans="4:4" x14ac:dyDescent="0.2">
      <c r="D3376" s="143"/>
    </row>
    <row r="3377" spans="4:4" x14ac:dyDescent="0.2">
      <c r="D3377" s="143"/>
    </row>
    <row r="3378" spans="4:4" x14ac:dyDescent="0.2">
      <c r="D3378" s="143"/>
    </row>
    <row r="3379" spans="4:4" x14ac:dyDescent="0.2">
      <c r="D3379" s="143"/>
    </row>
    <row r="3380" spans="4:4" x14ac:dyDescent="0.2">
      <c r="D3380" s="143"/>
    </row>
    <row r="3381" spans="4:4" x14ac:dyDescent="0.2">
      <c r="D3381" s="143"/>
    </row>
    <row r="3382" spans="4:4" x14ac:dyDescent="0.2">
      <c r="D3382" s="143"/>
    </row>
    <row r="3383" spans="4:4" x14ac:dyDescent="0.2">
      <c r="D3383" s="143"/>
    </row>
    <row r="3384" spans="4:4" x14ac:dyDescent="0.2">
      <c r="D3384" s="143"/>
    </row>
    <row r="3385" spans="4:4" x14ac:dyDescent="0.2">
      <c r="D3385" s="143"/>
    </row>
    <row r="3386" spans="4:4" x14ac:dyDescent="0.2">
      <c r="D3386" s="143"/>
    </row>
    <row r="3387" spans="4:4" x14ac:dyDescent="0.2">
      <c r="D3387" s="143"/>
    </row>
    <row r="3388" spans="4:4" x14ac:dyDescent="0.2">
      <c r="D3388" s="143"/>
    </row>
    <row r="3389" spans="4:4" x14ac:dyDescent="0.2">
      <c r="D3389" s="143"/>
    </row>
    <row r="3390" spans="4:4" x14ac:dyDescent="0.2">
      <c r="D3390" s="143"/>
    </row>
    <row r="3391" spans="4:4" x14ac:dyDescent="0.2">
      <c r="D3391" s="143"/>
    </row>
    <row r="3392" spans="4:4" x14ac:dyDescent="0.2">
      <c r="D3392" s="143"/>
    </row>
    <row r="3393" spans="4:4" x14ac:dyDescent="0.2">
      <c r="D3393" s="143"/>
    </row>
    <row r="3394" spans="4:4" x14ac:dyDescent="0.2">
      <c r="D3394" s="143"/>
    </row>
    <row r="3395" spans="4:4" x14ac:dyDescent="0.2">
      <c r="D3395" s="143"/>
    </row>
    <row r="3396" spans="4:4" x14ac:dyDescent="0.2">
      <c r="D3396" s="143"/>
    </row>
    <row r="3397" spans="4:4" x14ac:dyDescent="0.2">
      <c r="D3397" s="143"/>
    </row>
    <row r="3398" spans="4:4" x14ac:dyDescent="0.2">
      <c r="D3398" s="143"/>
    </row>
    <row r="3399" spans="4:4" x14ac:dyDescent="0.2">
      <c r="D3399" s="143"/>
    </row>
    <row r="3400" spans="4:4" x14ac:dyDescent="0.2">
      <c r="D3400" s="143"/>
    </row>
    <row r="3401" spans="4:4" x14ac:dyDescent="0.2">
      <c r="D3401" s="143"/>
    </row>
    <row r="3402" spans="4:4" x14ac:dyDescent="0.2">
      <c r="D3402" s="143"/>
    </row>
    <row r="3403" spans="4:4" x14ac:dyDescent="0.2">
      <c r="D3403" s="143"/>
    </row>
    <row r="3404" spans="4:4" x14ac:dyDescent="0.2">
      <c r="D3404" s="143"/>
    </row>
    <row r="3405" spans="4:4" x14ac:dyDescent="0.2">
      <c r="D3405" s="143"/>
    </row>
    <row r="3406" spans="4:4" x14ac:dyDescent="0.2">
      <c r="D3406" s="143"/>
    </row>
    <row r="3407" spans="4:4" x14ac:dyDescent="0.2">
      <c r="D3407" s="143"/>
    </row>
    <row r="3408" spans="4:4" x14ac:dyDescent="0.2">
      <c r="D3408" s="143"/>
    </row>
    <row r="3409" spans="4:4" x14ac:dyDescent="0.2">
      <c r="D3409" s="143"/>
    </row>
    <row r="3410" spans="4:4" x14ac:dyDescent="0.2">
      <c r="D3410" s="143"/>
    </row>
    <row r="3411" spans="4:4" x14ac:dyDescent="0.2">
      <c r="D3411" s="143"/>
    </row>
    <row r="3412" spans="4:4" x14ac:dyDescent="0.2">
      <c r="D3412" s="143"/>
    </row>
    <row r="3413" spans="4:4" x14ac:dyDescent="0.2">
      <c r="D3413" s="143"/>
    </row>
    <row r="3414" spans="4:4" x14ac:dyDescent="0.2">
      <c r="D3414" s="143"/>
    </row>
    <row r="3415" spans="4:4" x14ac:dyDescent="0.2">
      <c r="D3415" s="143"/>
    </row>
    <row r="3416" spans="4:4" x14ac:dyDescent="0.2">
      <c r="D3416" s="143"/>
    </row>
    <row r="3417" spans="4:4" x14ac:dyDescent="0.2">
      <c r="D3417" s="143"/>
    </row>
    <row r="3418" spans="4:4" x14ac:dyDescent="0.2">
      <c r="D3418" s="143"/>
    </row>
    <row r="3419" spans="4:4" x14ac:dyDescent="0.2">
      <c r="D3419" s="143"/>
    </row>
    <row r="3420" spans="4:4" x14ac:dyDescent="0.2">
      <c r="D3420" s="143"/>
    </row>
    <row r="3421" spans="4:4" x14ac:dyDescent="0.2">
      <c r="D3421" s="143"/>
    </row>
    <row r="3422" spans="4:4" x14ac:dyDescent="0.2">
      <c r="D3422" s="143"/>
    </row>
    <row r="3423" spans="4:4" x14ac:dyDescent="0.2">
      <c r="D3423" s="143"/>
    </row>
    <row r="3424" spans="4:4" x14ac:dyDescent="0.2">
      <c r="D3424" s="143"/>
    </row>
    <row r="3425" spans="4:4" x14ac:dyDescent="0.2">
      <c r="D3425" s="143"/>
    </row>
    <row r="3426" spans="4:4" x14ac:dyDescent="0.2">
      <c r="D3426" s="143"/>
    </row>
    <row r="3427" spans="4:4" x14ac:dyDescent="0.2">
      <c r="D3427" s="143"/>
    </row>
    <row r="3428" spans="4:4" x14ac:dyDescent="0.2">
      <c r="D3428" s="143"/>
    </row>
    <row r="3429" spans="4:4" x14ac:dyDescent="0.2">
      <c r="D3429" s="143"/>
    </row>
    <row r="3430" spans="4:4" x14ac:dyDescent="0.2">
      <c r="D3430" s="143"/>
    </row>
    <row r="3431" spans="4:4" x14ac:dyDescent="0.2">
      <c r="D3431" s="143"/>
    </row>
    <row r="3432" spans="4:4" x14ac:dyDescent="0.2">
      <c r="D3432" s="143"/>
    </row>
    <row r="3433" spans="4:4" x14ac:dyDescent="0.2">
      <c r="D3433" s="143"/>
    </row>
    <row r="3434" spans="4:4" x14ac:dyDescent="0.2">
      <c r="D3434" s="143"/>
    </row>
    <row r="3435" spans="4:4" x14ac:dyDescent="0.2">
      <c r="D3435" s="143"/>
    </row>
    <row r="3436" spans="4:4" x14ac:dyDescent="0.2">
      <c r="D3436" s="143"/>
    </row>
    <row r="3437" spans="4:4" x14ac:dyDescent="0.2">
      <c r="D3437" s="143"/>
    </row>
    <row r="3438" spans="4:4" x14ac:dyDescent="0.2">
      <c r="D3438" s="143"/>
    </row>
    <row r="3439" spans="4:4" x14ac:dyDescent="0.2">
      <c r="D3439" s="143"/>
    </row>
    <row r="3440" spans="4:4" x14ac:dyDescent="0.2">
      <c r="D3440" s="143"/>
    </row>
    <row r="3441" spans="4:4" x14ac:dyDescent="0.2">
      <c r="D3441" s="143"/>
    </row>
    <row r="3442" spans="4:4" x14ac:dyDescent="0.2">
      <c r="D3442" s="143"/>
    </row>
    <row r="3443" spans="4:4" x14ac:dyDescent="0.2">
      <c r="D3443" s="143"/>
    </row>
    <row r="3444" spans="4:4" x14ac:dyDescent="0.2">
      <c r="D3444" s="143"/>
    </row>
    <row r="3445" spans="4:4" x14ac:dyDescent="0.2">
      <c r="D3445" s="143"/>
    </row>
    <row r="3446" spans="4:4" x14ac:dyDescent="0.2">
      <c r="D3446" s="143"/>
    </row>
    <row r="3447" spans="4:4" x14ac:dyDescent="0.2">
      <c r="D3447" s="143"/>
    </row>
    <row r="3448" spans="4:4" x14ac:dyDescent="0.2">
      <c r="D3448" s="143"/>
    </row>
    <row r="3449" spans="4:4" x14ac:dyDescent="0.2">
      <c r="D3449" s="143"/>
    </row>
    <row r="3450" spans="4:4" x14ac:dyDescent="0.2">
      <c r="D3450" s="143"/>
    </row>
    <row r="3451" spans="4:4" x14ac:dyDescent="0.2">
      <c r="D3451" s="143"/>
    </row>
    <row r="3452" spans="4:4" x14ac:dyDescent="0.2">
      <c r="D3452" s="143"/>
    </row>
    <row r="3453" spans="4:4" x14ac:dyDescent="0.2">
      <c r="D3453" s="143"/>
    </row>
    <row r="3454" spans="4:4" x14ac:dyDescent="0.2">
      <c r="D3454" s="143"/>
    </row>
    <row r="3455" spans="4:4" x14ac:dyDescent="0.2">
      <c r="D3455" s="143"/>
    </row>
    <row r="3456" spans="4:4" x14ac:dyDescent="0.2">
      <c r="D3456" s="143"/>
    </row>
    <row r="3457" spans="4:4" x14ac:dyDescent="0.2">
      <c r="D3457" s="143"/>
    </row>
    <row r="3458" spans="4:4" x14ac:dyDescent="0.2">
      <c r="D3458" s="143"/>
    </row>
    <row r="3459" spans="4:4" x14ac:dyDescent="0.2">
      <c r="D3459" s="143"/>
    </row>
    <row r="3460" spans="4:4" x14ac:dyDescent="0.2">
      <c r="D3460" s="143"/>
    </row>
    <row r="3461" spans="4:4" x14ac:dyDescent="0.2">
      <c r="D3461" s="143"/>
    </row>
    <row r="3462" spans="4:4" x14ac:dyDescent="0.2">
      <c r="D3462" s="143"/>
    </row>
    <row r="3463" spans="4:4" x14ac:dyDescent="0.2">
      <c r="D3463" s="143"/>
    </row>
    <row r="3464" spans="4:4" x14ac:dyDescent="0.2">
      <c r="D3464" s="143"/>
    </row>
    <row r="3465" spans="4:4" x14ac:dyDescent="0.2">
      <c r="D3465" s="143"/>
    </row>
    <row r="3466" spans="4:4" x14ac:dyDescent="0.2">
      <c r="D3466" s="143"/>
    </row>
    <row r="3467" spans="4:4" x14ac:dyDescent="0.2">
      <c r="D3467" s="143"/>
    </row>
    <row r="3468" spans="4:4" x14ac:dyDescent="0.2">
      <c r="D3468" s="143"/>
    </row>
    <row r="3469" spans="4:4" x14ac:dyDescent="0.2">
      <c r="D3469" s="143"/>
    </row>
    <row r="3470" spans="4:4" x14ac:dyDescent="0.2">
      <c r="D3470" s="143"/>
    </row>
    <row r="3471" spans="4:4" x14ac:dyDescent="0.2">
      <c r="D3471" s="143"/>
    </row>
    <row r="3472" spans="4:4" x14ac:dyDescent="0.2">
      <c r="D3472" s="143"/>
    </row>
    <row r="3473" spans="4:4" x14ac:dyDescent="0.2">
      <c r="D3473" s="143"/>
    </row>
    <row r="3474" spans="4:4" x14ac:dyDescent="0.2">
      <c r="D3474" s="143"/>
    </row>
    <row r="3475" spans="4:4" x14ac:dyDescent="0.2">
      <c r="D3475" s="143"/>
    </row>
    <row r="3476" spans="4:4" x14ac:dyDescent="0.2">
      <c r="D3476" s="143"/>
    </row>
    <row r="3477" spans="4:4" x14ac:dyDescent="0.2">
      <c r="D3477" s="143"/>
    </row>
    <row r="3478" spans="4:4" x14ac:dyDescent="0.2">
      <c r="D3478" s="143"/>
    </row>
    <row r="3479" spans="4:4" x14ac:dyDescent="0.2">
      <c r="D3479" s="143"/>
    </row>
    <row r="3480" spans="4:4" x14ac:dyDescent="0.2">
      <c r="D3480" s="143"/>
    </row>
    <row r="3481" spans="4:4" x14ac:dyDescent="0.2">
      <c r="D3481" s="143"/>
    </row>
    <row r="3482" spans="4:4" x14ac:dyDescent="0.2">
      <c r="D3482" s="143"/>
    </row>
    <row r="3483" spans="4:4" x14ac:dyDescent="0.2">
      <c r="D3483" s="143"/>
    </row>
    <row r="3484" spans="4:4" x14ac:dyDescent="0.2">
      <c r="D3484" s="143"/>
    </row>
    <row r="3485" spans="4:4" x14ac:dyDescent="0.2">
      <c r="D3485" s="143"/>
    </row>
    <row r="3486" spans="4:4" x14ac:dyDescent="0.2">
      <c r="D3486" s="143"/>
    </row>
    <row r="3487" spans="4:4" x14ac:dyDescent="0.2">
      <c r="D3487" s="143"/>
    </row>
    <row r="3488" spans="4:4" x14ac:dyDescent="0.2">
      <c r="D3488" s="143"/>
    </row>
    <row r="3489" spans="4:4" x14ac:dyDescent="0.2">
      <c r="D3489" s="143"/>
    </row>
    <row r="3490" spans="4:4" x14ac:dyDescent="0.2">
      <c r="D3490" s="143"/>
    </row>
    <row r="3491" spans="4:4" x14ac:dyDescent="0.2">
      <c r="D3491" s="143"/>
    </row>
    <row r="3492" spans="4:4" x14ac:dyDescent="0.2">
      <c r="D3492" s="143"/>
    </row>
    <row r="3493" spans="4:4" x14ac:dyDescent="0.2">
      <c r="D3493" s="143"/>
    </row>
    <row r="3494" spans="4:4" x14ac:dyDescent="0.2">
      <c r="D3494" s="143"/>
    </row>
    <row r="3495" spans="4:4" x14ac:dyDescent="0.2">
      <c r="D3495" s="143"/>
    </row>
    <row r="3496" spans="4:4" x14ac:dyDescent="0.2">
      <c r="D3496" s="143"/>
    </row>
    <row r="3497" spans="4:4" x14ac:dyDescent="0.2">
      <c r="D3497" s="143"/>
    </row>
    <row r="3498" spans="4:4" x14ac:dyDescent="0.2">
      <c r="D3498" s="143"/>
    </row>
    <row r="3499" spans="4:4" x14ac:dyDescent="0.2">
      <c r="D3499" s="143"/>
    </row>
    <row r="3500" spans="4:4" x14ac:dyDescent="0.2">
      <c r="D3500" s="143"/>
    </row>
    <row r="3501" spans="4:4" x14ac:dyDescent="0.2">
      <c r="D3501" s="143"/>
    </row>
    <row r="3502" spans="4:4" x14ac:dyDescent="0.2">
      <c r="D3502" s="143"/>
    </row>
    <row r="3503" spans="4:4" x14ac:dyDescent="0.2">
      <c r="D3503" s="143"/>
    </row>
    <row r="3504" spans="4:4" x14ac:dyDescent="0.2">
      <c r="D3504" s="143"/>
    </row>
    <row r="3505" spans="4:4" x14ac:dyDescent="0.2">
      <c r="D3505" s="143"/>
    </row>
    <row r="3506" spans="4:4" x14ac:dyDescent="0.2">
      <c r="D3506" s="143"/>
    </row>
    <row r="3507" spans="4:4" x14ac:dyDescent="0.2">
      <c r="D3507" s="143"/>
    </row>
    <row r="3508" spans="4:4" x14ac:dyDescent="0.2">
      <c r="D3508" s="143"/>
    </row>
    <row r="3509" spans="4:4" x14ac:dyDescent="0.2">
      <c r="D3509" s="143"/>
    </row>
    <row r="3510" spans="4:4" x14ac:dyDescent="0.2">
      <c r="D3510" s="143"/>
    </row>
    <row r="3511" spans="4:4" x14ac:dyDescent="0.2">
      <c r="D3511" s="143"/>
    </row>
    <row r="3512" spans="4:4" x14ac:dyDescent="0.2">
      <c r="D3512" s="143"/>
    </row>
    <row r="3513" spans="4:4" x14ac:dyDescent="0.2">
      <c r="D3513" s="143"/>
    </row>
    <row r="3514" spans="4:4" x14ac:dyDescent="0.2">
      <c r="D3514" s="143"/>
    </row>
    <row r="3515" spans="4:4" x14ac:dyDescent="0.2">
      <c r="D3515" s="143"/>
    </row>
    <row r="3516" spans="4:4" x14ac:dyDescent="0.2">
      <c r="D3516" s="143"/>
    </row>
    <row r="3517" spans="4:4" x14ac:dyDescent="0.2">
      <c r="D3517" s="143"/>
    </row>
    <row r="3518" spans="4:4" x14ac:dyDescent="0.2">
      <c r="D3518" s="143"/>
    </row>
    <row r="3519" spans="4:4" x14ac:dyDescent="0.2">
      <c r="D3519" s="143"/>
    </row>
    <row r="3520" spans="4:4" x14ac:dyDescent="0.2">
      <c r="D3520" s="143"/>
    </row>
    <row r="3521" spans="4:4" x14ac:dyDescent="0.2">
      <c r="D3521" s="143"/>
    </row>
    <row r="3522" spans="4:4" x14ac:dyDescent="0.2">
      <c r="D3522" s="143"/>
    </row>
    <row r="3523" spans="4:4" x14ac:dyDescent="0.2">
      <c r="D3523" s="143"/>
    </row>
    <row r="3524" spans="4:4" x14ac:dyDescent="0.2">
      <c r="D3524" s="143"/>
    </row>
    <row r="3525" spans="4:4" x14ac:dyDescent="0.2">
      <c r="D3525" s="143"/>
    </row>
    <row r="3526" spans="4:4" x14ac:dyDescent="0.2">
      <c r="D3526" s="143"/>
    </row>
    <row r="3527" spans="4:4" x14ac:dyDescent="0.2">
      <c r="D3527" s="143"/>
    </row>
    <row r="3528" spans="4:4" x14ac:dyDescent="0.2">
      <c r="D3528" s="143"/>
    </row>
    <row r="3529" spans="4:4" x14ac:dyDescent="0.2">
      <c r="D3529" s="143"/>
    </row>
    <row r="3530" spans="4:4" x14ac:dyDescent="0.2">
      <c r="D3530" s="143"/>
    </row>
    <row r="3531" spans="4:4" x14ac:dyDescent="0.2">
      <c r="D3531" s="143"/>
    </row>
    <row r="3532" spans="4:4" x14ac:dyDescent="0.2">
      <c r="D3532" s="143"/>
    </row>
    <row r="3533" spans="4:4" x14ac:dyDescent="0.2">
      <c r="D3533" s="143"/>
    </row>
    <row r="3534" spans="4:4" x14ac:dyDescent="0.2">
      <c r="D3534" s="143"/>
    </row>
    <row r="3535" spans="4:4" x14ac:dyDescent="0.2">
      <c r="D3535" s="143"/>
    </row>
    <row r="3536" spans="4:4" x14ac:dyDescent="0.2">
      <c r="D3536" s="143"/>
    </row>
    <row r="3537" spans="4:4" x14ac:dyDescent="0.2">
      <c r="D3537" s="143"/>
    </row>
    <row r="3538" spans="4:4" x14ac:dyDescent="0.2">
      <c r="D3538" s="143"/>
    </row>
    <row r="3539" spans="4:4" x14ac:dyDescent="0.2">
      <c r="D3539" s="143"/>
    </row>
    <row r="3540" spans="4:4" x14ac:dyDescent="0.2">
      <c r="D3540" s="143"/>
    </row>
    <row r="3541" spans="4:4" x14ac:dyDescent="0.2">
      <c r="D3541" s="143"/>
    </row>
    <row r="3542" spans="4:4" x14ac:dyDescent="0.2">
      <c r="D3542" s="143"/>
    </row>
    <row r="3543" spans="4:4" x14ac:dyDescent="0.2">
      <c r="D3543" s="143"/>
    </row>
    <row r="3544" spans="4:4" x14ac:dyDescent="0.2">
      <c r="D3544" s="143"/>
    </row>
    <row r="3545" spans="4:4" x14ac:dyDescent="0.2">
      <c r="D3545" s="143"/>
    </row>
    <row r="3546" spans="4:4" x14ac:dyDescent="0.2">
      <c r="D3546" s="143"/>
    </row>
    <row r="3547" spans="4:4" x14ac:dyDescent="0.2">
      <c r="D3547" s="143"/>
    </row>
    <row r="3548" spans="4:4" x14ac:dyDescent="0.2">
      <c r="D3548" s="143"/>
    </row>
    <row r="3549" spans="4:4" x14ac:dyDescent="0.2">
      <c r="D3549" s="143"/>
    </row>
    <row r="3550" spans="4:4" x14ac:dyDescent="0.2">
      <c r="D3550" s="143"/>
    </row>
    <row r="3551" spans="4:4" x14ac:dyDescent="0.2">
      <c r="D3551" s="143"/>
    </row>
    <row r="3552" spans="4:4" x14ac:dyDescent="0.2">
      <c r="D3552" s="143"/>
    </row>
    <row r="3553" spans="4:4" x14ac:dyDescent="0.2">
      <c r="D3553" s="143"/>
    </row>
    <row r="3554" spans="4:4" x14ac:dyDescent="0.2">
      <c r="D3554" s="143"/>
    </row>
    <row r="3555" spans="4:4" x14ac:dyDescent="0.2">
      <c r="D3555" s="143"/>
    </row>
    <row r="3556" spans="4:4" x14ac:dyDescent="0.2">
      <c r="D3556" s="143"/>
    </row>
    <row r="3557" spans="4:4" x14ac:dyDescent="0.2">
      <c r="D3557" s="143"/>
    </row>
    <row r="3558" spans="4:4" x14ac:dyDescent="0.2">
      <c r="D3558" s="143"/>
    </row>
    <row r="3559" spans="4:4" x14ac:dyDescent="0.2">
      <c r="D3559" s="143"/>
    </row>
    <row r="3560" spans="4:4" x14ac:dyDescent="0.2">
      <c r="D3560" s="143"/>
    </row>
    <row r="3561" spans="4:4" x14ac:dyDescent="0.2">
      <c r="D3561" s="143"/>
    </row>
    <row r="3562" spans="4:4" x14ac:dyDescent="0.2">
      <c r="D3562" s="143"/>
    </row>
    <row r="3563" spans="4:4" x14ac:dyDescent="0.2">
      <c r="D3563" s="143"/>
    </row>
    <row r="3564" spans="4:4" x14ac:dyDescent="0.2">
      <c r="D3564" s="143"/>
    </row>
    <row r="3565" spans="4:4" x14ac:dyDescent="0.2">
      <c r="D3565" s="143"/>
    </row>
    <row r="3566" spans="4:4" x14ac:dyDescent="0.2">
      <c r="D3566" s="143"/>
    </row>
    <row r="3567" spans="4:4" x14ac:dyDescent="0.2">
      <c r="D3567" s="143"/>
    </row>
    <row r="3568" spans="4:4" x14ac:dyDescent="0.2">
      <c r="D3568" s="143"/>
    </row>
    <row r="3569" spans="4:4" x14ac:dyDescent="0.2">
      <c r="D3569" s="143"/>
    </row>
    <row r="3570" spans="4:4" x14ac:dyDescent="0.2">
      <c r="D3570" s="143"/>
    </row>
    <row r="3571" spans="4:4" x14ac:dyDescent="0.2">
      <c r="D3571" s="143"/>
    </row>
    <row r="3572" spans="4:4" x14ac:dyDescent="0.2">
      <c r="D3572" s="143"/>
    </row>
    <row r="3573" spans="4:4" x14ac:dyDescent="0.2">
      <c r="D3573" s="143"/>
    </row>
    <row r="3574" spans="4:4" x14ac:dyDescent="0.2">
      <c r="D3574" s="143"/>
    </row>
    <row r="3575" spans="4:4" x14ac:dyDescent="0.2">
      <c r="D3575" s="143"/>
    </row>
    <row r="3576" spans="4:4" x14ac:dyDescent="0.2">
      <c r="D3576" s="143"/>
    </row>
    <row r="3577" spans="4:4" x14ac:dyDescent="0.2">
      <c r="D3577" s="143"/>
    </row>
    <row r="3578" spans="4:4" x14ac:dyDescent="0.2">
      <c r="D3578" s="143"/>
    </row>
    <row r="3579" spans="4:4" x14ac:dyDescent="0.2">
      <c r="D3579" s="143"/>
    </row>
    <row r="3580" spans="4:4" x14ac:dyDescent="0.2">
      <c r="D3580" s="143"/>
    </row>
    <row r="3581" spans="4:4" x14ac:dyDescent="0.2">
      <c r="D3581" s="143"/>
    </row>
    <row r="3582" spans="4:4" x14ac:dyDescent="0.2">
      <c r="D3582" s="143"/>
    </row>
    <row r="3583" spans="4:4" x14ac:dyDescent="0.2">
      <c r="D3583" s="143"/>
    </row>
    <row r="3584" spans="4:4" x14ac:dyDescent="0.2">
      <c r="D3584" s="143"/>
    </row>
    <row r="3585" spans="4:4" x14ac:dyDescent="0.2">
      <c r="D3585" s="143"/>
    </row>
    <row r="3586" spans="4:4" x14ac:dyDescent="0.2">
      <c r="D3586" s="143"/>
    </row>
    <row r="3587" spans="4:4" x14ac:dyDescent="0.2">
      <c r="D3587" s="143"/>
    </row>
    <row r="3588" spans="4:4" x14ac:dyDescent="0.2">
      <c r="D3588" s="143"/>
    </row>
    <row r="3589" spans="4:4" x14ac:dyDescent="0.2">
      <c r="D3589" s="143"/>
    </row>
    <row r="3590" spans="4:4" x14ac:dyDescent="0.2">
      <c r="D3590" s="143"/>
    </row>
    <row r="3591" spans="4:4" x14ac:dyDescent="0.2">
      <c r="D3591" s="143"/>
    </row>
    <row r="3592" spans="4:4" x14ac:dyDescent="0.2">
      <c r="D3592" s="143"/>
    </row>
    <row r="3593" spans="4:4" x14ac:dyDescent="0.2">
      <c r="D3593" s="143"/>
    </row>
    <row r="3594" spans="4:4" x14ac:dyDescent="0.2">
      <c r="D3594" s="143"/>
    </row>
    <row r="3595" spans="4:4" x14ac:dyDescent="0.2">
      <c r="D3595" s="143"/>
    </row>
    <row r="3596" spans="4:4" x14ac:dyDescent="0.2">
      <c r="D3596" s="143"/>
    </row>
    <row r="3597" spans="4:4" x14ac:dyDescent="0.2">
      <c r="D3597" s="143"/>
    </row>
    <row r="3598" spans="4:4" x14ac:dyDescent="0.2">
      <c r="D3598" s="143"/>
    </row>
    <row r="3599" spans="4:4" x14ac:dyDescent="0.2">
      <c r="D3599" s="143"/>
    </row>
    <row r="3600" spans="4:4" x14ac:dyDescent="0.2">
      <c r="D3600" s="143"/>
    </row>
    <row r="3601" spans="4:4" x14ac:dyDescent="0.2">
      <c r="D3601" s="143"/>
    </row>
    <row r="3602" spans="4:4" x14ac:dyDescent="0.2">
      <c r="D3602" s="143"/>
    </row>
    <row r="3603" spans="4:4" x14ac:dyDescent="0.2">
      <c r="D3603" s="143"/>
    </row>
    <row r="3604" spans="4:4" x14ac:dyDescent="0.2">
      <c r="D3604" s="143"/>
    </row>
    <row r="3605" spans="4:4" x14ac:dyDescent="0.2">
      <c r="D3605" s="143"/>
    </row>
    <row r="3606" spans="4:4" x14ac:dyDescent="0.2">
      <c r="D3606" s="143"/>
    </row>
    <row r="3607" spans="4:4" x14ac:dyDescent="0.2">
      <c r="D3607" s="143"/>
    </row>
    <row r="3608" spans="4:4" x14ac:dyDescent="0.2">
      <c r="D3608" s="143"/>
    </row>
    <row r="3609" spans="4:4" x14ac:dyDescent="0.2">
      <c r="D3609" s="143"/>
    </row>
    <row r="3610" spans="4:4" x14ac:dyDescent="0.2">
      <c r="D3610" s="143"/>
    </row>
    <row r="3611" spans="4:4" x14ac:dyDescent="0.2">
      <c r="D3611" s="143"/>
    </row>
    <row r="3612" spans="4:4" x14ac:dyDescent="0.2">
      <c r="D3612" s="143"/>
    </row>
    <row r="3613" spans="4:4" x14ac:dyDescent="0.2">
      <c r="D3613" s="143"/>
    </row>
    <row r="3614" spans="4:4" x14ac:dyDescent="0.2">
      <c r="D3614" s="143"/>
    </row>
    <row r="3615" spans="4:4" x14ac:dyDescent="0.2">
      <c r="D3615" s="143"/>
    </row>
    <row r="3616" spans="4:4" x14ac:dyDescent="0.2">
      <c r="D3616" s="143"/>
    </row>
    <row r="3617" spans="4:4" x14ac:dyDescent="0.2">
      <c r="D3617" s="143"/>
    </row>
    <row r="3618" spans="4:4" x14ac:dyDescent="0.2">
      <c r="D3618" s="143"/>
    </row>
    <row r="3619" spans="4:4" x14ac:dyDescent="0.2">
      <c r="D3619" s="143"/>
    </row>
    <row r="3620" spans="4:4" x14ac:dyDescent="0.2">
      <c r="D3620" s="143"/>
    </row>
    <row r="3621" spans="4:4" x14ac:dyDescent="0.2">
      <c r="D3621" s="143"/>
    </row>
    <row r="3622" spans="4:4" x14ac:dyDescent="0.2">
      <c r="D3622" s="143"/>
    </row>
    <row r="3623" spans="4:4" x14ac:dyDescent="0.2">
      <c r="D3623" s="143"/>
    </row>
    <row r="3624" spans="4:4" x14ac:dyDescent="0.2">
      <c r="D3624" s="143"/>
    </row>
    <row r="3625" spans="4:4" x14ac:dyDescent="0.2">
      <c r="D3625" s="143"/>
    </row>
    <row r="3626" spans="4:4" x14ac:dyDescent="0.2">
      <c r="D3626" s="143"/>
    </row>
    <row r="3627" spans="4:4" x14ac:dyDescent="0.2">
      <c r="D3627" s="143"/>
    </row>
    <row r="3628" spans="4:4" x14ac:dyDescent="0.2">
      <c r="D3628" s="143"/>
    </row>
    <row r="3629" spans="4:4" x14ac:dyDescent="0.2">
      <c r="D3629" s="143"/>
    </row>
    <row r="3630" spans="4:4" x14ac:dyDescent="0.2">
      <c r="D3630" s="143"/>
    </row>
    <row r="3631" spans="4:4" x14ac:dyDescent="0.2">
      <c r="D3631" s="143"/>
    </row>
    <row r="3632" spans="4:4" x14ac:dyDescent="0.2">
      <c r="D3632" s="143"/>
    </row>
    <row r="3633" spans="4:4" x14ac:dyDescent="0.2">
      <c r="D3633" s="143"/>
    </row>
    <row r="3634" spans="4:4" x14ac:dyDescent="0.2">
      <c r="D3634" s="143"/>
    </row>
    <row r="3635" spans="4:4" x14ac:dyDescent="0.2">
      <c r="D3635" s="143"/>
    </row>
    <row r="3636" spans="4:4" x14ac:dyDescent="0.2">
      <c r="D3636" s="143"/>
    </row>
    <row r="3637" spans="4:4" x14ac:dyDescent="0.2">
      <c r="D3637" s="143"/>
    </row>
    <row r="3638" spans="4:4" x14ac:dyDescent="0.2">
      <c r="D3638" s="143"/>
    </row>
    <row r="3639" spans="4:4" x14ac:dyDescent="0.2">
      <c r="D3639" s="143"/>
    </row>
    <row r="3640" spans="4:4" x14ac:dyDescent="0.2">
      <c r="D3640" s="143"/>
    </row>
    <row r="3641" spans="4:4" x14ac:dyDescent="0.2">
      <c r="D3641" s="143"/>
    </row>
    <row r="3642" spans="4:4" x14ac:dyDescent="0.2">
      <c r="D3642" s="143"/>
    </row>
    <row r="3643" spans="4:4" x14ac:dyDescent="0.2">
      <c r="D3643" s="143"/>
    </row>
    <row r="3644" spans="4:4" x14ac:dyDescent="0.2">
      <c r="D3644" s="143"/>
    </row>
    <row r="3645" spans="4:4" x14ac:dyDescent="0.2">
      <c r="D3645" s="143"/>
    </row>
    <row r="3646" spans="4:4" x14ac:dyDescent="0.2">
      <c r="D3646" s="143"/>
    </row>
    <row r="3647" spans="4:4" x14ac:dyDescent="0.2">
      <c r="D3647" s="143"/>
    </row>
    <row r="3648" spans="4:4" x14ac:dyDescent="0.2">
      <c r="D3648" s="143"/>
    </row>
    <row r="3649" spans="4:4" x14ac:dyDescent="0.2">
      <c r="D3649" s="143"/>
    </row>
    <row r="3650" spans="4:4" x14ac:dyDescent="0.2">
      <c r="D3650" s="143"/>
    </row>
    <row r="3651" spans="4:4" x14ac:dyDescent="0.2">
      <c r="D3651" s="143"/>
    </row>
    <row r="3652" spans="4:4" x14ac:dyDescent="0.2">
      <c r="D3652" s="143"/>
    </row>
    <row r="3653" spans="4:4" x14ac:dyDescent="0.2">
      <c r="D3653" s="143"/>
    </row>
    <row r="3654" spans="4:4" x14ac:dyDescent="0.2">
      <c r="D3654" s="143"/>
    </row>
    <row r="3655" spans="4:4" x14ac:dyDescent="0.2">
      <c r="D3655" s="143"/>
    </row>
    <row r="3656" spans="4:4" x14ac:dyDescent="0.2">
      <c r="D3656" s="143"/>
    </row>
    <row r="3657" spans="4:4" x14ac:dyDescent="0.2">
      <c r="D3657" s="143"/>
    </row>
    <row r="3658" spans="4:4" x14ac:dyDescent="0.2">
      <c r="D3658" s="143"/>
    </row>
    <row r="3659" spans="4:4" x14ac:dyDescent="0.2">
      <c r="D3659" s="143"/>
    </row>
    <row r="3660" spans="4:4" x14ac:dyDescent="0.2">
      <c r="D3660" s="143"/>
    </row>
    <row r="3661" spans="4:4" x14ac:dyDescent="0.2">
      <c r="D3661" s="143"/>
    </row>
    <row r="3662" spans="4:4" x14ac:dyDescent="0.2">
      <c r="D3662" s="143"/>
    </row>
    <row r="3663" spans="4:4" x14ac:dyDescent="0.2">
      <c r="D3663" s="143"/>
    </row>
    <row r="3664" spans="4:4" x14ac:dyDescent="0.2">
      <c r="D3664" s="143"/>
    </row>
    <row r="3665" spans="4:4" x14ac:dyDescent="0.2">
      <c r="D3665" s="143"/>
    </row>
    <row r="3666" spans="4:4" x14ac:dyDescent="0.2">
      <c r="D3666" s="143"/>
    </row>
    <row r="3667" spans="4:4" x14ac:dyDescent="0.2">
      <c r="D3667" s="143"/>
    </row>
    <row r="3668" spans="4:4" x14ac:dyDescent="0.2">
      <c r="D3668" s="143"/>
    </row>
    <row r="3669" spans="4:4" x14ac:dyDescent="0.2">
      <c r="D3669" s="143"/>
    </row>
    <row r="3670" spans="4:4" x14ac:dyDescent="0.2">
      <c r="D3670" s="143"/>
    </row>
    <row r="3671" spans="4:4" x14ac:dyDescent="0.2">
      <c r="D3671" s="143"/>
    </row>
    <row r="3672" spans="4:4" x14ac:dyDescent="0.2">
      <c r="D3672" s="143"/>
    </row>
    <row r="3673" spans="4:4" x14ac:dyDescent="0.2">
      <c r="D3673" s="143"/>
    </row>
    <row r="3674" spans="4:4" x14ac:dyDescent="0.2">
      <c r="D3674" s="143"/>
    </row>
    <row r="3675" spans="4:4" x14ac:dyDescent="0.2">
      <c r="D3675" s="143"/>
    </row>
    <row r="3676" spans="4:4" x14ac:dyDescent="0.2">
      <c r="D3676" s="143"/>
    </row>
    <row r="3677" spans="4:4" x14ac:dyDescent="0.2">
      <c r="D3677" s="143"/>
    </row>
    <row r="3678" spans="4:4" x14ac:dyDescent="0.2">
      <c r="D3678" s="143"/>
    </row>
    <row r="3679" spans="4:4" x14ac:dyDescent="0.2">
      <c r="D3679" s="143"/>
    </row>
    <row r="3680" spans="4:4" x14ac:dyDescent="0.2">
      <c r="D3680" s="143"/>
    </row>
    <row r="3681" spans="4:4" x14ac:dyDescent="0.2">
      <c r="D3681" s="143"/>
    </row>
    <row r="3682" spans="4:4" x14ac:dyDescent="0.2">
      <c r="D3682" s="143"/>
    </row>
    <row r="3683" spans="4:4" x14ac:dyDescent="0.2">
      <c r="D3683" s="143"/>
    </row>
    <row r="3684" spans="4:4" x14ac:dyDescent="0.2">
      <c r="D3684" s="143"/>
    </row>
    <row r="3685" spans="4:4" x14ac:dyDescent="0.2">
      <c r="D3685" s="143"/>
    </row>
    <row r="3686" spans="4:4" x14ac:dyDescent="0.2">
      <c r="D3686" s="143"/>
    </row>
    <row r="3687" spans="4:4" x14ac:dyDescent="0.2">
      <c r="D3687" s="143"/>
    </row>
    <row r="3688" spans="4:4" x14ac:dyDescent="0.2">
      <c r="D3688" s="143"/>
    </row>
    <row r="3689" spans="4:4" x14ac:dyDescent="0.2">
      <c r="D3689" s="143"/>
    </row>
    <row r="3690" spans="4:4" x14ac:dyDescent="0.2">
      <c r="D3690" s="143"/>
    </row>
    <row r="3691" spans="4:4" x14ac:dyDescent="0.2">
      <c r="D3691" s="143"/>
    </row>
    <row r="3692" spans="4:4" x14ac:dyDescent="0.2">
      <c r="D3692" s="143"/>
    </row>
    <row r="3693" spans="4:4" x14ac:dyDescent="0.2">
      <c r="D3693" s="143"/>
    </row>
    <row r="3694" spans="4:4" x14ac:dyDescent="0.2">
      <c r="D3694" s="143"/>
    </row>
    <row r="3695" spans="4:4" x14ac:dyDescent="0.2">
      <c r="D3695" s="143"/>
    </row>
    <row r="3696" spans="4:4" x14ac:dyDescent="0.2">
      <c r="D3696" s="143"/>
    </row>
    <row r="3697" spans="4:4" x14ac:dyDescent="0.2">
      <c r="D3697" s="143"/>
    </row>
    <row r="3698" spans="4:4" x14ac:dyDescent="0.2">
      <c r="D3698" s="143"/>
    </row>
    <row r="3699" spans="4:4" x14ac:dyDescent="0.2">
      <c r="D3699" s="143"/>
    </row>
    <row r="3700" spans="4:4" x14ac:dyDescent="0.2">
      <c r="D3700" s="143"/>
    </row>
    <row r="3701" spans="4:4" x14ac:dyDescent="0.2">
      <c r="D3701" s="143"/>
    </row>
    <row r="3702" spans="4:4" x14ac:dyDescent="0.2">
      <c r="D3702" s="143"/>
    </row>
    <row r="3703" spans="4:4" x14ac:dyDescent="0.2">
      <c r="D3703" s="143"/>
    </row>
    <row r="3704" spans="4:4" x14ac:dyDescent="0.2">
      <c r="D3704" s="143"/>
    </row>
    <row r="3705" spans="4:4" x14ac:dyDescent="0.2">
      <c r="D3705" s="143"/>
    </row>
    <row r="3706" spans="4:4" x14ac:dyDescent="0.2">
      <c r="D3706" s="143"/>
    </row>
    <row r="3707" spans="4:4" x14ac:dyDescent="0.2">
      <c r="D3707" s="143"/>
    </row>
    <row r="3708" spans="4:4" x14ac:dyDescent="0.2">
      <c r="D3708" s="143"/>
    </row>
    <row r="3709" spans="4:4" x14ac:dyDescent="0.2">
      <c r="D3709" s="143"/>
    </row>
    <row r="3710" spans="4:4" x14ac:dyDescent="0.2">
      <c r="D3710" s="143"/>
    </row>
    <row r="3711" spans="4:4" x14ac:dyDescent="0.2">
      <c r="D3711" s="143"/>
    </row>
    <row r="3712" spans="4:4" x14ac:dyDescent="0.2">
      <c r="D3712" s="143"/>
    </row>
    <row r="3713" spans="4:4" x14ac:dyDescent="0.2">
      <c r="D3713" s="143"/>
    </row>
    <row r="3714" spans="4:4" x14ac:dyDescent="0.2">
      <c r="D3714" s="143"/>
    </row>
    <row r="3715" spans="4:4" x14ac:dyDescent="0.2">
      <c r="D3715" s="143"/>
    </row>
    <row r="3716" spans="4:4" x14ac:dyDescent="0.2">
      <c r="D3716" s="143"/>
    </row>
    <row r="3717" spans="4:4" x14ac:dyDescent="0.2">
      <c r="D3717" s="143"/>
    </row>
    <row r="3718" spans="4:4" x14ac:dyDescent="0.2">
      <c r="D3718" s="143"/>
    </row>
    <row r="3719" spans="4:4" x14ac:dyDescent="0.2">
      <c r="D3719" s="143"/>
    </row>
    <row r="3720" spans="4:4" x14ac:dyDescent="0.2">
      <c r="D3720" s="143"/>
    </row>
    <row r="3721" spans="4:4" x14ac:dyDescent="0.2">
      <c r="D3721" s="143"/>
    </row>
    <row r="3722" spans="4:4" x14ac:dyDescent="0.2">
      <c r="D3722" s="143"/>
    </row>
    <row r="3723" spans="4:4" x14ac:dyDescent="0.2">
      <c r="D3723" s="143"/>
    </row>
    <row r="3724" spans="4:4" x14ac:dyDescent="0.2">
      <c r="D3724" s="143"/>
    </row>
    <row r="3725" spans="4:4" x14ac:dyDescent="0.2">
      <c r="D3725" s="143"/>
    </row>
    <row r="3726" spans="4:4" x14ac:dyDescent="0.2">
      <c r="D3726" s="143"/>
    </row>
    <row r="3727" spans="4:4" x14ac:dyDescent="0.2">
      <c r="D3727" s="143"/>
    </row>
    <row r="3728" spans="4:4" x14ac:dyDescent="0.2">
      <c r="D3728" s="143"/>
    </row>
    <row r="3729" spans="4:4" x14ac:dyDescent="0.2">
      <c r="D3729" s="143"/>
    </row>
    <row r="3730" spans="4:4" x14ac:dyDescent="0.2">
      <c r="D3730" s="143"/>
    </row>
    <row r="3731" spans="4:4" x14ac:dyDescent="0.2">
      <c r="D3731" s="143"/>
    </row>
    <row r="3732" spans="4:4" x14ac:dyDescent="0.2">
      <c r="D3732" s="143"/>
    </row>
    <row r="3733" spans="4:4" x14ac:dyDescent="0.2">
      <c r="D3733" s="143"/>
    </row>
    <row r="3734" spans="4:4" x14ac:dyDescent="0.2">
      <c r="D3734" s="143"/>
    </row>
    <row r="3735" spans="4:4" x14ac:dyDescent="0.2">
      <c r="D3735" s="143"/>
    </row>
    <row r="3736" spans="4:4" x14ac:dyDescent="0.2">
      <c r="D3736" s="143"/>
    </row>
    <row r="3737" spans="4:4" x14ac:dyDescent="0.2">
      <c r="D3737" s="143"/>
    </row>
    <row r="3738" spans="4:4" x14ac:dyDescent="0.2">
      <c r="D3738" s="143"/>
    </row>
    <row r="3739" spans="4:4" x14ac:dyDescent="0.2">
      <c r="D3739" s="143"/>
    </row>
    <row r="3740" spans="4:4" x14ac:dyDescent="0.2">
      <c r="D3740" s="143"/>
    </row>
    <row r="3741" spans="4:4" x14ac:dyDescent="0.2">
      <c r="D3741" s="143"/>
    </row>
    <row r="3742" spans="4:4" x14ac:dyDescent="0.2">
      <c r="D3742" s="143"/>
    </row>
    <row r="3743" spans="4:4" x14ac:dyDescent="0.2">
      <c r="D3743" s="143"/>
    </row>
    <row r="3744" spans="4:4" x14ac:dyDescent="0.2">
      <c r="D3744" s="143"/>
    </row>
    <row r="3745" spans="4:4" x14ac:dyDescent="0.2">
      <c r="D3745" s="143"/>
    </row>
    <row r="3746" spans="4:4" x14ac:dyDescent="0.2">
      <c r="D3746" s="143"/>
    </row>
    <row r="3747" spans="4:4" x14ac:dyDescent="0.2">
      <c r="D3747" s="143"/>
    </row>
    <row r="3748" spans="4:4" x14ac:dyDescent="0.2">
      <c r="D3748" s="143"/>
    </row>
    <row r="3749" spans="4:4" x14ac:dyDescent="0.2">
      <c r="D3749" s="143"/>
    </row>
    <row r="3750" spans="4:4" x14ac:dyDescent="0.2">
      <c r="D3750" s="143"/>
    </row>
    <row r="3751" spans="4:4" x14ac:dyDescent="0.2">
      <c r="D3751" s="143"/>
    </row>
    <row r="3752" spans="4:4" x14ac:dyDescent="0.2">
      <c r="D3752" s="143"/>
    </row>
    <row r="3753" spans="4:4" x14ac:dyDescent="0.2">
      <c r="D3753" s="143"/>
    </row>
    <row r="3754" spans="4:4" x14ac:dyDescent="0.2">
      <c r="D3754" s="143"/>
    </row>
    <row r="3755" spans="4:4" x14ac:dyDescent="0.2">
      <c r="D3755" s="143"/>
    </row>
    <row r="3756" spans="4:4" x14ac:dyDescent="0.2">
      <c r="D3756" s="143"/>
    </row>
    <row r="3757" spans="4:4" x14ac:dyDescent="0.2">
      <c r="D3757" s="143"/>
    </row>
    <row r="3758" spans="4:4" x14ac:dyDescent="0.2">
      <c r="D3758" s="143"/>
    </row>
    <row r="3759" spans="4:4" x14ac:dyDescent="0.2">
      <c r="D3759" s="143"/>
    </row>
    <row r="3760" spans="4:4" x14ac:dyDescent="0.2">
      <c r="D3760" s="143"/>
    </row>
    <row r="3761" spans="4:4" x14ac:dyDescent="0.2">
      <c r="D3761" s="143"/>
    </row>
    <row r="3762" spans="4:4" x14ac:dyDescent="0.2">
      <c r="D3762" s="143"/>
    </row>
    <row r="3763" spans="4:4" x14ac:dyDescent="0.2">
      <c r="D3763" s="143"/>
    </row>
    <row r="3764" spans="4:4" x14ac:dyDescent="0.2">
      <c r="D3764" s="143"/>
    </row>
    <row r="3765" spans="4:4" x14ac:dyDescent="0.2">
      <c r="D3765" s="143"/>
    </row>
    <row r="3766" spans="4:4" x14ac:dyDescent="0.2">
      <c r="D3766" s="143"/>
    </row>
    <row r="3767" spans="4:4" x14ac:dyDescent="0.2">
      <c r="D3767" s="143"/>
    </row>
    <row r="3768" spans="4:4" x14ac:dyDescent="0.2">
      <c r="D3768" s="143"/>
    </row>
    <row r="3769" spans="4:4" x14ac:dyDescent="0.2">
      <c r="D3769" s="143"/>
    </row>
    <row r="3770" spans="4:4" x14ac:dyDescent="0.2">
      <c r="D3770" s="143"/>
    </row>
    <row r="3771" spans="4:4" x14ac:dyDescent="0.2">
      <c r="D3771" s="143"/>
    </row>
    <row r="3772" spans="4:4" x14ac:dyDescent="0.2">
      <c r="D3772" s="143"/>
    </row>
    <row r="3773" spans="4:4" x14ac:dyDescent="0.2">
      <c r="D3773" s="143"/>
    </row>
    <row r="3774" spans="4:4" x14ac:dyDescent="0.2">
      <c r="D3774" s="143"/>
    </row>
    <row r="3775" spans="4:4" x14ac:dyDescent="0.2">
      <c r="D3775" s="143"/>
    </row>
    <row r="3776" spans="4:4" x14ac:dyDescent="0.2">
      <c r="D3776" s="143"/>
    </row>
    <row r="3777" spans="4:4" x14ac:dyDescent="0.2">
      <c r="D3777" s="143"/>
    </row>
    <row r="3778" spans="4:4" x14ac:dyDescent="0.2">
      <c r="D3778" s="143"/>
    </row>
    <row r="3779" spans="4:4" x14ac:dyDescent="0.2">
      <c r="D3779" s="143"/>
    </row>
    <row r="3780" spans="4:4" x14ac:dyDescent="0.2">
      <c r="D3780" s="143"/>
    </row>
    <row r="3781" spans="4:4" x14ac:dyDescent="0.2">
      <c r="D3781" s="143"/>
    </row>
    <row r="3782" spans="4:4" x14ac:dyDescent="0.2">
      <c r="D3782" s="143"/>
    </row>
    <row r="3783" spans="4:4" x14ac:dyDescent="0.2">
      <c r="D3783" s="143"/>
    </row>
    <row r="3784" spans="4:4" x14ac:dyDescent="0.2">
      <c r="D3784" s="143"/>
    </row>
    <row r="3785" spans="4:4" x14ac:dyDescent="0.2">
      <c r="D3785" s="143"/>
    </row>
    <row r="3786" spans="4:4" x14ac:dyDescent="0.2">
      <c r="D3786" s="143"/>
    </row>
    <row r="3787" spans="4:4" x14ac:dyDescent="0.2">
      <c r="D3787" s="143"/>
    </row>
    <row r="3788" spans="4:4" x14ac:dyDescent="0.2">
      <c r="D3788" s="143"/>
    </row>
    <row r="3789" spans="4:4" x14ac:dyDescent="0.2">
      <c r="D3789" s="143"/>
    </row>
    <row r="3790" spans="4:4" x14ac:dyDescent="0.2">
      <c r="D3790" s="143"/>
    </row>
    <row r="3791" spans="4:4" x14ac:dyDescent="0.2">
      <c r="D3791" s="143"/>
    </row>
    <row r="3792" spans="4:4" x14ac:dyDescent="0.2">
      <c r="D3792" s="143"/>
    </row>
    <row r="3793" spans="4:4" x14ac:dyDescent="0.2">
      <c r="D3793" s="143"/>
    </row>
    <row r="3794" spans="4:4" x14ac:dyDescent="0.2">
      <c r="D3794" s="143"/>
    </row>
    <row r="3795" spans="4:4" x14ac:dyDescent="0.2">
      <c r="D3795" s="143"/>
    </row>
    <row r="3796" spans="4:4" x14ac:dyDescent="0.2">
      <c r="D3796" s="143"/>
    </row>
    <row r="3797" spans="4:4" x14ac:dyDescent="0.2">
      <c r="D3797" s="143"/>
    </row>
    <row r="3798" spans="4:4" x14ac:dyDescent="0.2">
      <c r="D3798" s="143"/>
    </row>
    <row r="3799" spans="4:4" x14ac:dyDescent="0.2">
      <c r="D3799" s="143"/>
    </row>
    <row r="3800" spans="4:4" x14ac:dyDescent="0.2">
      <c r="D3800" s="143"/>
    </row>
    <row r="3801" spans="4:4" x14ac:dyDescent="0.2">
      <c r="D3801" s="143"/>
    </row>
    <row r="3802" spans="4:4" x14ac:dyDescent="0.2">
      <c r="D3802" s="143"/>
    </row>
    <row r="3803" spans="4:4" x14ac:dyDescent="0.2">
      <c r="D3803" s="143"/>
    </row>
    <row r="3804" spans="4:4" x14ac:dyDescent="0.2">
      <c r="D3804" s="143"/>
    </row>
    <row r="3805" spans="4:4" x14ac:dyDescent="0.2">
      <c r="D3805" s="143"/>
    </row>
    <row r="3806" spans="4:4" x14ac:dyDescent="0.2">
      <c r="D3806" s="143"/>
    </row>
    <row r="3807" spans="4:4" x14ac:dyDescent="0.2">
      <c r="D3807" s="143"/>
    </row>
    <row r="3808" spans="4:4" x14ac:dyDescent="0.2">
      <c r="D3808" s="143"/>
    </row>
    <row r="3809" spans="4:4" x14ac:dyDescent="0.2">
      <c r="D3809" s="143"/>
    </row>
    <row r="3810" spans="4:4" x14ac:dyDescent="0.2">
      <c r="D3810" s="143"/>
    </row>
    <row r="3811" spans="4:4" x14ac:dyDescent="0.2">
      <c r="D3811" s="143"/>
    </row>
    <row r="3812" spans="4:4" x14ac:dyDescent="0.2">
      <c r="D3812" s="143"/>
    </row>
    <row r="3813" spans="4:4" x14ac:dyDescent="0.2">
      <c r="D3813" s="143"/>
    </row>
    <row r="3814" spans="4:4" x14ac:dyDescent="0.2">
      <c r="D3814" s="143"/>
    </row>
    <row r="3815" spans="4:4" x14ac:dyDescent="0.2">
      <c r="D3815" s="143"/>
    </row>
    <row r="3816" spans="4:4" x14ac:dyDescent="0.2">
      <c r="D3816" s="143"/>
    </row>
    <row r="3817" spans="4:4" x14ac:dyDescent="0.2">
      <c r="D3817" s="143"/>
    </row>
    <row r="3818" spans="4:4" x14ac:dyDescent="0.2">
      <c r="D3818" s="143"/>
    </row>
    <row r="3819" spans="4:4" x14ac:dyDescent="0.2">
      <c r="D3819" s="143"/>
    </row>
    <row r="3820" spans="4:4" x14ac:dyDescent="0.2">
      <c r="D3820" s="143"/>
    </row>
    <row r="3821" spans="4:4" x14ac:dyDescent="0.2">
      <c r="D3821" s="143"/>
    </row>
    <row r="3822" spans="4:4" x14ac:dyDescent="0.2">
      <c r="D3822" s="143"/>
    </row>
    <row r="3823" spans="4:4" x14ac:dyDescent="0.2">
      <c r="D3823" s="143"/>
    </row>
    <row r="3824" spans="4:4" x14ac:dyDescent="0.2">
      <c r="D3824" s="143"/>
    </row>
    <row r="3825" spans="4:4" x14ac:dyDescent="0.2">
      <c r="D3825" s="143"/>
    </row>
    <row r="3826" spans="4:4" x14ac:dyDescent="0.2">
      <c r="D3826" s="143"/>
    </row>
    <row r="3827" spans="4:4" x14ac:dyDescent="0.2">
      <c r="D3827" s="143"/>
    </row>
    <row r="3828" spans="4:4" x14ac:dyDescent="0.2">
      <c r="D3828" s="143"/>
    </row>
    <row r="3829" spans="4:4" x14ac:dyDescent="0.2">
      <c r="D3829" s="143"/>
    </row>
    <row r="3830" spans="4:4" x14ac:dyDescent="0.2">
      <c r="D3830" s="143"/>
    </row>
    <row r="3831" spans="4:4" x14ac:dyDescent="0.2">
      <c r="D3831" s="143"/>
    </row>
    <row r="3832" spans="4:4" x14ac:dyDescent="0.2">
      <c r="D3832" s="143"/>
    </row>
    <row r="3833" spans="4:4" x14ac:dyDescent="0.2">
      <c r="D3833" s="143"/>
    </row>
    <row r="3834" spans="4:4" x14ac:dyDescent="0.2">
      <c r="D3834" s="143"/>
    </row>
    <row r="3835" spans="4:4" x14ac:dyDescent="0.2">
      <c r="D3835" s="143"/>
    </row>
    <row r="3836" spans="4:4" x14ac:dyDescent="0.2">
      <c r="D3836" s="143"/>
    </row>
    <row r="3837" spans="4:4" x14ac:dyDescent="0.2">
      <c r="D3837" s="143"/>
    </row>
    <row r="3838" spans="4:4" x14ac:dyDescent="0.2">
      <c r="D3838" s="143"/>
    </row>
    <row r="3839" spans="4:4" x14ac:dyDescent="0.2">
      <c r="D3839" s="143"/>
    </row>
    <row r="3840" spans="4:4" x14ac:dyDescent="0.2">
      <c r="D3840" s="143"/>
    </row>
    <row r="3841" spans="4:4" x14ac:dyDescent="0.2">
      <c r="D3841" s="143"/>
    </row>
    <row r="3842" spans="4:4" x14ac:dyDescent="0.2">
      <c r="D3842" s="143"/>
    </row>
    <row r="3843" spans="4:4" x14ac:dyDescent="0.2">
      <c r="D3843" s="143"/>
    </row>
    <row r="3844" spans="4:4" x14ac:dyDescent="0.2">
      <c r="D3844" s="143"/>
    </row>
    <row r="3845" spans="4:4" x14ac:dyDescent="0.2">
      <c r="D3845" s="143"/>
    </row>
    <row r="3846" spans="4:4" x14ac:dyDescent="0.2">
      <c r="D3846" s="143"/>
    </row>
    <row r="3847" spans="4:4" x14ac:dyDescent="0.2">
      <c r="D3847" s="143"/>
    </row>
    <row r="3848" spans="4:4" x14ac:dyDescent="0.2">
      <c r="D3848" s="143"/>
    </row>
    <row r="3849" spans="4:4" x14ac:dyDescent="0.2">
      <c r="D3849" s="143"/>
    </row>
    <row r="3850" spans="4:4" x14ac:dyDescent="0.2">
      <c r="D3850" s="143"/>
    </row>
    <row r="3851" spans="4:4" x14ac:dyDescent="0.2">
      <c r="D3851" s="143"/>
    </row>
    <row r="3852" spans="4:4" x14ac:dyDescent="0.2">
      <c r="D3852" s="143"/>
    </row>
    <row r="3853" spans="4:4" x14ac:dyDescent="0.2">
      <c r="D3853" s="143"/>
    </row>
    <row r="3854" spans="4:4" x14ac:dyDescent="0.2">
      <c r="D3854" s="143"/>
    </row>
    <row r="3855" spans="4:4" x14ac:dyDescent="0.2">
      <c r="D3855" s="143"/>
    </row>
    <row r="3856" spans="4:4" x14ac:dyDescent="0.2">
      <c r="D3856" s="143"/>
    </row>
    <row r="3857" spans="4:4" x14ac:dyDescent="0.2">
      <c r="D3857" s="143"/>
    </row>
    <row r="3858" spans="4:4" x14ac:dyDescent="0.2">
      <c r="D3858" s="143"/>
    </row>
    <row r="3859" spans="4:4" x14ac:dyDescent="0.2">
      <c r="D3859" s="143"/>
    </row>
    <row r="3860" spans="4:4" x14ac:dyDescent="0.2">
      <c r="D3860" s="143"/>
    </row>
    <row r="3861" spans="4:4" x14ac:dyDescent="0.2">
      <c r="D3861" s="143"/>
    </row>
    <row r="3862" spans="4:4" x14ac:dyDescent="0.2">
      <c r="D3862" s="143"/>
    </row>
    <row r="3863" spans="4:4" x14ac:dyDescent="0.2">
      <c r="D3863" s="143"/>
    </row>
    <row r="3864" spans="4:4" x14ac:dyDescent="0.2">
      <c r="D3864" s="143"/>
    </row>
    <row r="3865" spans="4:4" x14ac:dyDescent="0.2">
      <c r="D3865" s="143"/>
    </row>
    <row r="3866" spans="4:4" x14ac:dyDescent="0.2">
      <c r="D3866" s="143"/>
    </row>
    <row r="3867" spans="4:4" x14ac:dyDescent="0.2">
      <c r="D3867" s="143"/>
    </row>
    <row r="3868" spans="4:4" x14ac:dyDescent="0.2">
      <c r="D3868" s="143"/>
    </row>
    <row r="3869" spans="4:4" x14ac:dyDescent="0.2">
      <c r="D3869" s="143"/>
    </row>
    <row r="3870" spans="4:4" x14ac:dyDescent="0.2">
      <c r="D3870" s="143"/>
    </row>
    <row r="3871" spans="4:4" x14ac:dyDescent="0.2">
      <c r="D3871" s="143"/>
    </row>
    <row r="3872" spans="4:4" x14ac:dyDescent="0.2">
      <c r="D3872" s="143"/>
    </row>
    <row r="3873" spans="4:4" x14ac:dyDescent="0.2">
      <c r="D3873" s="143"/>
    </row>
    <row r="3874" spans="4:4" x14ac:dyDescent="0.2">
      <c r="D3874" s="143"/>
    </row>
    <row r="3875" spans="4:4" x14ac:dyDescent="0.2">
      <c r="D3875" s="143"/>
    </row>
    <row r="3876" spans="4:4" x14ac:dyDescent="0.2">
      <c r="D3876" s="143"/>
    </row>
    <row r="3877" spans="4:4" x14ac:dyDescent="0.2">
      <c r="D3877" s="143"/>
    </row>
    <row r="3878" spans="4:4" x14ac:dyDescent="0.2">
      <c r="D3878" s="143"/>
    </row>
    <row r="3879" spans="4:4" x14ac:dyDescent="0.2">
      <c r="D3879" s="143"/>
    </row>
    <row r="3880" spans="4:4" x14ac:dyDescent="0.2">
      <c r="D3880" s="143"/>
    </row>
    <row r="3881" spans="4:4" x14ac:dyDescent="0.2">
      <c r="D3881" s="143"/>
    </row>
    <row r="3882" spans="4:4" x14ac:dyDescent="0.2">
      <c r="D3882" s="143"/>
    </row>
    <row r="3883" spans="4:4" x14ac:dyDescent="0.2">
      <c r="D3883" s="143"/>
    </row>
    <row r="3884" spans="4:4" x14ac:dyDescent="0.2">
      <c r="D3884" s="143"/>
    </row>
    <row r="3885" spans="4:4" x14ac:dyDescent="0.2">
      <c r="D3885" s="143"/>
    </row>
    <row r="3886" spans="4:4" x14ac:dyDescent="0.2">
      <c r="D3886" s="143"/>
    </row>
    <row r="3887" spans="4:4" x14ac:dyDescent="0.2">
      <c r="D3887" s="143"/>
    </row>
    <row r="3888" spans="4:4" x14ac:dyDescent="0.2">
      <c r="D3888" s="143"/>
    </row>
    <row r="3889" spans="4:4" x14ac:dyDescent="0.2">
      <c r="D3889" s="143"/>
    </row>
    <row r="3890" spans="4:4" x14ac:dyDescent="0.2">
      <c r="D3890" s="143"/>
    </row>
    <row r="3891" spans="4:4" x14ac:dyDescent="0.2">
      <c r="D3891" s="143"/>
    </row>
    <row r="3892" spans="4:4" x14ac:dyDescent="0.2">
      <c r="D3892" s="143"/>
    </row>
    <row r="3893" spans="4:4" x14ac:dyDescent="0.2">
      <c r="D3893" s="143"/>
    </row>
    <row r="3894" spans="4:4" x14ac:dyDescent="0.2">
      <c r="D3894" s="143"/>
    </row>
    <row r="3895" spans="4:4" x14ac:dyDescent="0.2">
      <c r="D3895" s="143"/>
    </row>
    <row r="3896" spans="4:4" x14ac:dyDescent="0.2">
      <c r="D3896" s="143"/>
    </row>
    <row r="3897" spans="4:4" x14ac:dyDescent="0.2">
      <c r="D3897" s="143"/>
    </row>
    <row r="3898" spans="4:4" x14ac:dyDescent="0.2">
      <c r="D3898" s="143"/>
    </row>
    <row r="3899" spans="4:4" x14ac:dyDescent="0.2">
      <c r="D3899" s="143"/>
    </row>
    <row r="3900" spans="4:4" x14ac:dyDescent="0.2">
      <c r="D3900" s="143"/>
    </row>
    <row r="3901" spans="4:4" x14ac:dyDescent="0.2">
      <c r="D3901" s="143"/>
    </row>
    <row r="3902" spans="4:4" x14ac:dyDescent="0.2">
      <c r="D3902" s="143"/>
    </row>
    <row r="3903" spans="4:4" x14ac:dyDescent="0.2">
      <c r="D3903" s="143"/>
    </row>
    <row r="3904" spans="4:4" x14ac:dyDescent="0.2">
      <c r="D3904" s="143"/>
    </row>
    <row r="3905" spans="4:4" x14ac:dyDescent="0.2">
      <c r="D3905" s="143"/>
    </row>
    <row r="3906" spans="4:4" x14ac:dyDescent="0.2">
      <c r="D3906" s="143"/>
    </row>
    <row r="3907" spans="4:4" x14ac:dyDescent="0.2">
      <c r="D3907" s="143"/>
    </row>
    <row r="3908" spans="4:4" x14ac:dyDescent="0.2">
      <c r="D3908" s="143"/>
    </row>
    <row r="3909" spans="4:4" x14ac:dyDescent="0.2">
      <c r="D3909" s="143"/>
    </row>
    <row r="3910" spans="4:4" x14ac:dyDescent="0.2">
      <c r="D3910" s="143"/>
    </row>
    <row r="3911" spans="4:4" x14ac:dyDescent="0.2">
      <c r="D3911" s="143"/>
    </row>
    <row r="3912" spans="4:4" x14ac:dyDescent="0.2">
      <c r="D3912" s="143"/>
    </row>
    <row r="3913" spans="4:4" x14ac:dyDescent="0.2">
      <c r="D3913" s="143"/>
    </row>
    <row r="3914" spans="4:4" x14ac:dyDescent="0.2">
      <c r="D3914" s="143"/>
    </row>
    <row r="3915" spans="4:4" x14ac:dyDescent="0.2">
      <c r="D3915" s="143"/>
    </row>
    <row r="3916" spans="4:4" x14ac:dyDescent="0.2">
      <c r="D3916" s="143"/>
    </row>
    <row r="3917" spans="4:4" x14ac:dyDescent="0.2">
      <c r="D3917" s="143"/>
    </row>
    <row r="3918" spans="4:4" x14ac:dyDescent="0.2">
      <c r="D3918" s="143"/>
    </row>
    <row r="3919" spans="4:4" x14ac:dyDescent="0.2">
      <c r="D3919" s="143"/>
    </row>
    <row r="3920" spans="4:4" x14ac:dyDescent="0.2">
      <c r="D3920" s="143"/>
    </row>
    <row r="3921" spans="4:4" x14ac:dyDescent="0.2">
      <c r="D3921" s="143"/>
    </row>
    <row r="3922" spans="4:4" x14ac:dyDescent="0.2">
      <c r="D3922" s="143"/>
    </row>
    <row r="3923" spans="4:4" x14ac:dyDescent="0.2">
      <c r="D3923" s="143"/>
    </row>
    <row r="3924" spans="4:4" x14ac:dyDescent="0.2">
      <c r="D3924" s="143"/>
    </row>
    <row r="3925" spans="4:4" x14ac:dyDescent="0.2">
      <c r="D3925" s="143"/>
    </row>
    <row r="3926" spans="4:4" x14ac:dyDescent="0.2">
      <c r="D3926" s="143"/>
    </row>
    <row r="3927" spans="4:4" x14ac:dyDescent="0.2">
      <c r="D3927" s="143"/>
    </row>
    <row r="3928" spans="4:4" x14ac:dyDescent="0.2">
      <c r="D3928" s="143"/>
    </row>
    <row r="3929" spans="4:4" x14ac:dyDescent="0.2">
      <c r="D3929" s="143"/>
    </row>
    <row r="3930" spans="4:4" x14ac:dyDescent="0.2">
      <c r="D3930" s="143"/>
    </row>
    <row r="3931" spans="4:4" x14ac:dyDescent="0.2">
      <c r="D3931" s="143"/>
    </row>
    <row r="3932" spans="4:4" x14ac:dyDescent="0.2">
      <c r="D3932" s="143"/>
    </row>
    <row r="3933" spans="4:4" x14ac:dyDescent="0.2">
      <c r="D3933" s="143"/>
    </row>
    <row r="3934" spans="4:4" x14ac:dyDescent="0.2">
      <c r="D3934" s="143"/>
    </row>
    <row r="3935" spans="4:4" x14ac:dyDescent="0.2">
      <c r="D3935" s="143"/>
    </row>
    <row r="3936" spans="4:4" x14ac:dyDescent="0.2">
      <c r="D3936" s="143"/>
    </row>
    <row r="3937" spans="4:4" x14ac:dyDescent="0.2">
      <c r="D3937" s="143"/>
    </row>
    <row r="3938" spans="4:4" x14ac:dyDescent="0.2">
      <c r="D3938" s="143"/>
    </row>
    <row r="3939" spans="4:4" x14ac:dyDescent="0.2">
      <c r="D3939" s="143"/>
    </row>
    <row r="3940" spans="4:4" x14ac:dyDescent="0.2">
      <c r="D3940" s="143"/>
    </row>
    <row r="3941" spans="4:4" x14ac:dyDescent="0.2">
      <c r="D3941" s="143"/>
    </row>
    <row r="3942" spans="4:4" x14ac:dyDescent="0.2">
      <c r="D3942" s="143"/>
    </row>
    <row r="3943" spans="4:4" x14ac:dyDescent="0.2">
      <c r="D3943" s="143"/>
    </row>
    <row r="3944" spans="4:4" x14ac:dyDescent="0.2">
      <c r="D3944" s="143"/>
    </row>
    <row r="3945" spans="4:4" x14ac:dyDescent="0.2">
      <c r="D3945" s="143"/>
    </row>
    <row r="3946" spans="4:4" x14ac:dyDescent="0.2">
      <c r="D3946" s="143"/>
    </row>
    <row r="3947" spans="4:4" x14ac:dyDescent="0.2">
      <c r="D3947" s="143"/>
    </row>
    <row r="3948" spans="4:4" x14ac:dyDescent="0.2">
      <c r="D3948" s="143"/>
    </row>
    <row r="3949" spans="4:4" x14ac:dyDescent="0.2">
      <c r="D3949" s="143"/>
    </row>
    <row r="3950" spans="4:4" x14ac:dyDescent="0.2">
      <c r="D3950" s="143"/>
    </row>
    <row r="3951" spans="4:4" x14ac:dyDescent="0.2">
      <c r="D3951" s="143"/>
    </row>
    <row r="3952" spans="4:4" x14ac:dyDescent="0.2">
      <c r="D3952" s="143"/>
    </row>
    <row r="3953" spans="4:4" x14ac:dyDescent="0.2">
      <c r="D3953" s="143"/>
    </row>
    <row r="3954" spans="4:4" x14ac:dyDescent="0.2">
      <c r="D3954" s="143"/>
    </row>
    <row r="3955" spans="4:4" x14ac:dyDescent="0.2">
      <c r="D3955" s="143"/>
    </row>
    <row r="3956" spans="4:4" x14ac:dyDescent="0.2">
      <c r="D3956" s="143"/>
    </row>
    <row r="3957" spans="4:4" x14ac:dyDescent="0.2">
      <c r="D3957" s="143"/>
    </row>
    <row r="3958" spans="4:4" x14ac:dyDescent="0.2">
      <c r="D3958" s="143"/>
    </row>
    <row r="3959" spans="4:4" x14ac:dyDescent="0.2">
      <c r="D3959" s="143"/>
    </row>
    <row r="3960" spans="4:4" x14ac:dyDescent="0.2">
      <c r="D3960" s="143"/>
    </row>
    <row r="3961" spans="4:4" x14ac:dyDescent="0.2">
      <c r="D3961" s="143"/>
    </row>
    <row r="3962" spans="4:4" x14ac:dyDescent="0.2">
      <c r="D3962" s="143"/>
    </row>
    <row r="3963" spans="4:4" x14ac:dyDescent="0.2">
      <c r="D3963" s="143"/>
    </row>
    <row r="3964" spans="4:4" x14ac:dyDescent="0.2">
      <c r="D3964" s="143"/>
    </row>
    <row r="3965" spans="4:4" x14ac:dyDescent="0.2">
      <c r="D3965" s="143"/>
    </row>
    <row r="3966" spans="4:4" x14ac:dyDescent="0.2">
      <c r="D3966" s="143"/>
    </row>
    <row r="3967" spans="4:4" x14ac:dyDescent="0.2">
      <c r="D3967" s="143"/>
    </row>
    <row r="3968" spans="4:4" x14ac:dyDescent="0.2">
      <c r="D3968" s="143"/>
    </row>
    <row r="3969" spans="4:4" x14ac:dyDescent="0.2">
      <c r="D3969" s="143"/>
    </row>
    <row r="3970" spans="4:4" x14ac:dyDescent="0.2">
      <c r="D3970" s="143"/>
    </row>
    <row r="3971" spans="4:4" x14ac:dyDescent="0.2">
      <c r="D3971" s="143"/>
    </row>
    <row r="3972" spans="4:4" x14ac:dyDescent="0.2">
      <c r="D3972" s="143"/>
    </row>
    <row r="3973" spans="4:4" x14ac:dyDescent="0.2">
      <c r="D3973" s="143"/>
    </row>
    <row r="3974" spans="4:4" x14ac:dyDescent="0.2">
      <c r="D3974" s="143"/>
    </row>
    <row r="3975" spans="4:4" x14ac:dyDescent="0.2">
      <c r="D3975" s="143"/>
    </row>
    <row r="3976" spans="4:4" x14ac:dyDescent="0.2">
      <c r="D3976" s="143"/>
    </row>
    <row r="3977" spans="4:4" x14ac:dyDescent="0.2">
      <c r="D3977" s="143"/>
    </row>
    <row r="3978" spans="4:4" x14ac:dyDescent="0.2">
      <c r="D3978" s="143"/>
    </row>
    <row r="3979" spans="4:4" x14ac:dyDescent="0.2">
      <c r="D3979" s="143"/>
    </row>
    <row r="3980" spans="4:4" x14ac:dyDescent="0.2">
      <c r="D3980" s="143"/>
    </row>
    <row r="3981" spans="4:4" x14ac:dyDescent="0.2">
      <c r="D3981" s="143"/>
    </row>
    <row r="3982" spans="4:4" x14ac:dyDescent="0.2">
      <c r="D3982" s="143"/>
    </row>
    <row r="3983" spans="4:4" x14ac:dyDescent="0.2">
      <c r="D3983" s="143"/>
    </row>
    <row r="3984" spans="4:4" x14ac:dyDescent="0.2">
      <c r="D3984" s="143"/>
    </row>
    <row r="3985" spans="4:4" x14ac:dyDescent="0.2">
      <c r="D3985" s="143"/>
    </row>
    <row r="3986" spans="4:4" x14ac:dyDescent="0.2">
      <c r="D3986" s="143"/>
    </row>
    <row r="3987" spans="4:4" x14ac:dyDescent="0.2">
      <c r="D3987" s="143"/>
    </row>
    <row r="3988" spans="4:4" x14ac:dyDescent="0.2">
      <c r="D3988" s="143"/>
    </row>
    <row r="3989" spans="4:4" x14ac:dyDescent="0.2">
      <c r="D3989" s="143"/>
    </row>
    <row r="3990" spans="4:4" x14ac:dyDescent="0.2">
      <c r="D3990" s="143"/>
    </row>
    <row r="3991" spans="4:4" x14ac:dyDescent="0.2">
      <c r="D3991" s="143"/>
    </row>
    <row r="3992" spans="4:4" x14ac:dyDescent="0.2">
      <c r="D3992" s="143"/>
    </row>
    <row r="3993" spans="4:4" x14ac:dyDescent="0.2">
      <c r="D3993" s="143"/>
    </row>
    <row r="3994" spans="4:4" x14ac:dyDescent="0.2">
      <c r="D3994" s="143"/>
    </row>
    <row r="3995" spans="4:4" x14ac:dyDescent="0.2">
      <c r="D3995" s="143"/>
    </row>
    <row r="3996" spans="4:4" x14ac:dyDescent="0.2">
      <c r="D3996" s="143"/>
    </row>
    <row r="3997" spans="4:4" x14ac:dyDescent="0.2">
      <c r="D3997" s="143"/>
    </row>
    <row r="3998" spans="4:4" x14ac:dyDescent="0.2">
      <c r="D3998" s="143"/>
    </row>
    <row r="3999" spans="4:4" x14ac:dyDescent="0.2">
      <c r="D3999" s="143"/>
    </row>
    <row r="4000" spans="4:4" x14ac:dyDescent="0.2">
      <c r="D4000" s="143"/>
    </row>
    <row r="4001" spans="4:4" x14ac:dyDescent="0.2">
      <c r="D4001" s="143"/>
    </row>
    <row r="4002" spans="4:4" x14ac:dyDescent="0.2">
      <c r="D4002" s="143"/>
    </row>
    <row r="4003" spans="4:4" x14ac:dyDescent="0.2">
      <c r="D4003" s="143"/>
    </row>
    <row r="4004" spans="4:4" x14ac:dyDescent="0.2">
      <c r="D4004" s="143"/>
    </row>
    <row r="4005" spans="4:4" x14ac:dyDescent="0.2">
      <c r="D4005" s="143"/>
    </row>
    <row r="4006" spans="4:4" x14ac:dyDescent="0.2">
      <c r="D4006" s="143"/>
    </row>
    <row r="4007" spans="4:4" x14ac:dyDescent="0.2">
      <c r="D4007" s="143"/>
    </row>
    <row r="4008" spans="4:4" x14ac:dyDescent="0.2">
      <c r="D4008" s="143"/>
    </row>
    <row r="4009" spans="4:4" x14ac:dyDescent="0.2">
      <c r="D4009" s="143"/>
    </row>
    <row r="4010" spans="4:4" x14ac:dyDescent="0.2">
      <c r="D4010" s="143"/>
    </row>
    <row r="4011" spans="4:4" x14ac:dyDescent="0.2">
      <c r="D4011" s="143"/>
    </row>
    <row r="4012" spans="4:4" x14ac:dyDescent="0.2">
      <c r="D4012" s="143"/>
    </row>
    <row r="4013" spans="4:4" x14ac:dyDescent="0.2">
      <c r="D4013" s="143"/>
    </row>
    <row r="4014" spans="4:4" x14ac:dyDescent="0.2">
      <c r="D4014" s="143"/>
    </row>
    <row r="4015" spans="4:4" x14ac:dyDescent="0.2">
      <c r="D4015" s="143"/>
    </row>
    <row r="4016" spans="4:4" x14ac:dyDescent="0.2">
      <c r="D4016" s="143"/>
    </row>
    <row r="4017" spans="4:4" x14ac:dyDescent="0.2">
      <c r="D4017" s="143"/>
    </row>
    <row r="4018" spans="4:4" x14ac:dyDescent="0.2">
      <c r="D4018" s="143"/>
    </row>
    <row r="4019" spans="4:4" x14ac:dyDescent="0.2">
      <c r="D4019" s="143"/>
    </row>
    <row r="4020" spans="4:4" x14ac:dyDescent="0.2">
      <c r="D4020" s="143"/>
    </row>
    <row r="4021" spans="4:4" x14ac:dyDescent="0.2">
      <c r="D4021" s="143"/>
    </row>
    <row r="4022" spans="4:4" x14ac:dyDescent="0.2">
      <c r="D4022" s="143"/>
    </row>
    <row r="4023" spans="4:4" x14ac:dyDescent="0.2">
      <c r="D4023" s="143"/>
    </row>
    <row r="4024" spans="4:4" x14ac:dyDescent="0.2">
      <c r="D4024" s="143"/>
    </row>
    <row r="4025" spans="4:4" x14ac:dyDescent="0.2">
      <c r="D4025" s="143"/>
    </row>
    <row r="4026" spans="4:4" x14ac:dyDescent="0.2">
      <c r="D4026" s="143"/>
    </row>
    <row r="4027" spans="4:4" x14ac:dyDescent="0.2">
      <c r="D4027" s="143"/>
    </row>
    <row r="4028" spans="4:4" x14ac:dyDescent="0.2">
      <c r="D4028" s="143"/>
    </row>
    <row r="4029" spans="4:4" x14ac:dyDescent="0.2">
      <c r="D4029" s="143"/>
    </row>
    <row r="4030" spans="4:4" x14ac:dyDescent="0.2">
      <c r="D4030" s="143"/>
    </row>
    <row r="4031" spans="4:4" x14ac:dyDescent="0.2">
      <c r="D4031" s="143"/>
    </row>
    <row r="4032" spans="4:4" x14ac:dyDescent="0.2">
      <c r="D4032" s="143"/>
    </row>
    <row r="4033" spans="4:4" x14ac:dyDescent="0.2">
      <c r="D4033" s="143"/>
    </row>
    <row r="4034" spans="4:4" x14ac:dyDescent="0.2">
      <c r="D4034" s="143"/>
    </row>
    <row r="4035" spans="4:4" x14ac:dyDescent="0.2">
      <c r="D4035" s="143"/>
    </row>
    <row r="4036" spans="4:4" x14ac:dyDescent="0.2">
      <c r="D4036" s="143"/>
    </row>
    <row r="4037" spans="4:4" x14ac:dyDescent="0.2">
      <c r="D4037" s="143"/>
    </row>
    <row r="4038" spans="4:4" x14ac:dyDescent="0.2">
      <c r="D4038" s="143"/>
    </row>
    <row r="4039" spans="4:4" x14ac:dyDescent="0.2">
      <c r="D4039" s="143"/>
    </row>
    <row r="4040" spans="4:4" x14ac:dyDescent="0.2">
      <c r="D4040" s="143"/>
    </row>
    <row r="4041" spans="4:4" x14ac:dyDescent="0.2">
      <c r="D4041" s="143"/>
    </row>
    <row r="4042" spans="4:4" x14ac:dyDescent="0.2">
      <c r="D4042" s="143"/>
    </row>
    <row r="4043" spans="4:4" x14ac:dyDescent="0.2">
      <c r="D4043" s="143"/>
    </row>
    <row r="4044" spans="4:4" x14ac:dyDescent="0.2">
      <c r="D4044" s="143"/>
    </row>
    <row r="4045" spans="4:4" x14ac:dyDescent="0.2">
      <c r="D4045" s="143"/>
    </row>
    <row r="4046" spans="4:4" x14ac:dyDescent="0.2">
      <c r="D4046" s="143"/>
    </row>
    <row r="4047" spans="4:4" x14ac:dyDescent="0.2">
      <c r="D4047" s="143"/>
    </row>
    <row r="4048" spans="4:4" x14ac:dyDescent="0.2">
      <c r="D4048" s="143"/>
    </row>
    <row r="4049" spans="4:4" x14ac:dyDescent="0.2">
      <c r="D4049" s="143"/>
    </row>
    <row r="4050" spans="4:4" x14ac:dyDescent="0.2">
      <c r="D4050" s="143"/>
    </row>
    <row r="4051" spans="4:4" x14ac:dyDescent="0.2">
      <c r="D4051" s="143"/>
    </row>
    <row r="4052" spans="4:4" x14ac:dyDescent="0.2">
      <c r="D4052" s="143"/>
    </row>
    <row r="4053" spans="4:4" x14ac:dyDescent="0.2">
      <c r="D4053" s="143"/>
    </row>
    <row r="4054" spans="4:4" x14ac:dyDescent="0.2">
      <c r="D4054" s="143"/>
    </row>
    <row r="4055" spans="4:4" x14ac:dyDescent="0.2">
      <c r="D4055" s="143"/>
    </row>
    <row r="4056" spans="4:4" x14ac:dyDescent="0.2">
      <c r="D4056" s="143"/>
    </row>
    <row r="4057" spans="4:4" x14ac:dyDescent="0.2">
      <c r="D4057" s="143"/>
    </row>
    <row r="4058" spans="4:4" x14ac:dyDescent="0.2">
      <c r="D4058" s="143"/>
    </row>
    <row r="4059" spans="4:4" x14ac:dyDescent="0.2">
      <c r="D4059" s="143"/>
    </row>
    <row r="4060" spans="4:4" x14ac:dyDescent="0.2">
      <c r="D4060" s="143"/>
    </row>
    <row r="4061" spans="4:4" x14ac:dyDescent="0.2">
      <c r="D4061" s="143"/>
    </row>
    <row r="4062" spans="4:4" x14ac:dyDescent="0.2">
      <c r="D4062" s="143"/>
    </row>
    <row r="4063" spans="4:4" x14ac:dyDescent="0.2">
      <c r="D4063" s="143"/>
    </row>
    <row r="4064" spans="4:4" x14ac:dyDescent="0.2">
      <c r="D4064" s="143"/>
    </row>
    <row r="4065" spans="4:4" x14ac:dyDescent="0.2">
      <c r="D4065" s="143"/>
    </row>
    <row r="4066" spans="4:4" x14ac:dyDescent="0.2">
      <c r="D4066" s="143"/>
    </row>
    <row r="4067" spans="4:4" x14ac:dyDescent="0.2">
      <c r="D4067" s="143"/>
    </row>
    <row r="4068" spans="4:4" x14ac:dyDescent="0.2">
      <c r="D4068" s="143"/>
    </row>
    <row r="4069" spans="4:4" x14ac:dyDescent="0.2">
      <c r="D4069" s="143"/>
    </row>
    <row r="4070" spans="4:4" x14ac:dyDescent="0.2">
      <c r="D4070" s="143"/>
    </row>
    <row r="4071" spans="4:4" x14ac:dyDescent="0.2">
      <c r="D4071" s="143"/>
    </row>
    <row r="4072" spans="4:4" x14ac:dyDescent="0.2">
      <c r="D4072" s="143"/>
    </row>
    <row r="4073" spans="4:4" x14ac:dyDescent="0.2">
      <c r="D4073" s="143"/>
    </row>
    <row r="4074" spans="4:4" x14ac:dyDescent="0.2">
      <c r="D4074" s="143"/>
    </row>
    <row r="4075" spans="4:4" x14ac:dyDescent="0.2">
      <c r="D4075" s="143"/>
    </row>
    <row r="4076" spans="4:4" x14ac:dyDescent="0.2">
      <c r="D4076" s="143"/>
    </row>
    <row r="4077" spans="4:4" x14ac:dyDescent="0.2">
      <c r="D4077" s="143"/>
    </row>
    <row r="4078" spans="4:4" x14ac:dyDescent="0.2">
      <c r="D4078" s="143"/>
    </row>
    <row r="4079" spans="4:4" x14ac:dyDescent="0.2">
      <c r="D4079" s="143"/>
    </row>
    <row r="4080" spans="4:4" x14ac:dyDescent="0.2">
      <c r="D4080" s="143"/>
    </row>
    <row r="4081" spans="4:4" x14ac:dyDescent="0.2">
      <c r="D4081" s="143"/>
    </row>
    <row r="4082" spans="4:4" x14ac:dyDescent="0.2">
      <c r="D4082" s="143"/>
    </row>
    <row r="4083" spans="4:4" x14ac:dyDescent="0.2">
      <c r="D4083" s="143"/>
    </row>
    <row r="4084" spans="4:4" x14ac:dyDescent="0.2">
      <c r="D4084" s="143"/>
    </row>
    <row r="4085" spans="4:4" x14ac:dyDescent="0.2">
      <c r="D4085" s="143"/>
    </row>
    <row r="4086" spans="4:4" x14ac:dyDescent="0.2">
      <c r="D4086" s="143"/>
    </row>
    <row r="4087" spans="4:4" x14ac:dyDescent="0.2">
      <c r="D4087" s="143"/>
    </row>
    <row r="4088" spans="4:4" x14ac:dyDescent="0.2">
      <c r="D4088" s="143"/>
    </row>
    <row r="4089" spans="4:4" x14ac:dyDescent="0.2">
      <c r="D4089" s="143"/>
    </row>
    <row r="4090" spans="4:4" x14ac:dyDescent="0.2">
      <c r="D4090" s="143"/>
    </row>
    <row r="4091" spans="4:4" x14ac:dyDescent="0.2">
      <c r="D4091" s="143"/>
    </row>
    <row r="4092" spans="4:4" x14ac:dyDescent="0.2">
      <c r="D4092" s="143"/>
    </row>
    <row r="4093" spans="4:4" x14ac:dyDescent="0.2">
      <c r="D4093" s="143"/>
    </row>
    <row r="4094" spans="4:4" x14ac:dyDescent="0.2">
      <c r="D4094" s="143"/>
    </row>
    <row r="4095" spans="4:4" x14ac:dyDescent="0.2">
      <c r="D4095" s="143"/>
    </row>
    <row r="4096" spans="4:4" x14ac:dyDescent="0.2">
      <c r="D4096" s="143"/>
    </row>
    <row r="4097" spans="4:4" x14ac:dyDescent="0.2">
      <c r="D4097" s="143"/>
    </row>
    <row r="4098" spans="4:4" x14ac:dyDescent="0.2">
      <c r="D4098" s="143"/>
    </row>
    <row r="4099" spans="4:4" x14ac:dyDescent="0.2">
      <c r="D4099" s="143"/>
    </row>
    <row r="4100" spans="4:4" x14ac:dyDescent="0.2">
      <c r="D4100" s="143"/>
    </row>
    <row r="4101" spans="4:4" x14ac:dyDescent="0.2">
      <c r="D4101" s="143"/>
    </row>
    <row r="4102" spans="4:4" x14ac:dyDescent="0.2">
      <c r="D4102" s="143"/>
    </row>
    <row r="4103" spans="4:4" x14ac:dyDescent="0.2">
      <c r="D4103" s="143"/>
    </row>
    <row r="4104" spans="4:4" x14ac:dyDescent="0.2">
      <c r="D4104" s="143"/>
    </row>
    <row r="4105" spans="4:4" x14ac:dyDescent="0.2">
      <c r="D4105" s="143"/>
    </row>
    <row r="4106" spans="4:4" x14ac:dyDescent="0.2">
      <c r="D4106" s="143"/>
    </row>
    <row r="4107" spans="4:4" x14ac:dyDescent="0.2">
      <c r="D4107" s="143"/>
    </row>
    <row r="4108" spans="4:4" x14ac:dyDescent="0.2">
      <c r="D4108" s="143"/>
    </row>
    <row r="4109" spans="4:4" x14ac:dyDescent="0.2">
      <c r="D4109" s="143"/>
    </row>
    <row r="4110" spans="4:4" x14ac:dyDescent="0.2">
      <c r="D4110" s="143"/>
    </row>
    <row r="4111" spans="4:4" x14ac:dyDescent="0.2">
      <c r="D4111" s="143"/>
    </row>
    <row r="4112" spans="4:4" x14ac:dyDescent="0.2">
      <c r="D4112" s="143"/>
    </row>
    <row r="4113" spans="4:4" x14ac:dyDescent="0.2">
      <c r="D4113" s="143"/>
    </row>
    <row r="4114" spans="4:4" x14ac:dyDescent="0.2">
      <c r="D4114" s="143"/>
    </row>
    <row r="4115" spans="4:4" x14ac:dyDescent="0.2">
      <c r="D4115" s="143"/>
    </row>
    <row r="4116" spans="4:4" x14ac:dyDescent="0.2">
      <c r="D4116" s="143"/>
    </row>
    <row r="4117" spans="4:4" x14ac:dyDescent="0.2">
      <c r="D4117" s="143"/>
    </row>
    <row r="4118" spans="4:4" x14ac:dyDescent="0.2">
      <c r="D4118" s="143"/>
    </row>
    <row r="4119" spans="4:4" x14ac:dyDescent="0.2">
      <c r="D4119" s="143"/>
    </row>
    <row r="4120" spans="4:4" x14ac:dyDescent="0.2">
      <c r="D4120" s="143"/>
    </row>
    <row r="4121" spans="4:4" x14ac:dyDescent="0.2">
      <c r="D4121" s="143"/>
    </row>
    <row r="4122" spans="4:4" x14ac:dyDescent="0.2">
      <c r="D4122" s="143"/>
    </row>
    <row r="4123" spans="4:4" x14ac:dyDescent="0.2">
      <c r="D4123" s="143"/>
    </row>
    <row r="4124" spans="4:4" x14ac:dyDescent="0.2">
      <c r="D4124" s="143"/>
    </row>
    <row r="4125" spans="4:4" x14ac:dyDescent="0.2">
      <c r="D4125" s="143"/>
    </row>
    <row r="4126" spans="4:4" x14ac:dyDescent="0.2">
      <c r="D4126" s="143"/>
    </row>
    <row r="4127" spans="4:4" x14ac:dyDescent="0.2">
      <c r="D4127" s="143"/>
    </row>
    <row r="4128" spans="4:4" x14ac:dyDescent="0.2">
      <c r="D4128" s="143"/>
    </row>
    <row r="4129" spans="4:4" x14ac:dyDescent="0.2">
      <c r="D4129" s="143"/>
    </row>
    <row r="4130" spans="4:4" x14ac:dyDescent="0.2">
      <c r="D4130" s="143"/>
    </row>
    <row r="4131" spans="4:4" x14ac:dyDescent="0.2">
      <c r="D4131" s="143"/>
    </row>
    <row r="4132" spans="4:4" x14ac:dyDescent="0.2">
      <c r="D4132" s="143"/>
    </row>
    <row r="4133" spans="4:4" x14ac:dyDescent="0.2">
      <c r="D4133" s="143"/>
    </row>
    <row r="4134" spans="4:4" x14ac:dyDescent="0.2">
      <c r="D4134" s="143"/>
    </row>
    <row r="4135" spans="4:4" x14ac:dyDescent="0.2">
      <c r="D4135" s="143"/>
    </row>
    <row r="4136" spans="4:4" x14ac:dyDescent="0.2">
      <c r="D4136" s="143"/>
    </row>
    <row r="4137" spans="4:4" x14ac:dyDescent="0.2">
      <c r="D4137" s="143"/>
    </row>
    <row r="4138" spans="4:4" x14ac:dyDescent="0.2">
      <c r="D4138" s="143"/>
    </row>
    <row r="4139" spans="4:4" x14ac:dyDescent="0.2">
      <c r="D4139" s="143"/>
    </row>
    <row r="4140" spans="4:4" x14ac:dyDescent="0.2">
      <c r="D4140" s="143"/>
    </row>
    <row r="4141" spans="4:4" x14ac:dyDescent="0.2">
      <c r="D4141" s="143"/>
    </row>
    <row r="4142" spans="4:4" x14ac:dyDescent="0.2">
      <c r="D4142" s="143"/>
    </row>
    <row r="4143" spans="4:4" x14ac:dyDescent="0.2">
      <c r="D4143" s="143"/>
    </row>
    <row r="4144" spans="4:4" x14ac:dyDescent="0.2">
      <c r="D4144" s="143"/>
    </row>
    <row r="4145" spans="4:4" x14ac:dyDescent="0.2">
      <c r="D4145" s="143"/>
    </row>
    <row r="4146" spans="4:4" x14ac:dyDescent="0.2">
      <c r="D4146" s="143"/>
    </row>
    <row r="4147" spans="4:4" x14ac:dyDescent="0.2">
      <c r="D4147" s="143"/>
    </row>
    <row r="4148" spans="4:4" x14ac:dyDescent="0.2">
      <c r="D4148" s="143"/>
    </row>
    <row r="4149" spans="4:4" x14ac:dyDescent="0.2">
      <c r="D4149" s="143"/>
    </row>
    <row r="4150" spans="4:4" x14ac:dyDescent="0.2">
      <c r="D4150" s="143"/>
    </row>
    <row r="4151" spans="4:4" x14ac:dyDescent="0.2">
      <c r="D4151" s="143"/>
    </row>
    <row r="4152" spans="4:4" x14ac:dyDescent="0.2">
      <c r="D4152" s="143"/>
    </row>
    <row r="4153" spans="4:4" x14ac:dyDescent="0.2">
      <c r="D4153" s="143"/>
    </row>
    <row r="4154" spans="4:4" x14ac:dyDescent="0.2">
      <c r="D4154" s="143"/>
    </row>
    <row r="4155" spans="4:4" x14ac:dyDescent="0.2">
      <c r="D4155" s="143"/>
    </row>
    <row r="4156" spans="4:4" x14ac:dyDescent="0.2">
      <c r="D4156" s="143"/>
    </row>
    <row r="4157" spans="4:4" x14ac:dyDescent="0.2">
      <c r="D4157" s="143"/>
    </row>
    <row r="4158" spans="4:4" x14ac:dyDescent="0.2">
      <c r="D4158" s="143"/>
    </row>
    <row r="4159" spans="4:4" x14ac:dyDescent="0.2">
      <c r="D4159" s="143"/>
    </row>
    <row r="4160" spans="4:4" x14ac:dyDescent="0.2">
      <c r="D4160" s="143"/>
    </row>
    <row r="4161" spans="4:4" x14ac:dyDescent="0.2">
      <c r="D4161" s="143"/>
    </row>
    <row r="4162" spans="4:4" x14ac:dyDescent="0.2">
      <c r="D4162" s="143"/>
    </row>
    <row r="4163" spans="4:4" x14ac:dyDescent="0.2">
      <c r="D4163" s="143"/>
    </row>
    <row r="4164" spans="4:4" x14ac:dyDescent="0.2">
      <c r="D4164" s="143"/>
    </row>
    <row r="4165" spans="4:4" x14ac:dyDescent="0.2">
      <c r="D4165" s="143"/>
    </row>
    <row r="4166" spans="4:4" x14ac:dyDescent="0.2">
      <c r="D4166" s="143"/>
    </row>
    <row r="4167" spans="4:4" x14ac:dyDescent="0.2">
      <c r="D4167" s="143"/>
    </row>
    <row r="4168" spans="4:4" x14ac:dyDescent="0.2">
      <c r="D4168" s="143"/>
    </row>
    <row r="4169" spans="4:4" x14ac:dyDescent="0.2">
      <c r="D4169" s="143"/>
    </row>
    <row r="4170" spans="4:4" x14ac:dyDescent="0.2">
      <c r="D4170" s="143"/>
    </row>
    <row r="4171" spans="4:4" x14ac:dyDescent="0.2">
      <c r="D4171" s="143"/>
    </row>
    <row r="4172" spans="4:4" x14ac:dyDescent="0.2">
      <c r="D4172" s="143"/>
    </row>
    <row r="4173" spans="4:4" x14ac:dyDescent="0.2">
      <c r="D4173" s="143"/>
    </row>
    <row r="4174" spans="4:4" x14ac:dyDescent="0.2">
      <c r="D4174" s="143"/>
    </row>
    <row r="4175" spans="4:4" x14ac:dyDescent="0.2">
      <c r="D4175" s="143"/>
    </row>
    <row r="4176" spans="4:4" x14ac:dyDescent="0.2">
      <c r="D4176" s="143"/>
    </row>
    <row r="4177" spans="4:4" x14ac:dyDescent="0.2">
      <c r="D4177" s="143"/>
    </row>
    <row r="4178" spans="4:4" x14ac:dyDescent="0.2">
      <c r="D4178" s="143"/>
    </row>
    <row r="4179" spans="4:4" x14ac:dyDescent="0.2">
      <c r="D4179" s="143"/>
    </row>
    <row r="4180" spans="4:4" x14ac:dyDescent="0.2">
      <c r="D4180" s="143"/>
    </row>
    <row r="4181" spans="4:4" x14ac:dyDescent="0.2">
      <c r="D4181" s="143"/>
    </row>
    <row r="4182" spans="4:4" x14ac:dyDescent="0.2">
      <c r="D4182" s="143"/>
    </row>
    <row r="4183" spans="4:4" x14ac:dyDescent="0.2">
      <c r="D4183" s="143"/>
    </row>
    <row r="4184" spans="4:4" x14ac:dyDescent="0.2">
      <c r="D4184" s="143"/>
    </row>
    <row r="4185" spans="4:4" x14ac:dyDescent="0.2">
      <c r="D4185" s="143"/>
    </row>
    <row r="4186" spans="4:4" x14ac:dyDescent="0.2">
      <c r="D4186" s="143"/>
    </row>
    <row r="4187" spans="4:4" x14ac:dyDescent="0.2">
      <c r="D4187" s="143"/>
    </row>
    <row r="4188" spans="4:4" x14ac:dyDescent="0.2">
      <c r="D4188" s="143"/>
    </row>
    <row r="4189" spans="4:4" x14ac:dyDescent="0.2">
      <c r="D4189" s="143"/>
    </row>
    <row r="4190" spans="4:4" x14ac:dyDescent="0.2">
      <c r="D4190" s="143"/>
    </row>
    <row r="4191" spans="4:4" x14ac:dyDescent="0.2">
      <c r="D4191" s="143"/>
    </row>
    <row r="4192" spans="4:4" x14ac:dyDescent="0.2">
      <c r="D4192" s="143"/>
    </row>
    <row r="4193" spans="4:4" x14ac:dyDescent="0.2">
      <c r="D4193" s="143"/>
    </row>
    <row r="4194" spans="4:4" x14ac:dyDescent="0.2">
      <c r="D4194" s="143"/>
    </row>
    <row r="4195" spans="4:4" x14ac:dyDescent="0.2">
      <c r="D4195" s="143"/>
    </row>
    <row r="4196" spans="4:4" x14ac:dyDescent="0.2">
      <c r="D4196" s="143"/>
    </row>
    <row r="4197" spans="4:4" x14ac:dyDescent="0.2">
      <c r="D4197" s="143"/>
    </row>
    <row r="4198" spans="4:4" x14ac:dyDescent="0.2">
      <c r="D4198" s="143"/>
    </row>
    <row r="4199" spans="4:4" x14ac:dyDescent="0.2">
      <c r="D4199" s="143"/>
    </row>
    <row r="4200" spans="4:4" x14ac:dyDescent="0.2">
      <c r="D4200" s="143"/>
    </row>
    <row r="4201" spans="4:4" x14ac:dyDescent="0.2">
      <c r="D4201" s="143"/>
    </row>
    <row r="4202" spans="4:4" x14ac:dyDescent="0.2">
      <c r="D4202" s="143"/>
    </row>
    <row r="4203" spans="4:4" x14ac:dyDescent="0.2">
      <c r="D4203" s="143"/>
    </row>
    <row r="4204" spans="4:4" x14ac:dyDescent="0.2">
      <c r="D4204" s="143"/>
    </row>
    <row r="4205" spans="4:4" x14ac:dyDescent="0.2">
      <c r="D4205" s="143"/>
    </row>
    <row r="4206" spans="4:4" x14ac:dyDescent="0.2">
      <c r="D4206" s="143"/>
    </row>
    <row r="4207" spans="4:4" x14ac:dyDescent="0.2">
      <c r="D4207" s="143"/>
    </row>
    <row r="4208" spans="4:4" x14ac:dyDescent="0.2">
      <c r="D4208" s="143"/>
    </row>
    <row r="4209" spans="4:4" x14ac:dyDescent="0.2">
      <c r="D4209" s="143"/>
    </row>
    <row r="4210" spans="4:4" x14ac:dyDescent="0.2">
      <c r="D4210" s="143"/>
    </row>
    <row r="4211" spans="4:4" x14ac:dyDescent="0.2">
      <c r="D4211" s="143"/>
    </row>
    <row r="4212" spans="4:4" x14ac:dyDescent="0.2">
      <c r="D4212" s="143"/>
    </row>
    <row r="4213" spans="4:4" x14ac:dyDescent="0.2">
      <c r="D4213" s="143"/>
    </row>
    <row r="4214" spans="4:4" x14ac:dyDescent="0.2">
      <c r="D4214" s="143"/>
    </row>
    <row r="4215" spans="4:4" x14ac:dyDescent="0.2">
      <c r="D4215" s="143"/>
    </row>
    <row r="4216" spans="4:4" x14ac:dyDescent="0.2">
      <c r="D4216" s="143"/>
    </row>
    <row r="4217" spans="4:4" x14ac:dyDescent="0.2">
      <c r="D4217" s="143"/>
    </row>
    <row r="4218" spans="4:4" x14ac:dyDescent="0.2">
      <c r="D4218" s="143"/>
    </row>
    <row r="4219" spans="4:4" x14ac:dyDescent="0.2">
      <c r="D4219" s="143"/>
    </row>
    <row r="4220" spans="4:4" x14ac:dyDescent="0.2">
      <c r="D4220" s="143"/>
    </row>
    <row r="4221" spans="4:4" x14ac:dyDescent="0.2">
      <c r="D4221" s="143"/>
    </row>
    <row r="4222" spans="4:4" x14ac:dyDescent="0.2">
      <c r="D4222" s="143"/>
    </row>
    <row r="4223" spans="4:4" x14ac:dyDescent="0.2">
      <c r="D4223" s="143"/>
    </row>
    <row r="4224" spans="4:4" x14ac:dyDescent="0.2">
      <c r="D4224" s="143"/>
    </row>
    <row r="4225" spans="4:4" x14ac:dyDescent="0.2">
      <c r="D4225" s="143"/>
    </row>
    <row r="4226" spans="4:4" x14ac:dyDescent="0.2">
      <c r="D4226" s="143"/>
    </row>
    <row r="4227" spans="4:4" x14ac:dyDescent="0.2">
      <c r="D4227" s="143"/>
    </row>
    <row r="4228" spans="4:4" x14ac:dyDescent="0.2">
      <c r="D4228" s="143"/>
    </row>
    <row r="4229" spans="4:4" x14ac:dyDescent="0.2">
      <c r="D4229" s="143"/>
    </row>
    <row r="4230" spans="4:4" x14ac:dyDescent="0.2">
      <c r="D4230" s="143"/>
    </row>
    <row r="4231" spans="4:4" x14ac:dyDescent="0.2">
      <c r="D4231" s="143"/>
    </row>
    <row r="4232" spans="4:4" x14ac:dyDescent="0.2">
      <c r="D4232" s="143"/>
    </row>
    <row r="4233" spans="4:4" x14ac:dyDescent="0.2">
      <c r="D4233" s="143"/>
    </row>
    <row r="4234" spans="4:4" x14ac:dyDescent="0.2">
      <c r="D4234" s="143"/>
    </row>
    <row r="4235" spans="4:4" x14ac:dyDescent="0.2">
      <c r="D4235" s="143"/>
    </row>
    <row r="4236" spans="4:4" x14ac:dyDescent="0.2">
      <c r="D4236" s="143"/>
    </row>
    <row r="4237" spans="4:4" x14ac:dyDescent="0.2">
      <c r="D4237" s="143"/>
    </row>
    <row r="4238" spans="4:4" x14ac:dyDescent="0.2">
      <c r="D4238" s="143"/>
    </row>
    <row r="4239" spans="4:4" x14ac:dyDescent="0.2">
      <c r="D4239" s="143"/>
    </row>
    <row r="4240" spans="4:4" x14ac:dyDescent="0.2">
      <c r="D4240" s="143"/>
    </row>
    <row r="4241" spans="4:4" x14ac:dyDescent="0.2">
      <c r="D4241" s="143"/>
    </row>
    <row r="4242" spans="4:4" x14ac:dyDescent="0.2">
      <c r="D4242" s="143"/>
    </row>
    <row r="4243" spans="4:4" x14ac:dyDescent="0.2">
      <c r="D4243" s="143"/>
    </row>
    <row r="4244" spans="4:4" x14ac:dyDescent="0.2">
      <c r="D4244" s="143"/>
    </row>
    <row r="4245" spans="4:4" x14ac:dyDescent="0.2">
      <c r="D4245" s="143"/>
    </row>
    <row r="4246" spans="4:4" x14ac:dyDescent="0.2">
      <c r="D4246" s="143"/>
    </row>
    <row r="4247" spans="4:4" x14ac:dyDescent="0.2">
      <c r="D4247" s="143"/>
    </row>
    <row r="4248" spans="4:4" x14ac:dyDescent="0.2">
      <c r="D4248" s="143"/>
    </row>
    <row r="4249" spans="4:4" x14ac:dyDescent="0.2">
      <c r="D4249" s="143"/>
    </row>
    <row r="4250" spans="4:4" x14ac:dyDescent="0.2">
      <c r="D4250" s="143"/>
    </row>
    <row r="4251" spans="4:4" x14ac:dyDescent="0.2">
      <c r="D4251" s="143"/>
    </row>
    <row r="4252" spans="4:4" x14ac:dyDescent="0.2">
      <c r="D4252" s="143"/>
    </row>
    <row r="4253" spans="4:4" x14ac:dyDescent="0.2">
      <c r="D4253" s="143"/>
    </row>
    <row r="4254" spans="4:4" x14ac:dyDescent="0.2">
      <c r="D4254" s="143"/>
    </row>
    <row r="4255" spans="4:4" x14ac:dyDescent="0.2">
      <c r="D4255" s="143"/>
    </row>
    <row r="4256" spans="4:4" x14ac:dyDescent="0.2">
      <c r="D4256" s="143"/>
    </row>
    <row r="4257" spans="4:4" x14ac:dyDescent="0.2">
      <c r="D4257" s="143"/>
    </row>
    <row r="4258" spans="4:4" x14ac:dyDescent="0.2">
      <c r="D4258" s="143"/>
    </row>
    <row r="4259" spans="4:4" x14ac:dyDescent="0.2">
      <c r="D4259" s="143"/>
    </row>
    <row r="4260" spans="4:4" x14ac:dyDescent="0.2">
      <c r="D4260" s="143"/>
    </row>
    <row r="4261" spans="4:4" x14ac:dyDescent="0.2">
      <c r="D4261" s="143"/>
    </row>
    <row r="4262" spans="4:4" x14ac:dyDescent="0.2">
      <c r="D4262" s="143"/>
    </row>
    <row r="4263" spans="4:4" x14ac:dyDescent="0.2">
      <c r="D4263" s="143"/>
    </row>
    <row r="4264" spans="4:4" x14ac:dyDescent="0.2">
      <c r="D4264" s="143"/>
    </row>
    <row r="4265" spans="4:4" x14ac:dyDescent="0.2">
      <c r="D4265" s="143"/>
    </row>
    <row r="4266" spans="4:4" x14ac:dyDescent="0.2">
      <c r="D4266" s="143"/>
    </row>
    <row r="4267" spans="4:4" x14ac:dyDescent="0.2">
      <c r="D4267" s="143"/>
    </row>
    <row r="4268" spans="4:4" x14ac:dyDescent="0.2">
      <c r="D4268" s="143"/>
    </row>
    <row r="4269" spans="4:4" x14ac:dyDescent="0.2">
      <c r="D4269" s="143"/>
    </row>
    <row r="4270" spans="4:4" x14ac:dyDescent="0.2">
      <c r="D4270" s="143"/>
    </row>
    <row r="4271" spans="4:4" x14ac:dyDescent="0.2">
      <c r="D4271" s="143"/>
    </row>
    <row r="4272" spans="4:4" x14ac:dyDescent="0.2">
      <c r="D4272" s="143"/>
    </row>
    <row r="4273" spans="4:4" x14ac:dyDescent="0.2">
      <c r="D4273" s="143"/>
    </row>
    <row r="4274" spans="4:4" x14ac:dyDescent="0.2">
      <c r="D4274" s="143"/>
    </row>
    <row r="4275" spans="4:4" x14ac:dyDescent="0.2">
      <c r="D4275" s="143"/>
    </row>
    <row r="4276" spans="4:4" x14ac:dyDescent="0.2">
      <c r="D4276" s="143"/>
    </row>
    <row r="4277" spans="4:4" x14ac:dyDescent="0.2">
      <c r="D4277" s="143"/>
    </row>
    <row r="4278" spans="4:4" x14ac:dyDescent="0.2">
      <c r="D4278" s="143"/>
    </row>
    <row r="4279" spans="4:4" x14ac:dyDescent="0.2">
      <c r="D4279" s="143"/>
    </row>
    <row r="4280" spans="4:4" x14ac:dyDescent="0.2">
      <c r="D4280" s="143"/>
    </row>
    <row r="4281" spans="4:4" x14ac:dyDescent="0.2">
      <c r="D4281" s="143"/>
    </row>
    <row r="4282" spans="4:4" x14ac:dyDescent="0.2">
      <c r="D4282" s="143"/>
    </row>
    <row r="4283" spans="4:4" x14ac:dyDescent="0.2">
      <c r="D4283" s="143"/>
    </row>
    <row r="4284" spans="4:4" x14ac:dyDescent="0.2">
      <c r="D4284" s="143"/>
    </row>
    <row r="4285" spans="4:4" x14ac:dyDescent="0.2">
      <c r="D4285" s="143"/>
    </row>
    <row r="4286" spans="4:4" x14ac:dyDescent="0.2">
      <c r="D4286" s="143"/>
    </row>
    <row r="4287" spans="4:4" x14ac:dyDescent="0.2">
      <c r="D4287" s="143"/>
    </row>
    <row r="4288" spans="4:4" x14ac:dyDescent="0.2">
      <c r="D4288" s="143"/>
    </row>
    <row r="4289" spans="4:4" x14ac:dyDescent="0.2">
      <c r="D4289" s="143"/>
    </row>
    <row r="4290" spans="4:4" x14ac:dyDescent="0.2">
      <c r="D4290" s="143"/>
    </row>
    <row r="4291" spans="4:4" x14ac:dyDescent="0.2">
      <c r="D4291" s="143"/>
    </row>
    <row r="4292" spans="4:4" x14ac:dyDescent="0.2">
      <c r="D4292" s="143"/>
    </row>
    <row r="4293" spans="4:4" x14ac:dyDescent="0.2">
      <c r="D4293" s="143"/>
    </row>
    <row r="4294" spans="4:4" x14ac:dyDescent="0.2">
      <c r="D4294" s="143"/>
    </row>
    <row r="4295" spans="4:4" x14ac:dyDescent="0.2">
      <c r="D4295" s="143"/>
    </row>
    <row r="4296" spans="4:4" x14ac:dyDescent="0.2">
      <c r="D4296" s="143"/>
    </row>
    <row r="4297" spans="4:4" x14ac:dyDescent="0.2">
      <c r="D4297" s="143"/>
    </row>
    <row r="4298" spans="4:4" x14ac:dyDescent="0.2">
      <c r="D4298" s="143"/>
    </row>
    <row r="4299" spans="4:4" x14ac:dyDescent="0.2">
      <c r="D4299" s="143"/>
    </row>
    <row r="4300" spans="4:4" x14ac:dyDescent="0.2">
      <c r="D4300" s="143"/>
    </row>
    <row r="4301" spans="4:4" x14ac:dyDescent="0.2">
      <c r="D4301" s="143"/>
    </row>
    <row r="4302" spans="4:4" x14ac:dyDescent="0.2">
      <c r="D4302" s="143"/>
    </row>
    <row r="4303" spans="4:4" x14ac:dyDescent="0.2">
      <c r="D4303" s="143"/>
    </row>
    <row r="4304" spans="4:4" x14ac:dyDescent="0.2">
      <c r="D4304" s="143"/>
    </row>
    <row r="4305" spans="4:4" x14ac:dyDescent="0.2">
      <c r="D4305" s="143"/>
    </row>
    <row r="4306" spans="4:4" x14ac:dyDescent="0.2">
      <c r="D4306" s="143"/>
    </row>
    <row r="4307" spans="4:4" x14ac:dyDescent="0.2">
      <c r="D4307" s="143"/>
    </row>
    <row r="4308" spans="4:4" x14ac:dyDescent="0.2">
      <c r="D4308" s="143"/>
    </row>
    <row r="4309" spans="4:4" x14ac:dyDescent="0.2">
      <c r="D4309" s="143"/>
    </row>
    <row r="4310" spans="4:4" x14ac:dyDescent="0.2">
      <c r="D4310" s="143"/>
    </row>
    <row r="4311" spans="4:4" x14ac:dyDescent="0.2">
      <c r="D4311" s="143"/>
    </row>
    <row r="4312" spans="4:4" x14ac:dyDescent="0.2">
      <c r="D4312" s="143"/>
    </row>
    <row r="4313" spans="4:4" x14ac:dyDescent="0.2">
      <c r="D4313" s="143"/>
    </row>
    <row r="4314" spans="4:4" x14ac:dyDescent="0.2">
      <c r="D4314" s="143"/>
    </row>
    <row r="4315" spans="4:4" x14ac:dyDescent="0.2">
      <c r="D4315" s="143"/>
    </row>
    <row r="4316" spans="4:4" x14ac:dyDescent="0.2">
      <c r="D4316" s="143"/>
    </row>
    <row r="4317" spans="4:4" x14ac:dyDescent="0.2">
      <c r="D4317" s="143"/>
    </row>
    <row r="4318" spans="4:4" x14ac:dyDescent="0.2">
      <c r="D4318" s="143"/>
    </row>
    <row r="4319" spans="4:4" x14ac:dyDescent="0.2">
      <c r="D4319" s="143"/>
    </row>
    <row r="4320" spans="4:4" x14ac:dyDescent="0.2">
      <c r="D4320" s="143"/>
    </row>
    <row r="4321" spans="4:4" x14ac:dyDescent="0.2">
      <c r="D4321" s="143"/>
    </row>
    <row r="4322" spans="4:4" x14ac:dyDescent="0.2">
      <c r="D4322" s="143"/>
    </row>
    <row r="4323" spans="4:4" x14ac:dyDescent="0.2">
      <c r="D4323" s="143"/>
    </row>
    <row r="4324" spans="4:4" x14ac:dyDescent="0.2">
      <c r="D4324" s="143"/>
    </row>
    <row r="4325" spans="4:4" x14ac:dyDescent="0.2">
      <c r="D4325" s="143"/>
    </row>
    <row r="4326" spans="4:4" x14ac:dyDescent="0.2">
      <c r="D4326" s="143"/>
    </row>
    <row r="4327" spans="4:4" x14ac:dyDescent="0.2">
      <c r="D4327" s="143"/>
    </row>
    <row r="4328" spans="4:4" x14ac:dyDescent="0.2">
      <c r="D4328" s="143"/>
    </row>
    <row r="4329" spans="4:4" x14ac:dyDescent="0.2">
      <c r="D4329" s="143"/>
    </row>
    <row r="4330" spans="4:4" x14ac:dyDescent="0.2">
      <c r="D4330" s="143"/>
    </row>
    <row r="4331" spans="4:4" x14ac:dyDescent="0.2">
      <c r="D4331" s="143"/>
    </row>
    <row r="4332" spans="4:4" x14ac:dyDescent="0.2">
      <c r="D4332" s="143"/>
    </row>
    <row r="4333" spans="4:4" x14ac:dyDescent="0.2">
      <c r="D4333" s="143"/>
    </row>
    <row r="4334" spans="4:4" x14ac:dyDescent="0.2">
      <c r="D4334" s="143"/>
    </row>
    <row r="4335" spans="4:4" x14ac:dyDescent="0.2">
      <c r="D4335" s="143"/>
    </row>
    <row r="4336" spans="4:4" x14ac:dyDescent="0.2">
      <c r="D4336" s="143"/>
    </row>
    <row r="4337" spans="4:4" x14ac:dyDescent="0.2">
      <c r="D4337" s="143"/>
    </row>
    <row r="4338" spans="4:4" x14ac:dyDescent="0.2">
      <c r="D4338" s="143"/>
    </row>
    <row r="4339" spans="4:4" x14ac:dyDescent="0.2">
      <c r="D4339" s="143"/>
    </row>
    <row r="4340" spans="4:4" x14ac:dyDescent="0.2">
      <c r="D4340" s="143"/>
    </row>
    <row r="4341" spans="4:4" x14ac:dyDescent="0.2">
      <c r="D4341" s="143"/>
    </row>
    <row r="4342" spans="4:4" x14ac:dyDescent="0.2">
      <c r="D4342" s="143"/>
    </row>
    <row r="4343" spans="4:4" x14ac:dyDescent="0.2">
      <c r="D4343" s="143"/>
    </row>
    <row r="4344" spans="4:4" x14ac:dyDescent="0.2">
      <c r="D4344" s="143"/>
    </row>
    <row r="4345" spans="4:4" x14ac:dyDescent="0.2">
      <c r="D4345" s="143"/>
    </row>
    <row r="4346" spans="4:4" x14ac:dyDescent="0.2">
      <c r="D4346" s="143"/>
    </row>
    <row r="4347" spans="4:4" x14ac:dyDescent="0.2">
      <c r="D4347" s="143"/>
    </row>
    <row r="4348" spans="4:4" x14ac:dyDescent="0.2">
      <c r="D4348" s="143"/>
    </row>
    <row r="4349" spans="4:4" x14ac:dyDescent="0.2">
      <c r="D4349" s="143"/>
    </row>
    <row r="4350" spans="4:4" x14ac:dyDescent="0.2">
      <c r="D4350" s="143"/>
    </row>
    <row r="4351" spans="4:4" x14ac:dyDescent="0.2">
      <c r="D4351" s="143"/>
    </row>
    <row r="4352" spans="4:4" x14ac:dyDescent="0.2">
      <c r="D4352" s="143"/>
    </row>
    <row r="4353" spans="4:4" x14ac:dyDescent="0.2">
      <c r="D4353" s="143"/>
    </row>
    <row r="4354" spans="4:4" x14ac:dyDescent="0.2">
      <c r="D4354" s="143"/>
    </row>
    <row r="4355" spans="4:4" x14ac:dyDescent="0.2">
      <c r="D4355" s="143"/>
    </row>
    <row r="4356" spans="4:4" x14ac:dyDescent="0.2">
      <c r="D4356" s="143"/>
    </row>
    <row r="4357" spans="4:4" x14ac:dyDescent="0.2">
      <c r="D4357" s="143"/>
    </row>
    <row r="4358" spans="4:4" x14ac:dyDescent="0.2">
      <c r="D4358" s="143"/>
    </row>
    <row r="4359" spans="4:4" x14ac:dyDescent="0.2">
      <c r="D4359" s="143"/>
    </row>
    <row r="4360" spans="4:4" x14ac:dyDescent="0.2">
      <c r="D4360" s="143"/>
    </row>
    <row r="4361" spans="4:4" x14ac:dyDescent="0.2">
      <c r="D4361" s="143"/>
    </row>
    <row r="4362" spans="4:4" x14ac:dyDescent="0.2">
      <c r="D4362" s="143"/>
    </row>
    <row r="4363" spans="4:4" x14ac:dyDescent="0.2">
      <c r="D4363" s="143"/>
    </row>
    <row r="4364" spans="4:4" x14ac:dyDescent="0.2">
      <c r="D4364" s="143"/>
    </row>
    <row r="4365" spans="4:4" x14ac:dyDescent="0.2">
      <c r="D4365" s="143"/>
    </row>
    <row r="4366" spans="4:4" x14ac:dyDescent="0.2">
      <c r="D4366" s="143"/>
    </row>
    <row r="4367" spans="4:4" x14ac:dyDescent="0.2">
      <c r="D4367" s="143"/>
    </row>
    <row r="4368" spans="4:4" x14ac:dyDescent="0.2">
      <c r="D4368" s="143"/>
    </row>
    <row r="4369" spans="4:4" x14ac:dyDescent="0.2">
      <c r="D4369" s="143"/>
    </row>
    <row r="4370" spans="4:4" x14ac:dyDescent="0.2">
      <c r="D4370" s="143"/>
    </row>
    <row r="4371" spans="4:4" x14ac:dyDescent="0.2">
      <c r="D4371" s="143"/>
    </row>
    <row r="4372" spans="4:4" x14ac:dyDescent="0.2">
      <c r="D4372" s="143"/>
    </row>
    <row r="4373" spans="4:4" x14ac:dyDescent="0.2">
      <c r="D4373" s="143"/>
    </row>
    <row r="4374" spans="4:4" x14ac:dyDescent="0.2">
      <c r="D4374" s="143"/>
    </row>
    <row r="4375" spans="4:4" x14ac:dyDescent="0.2">
      <c r="D4375" s="143"/>
    </row>
    <row r="4376" spans="4:4" x14ac:dyDescent="0.2">
      <c r="D4376" s="143"/>
    </row>
    <row r="4377" spans="4:4" x14ac:dyDescent="0.2">
      <c r="D4377" s="143"/>
    </row>
    <row r="4378" spans="4:4" x14ac:dyDescent="0.2">
      <c r="D4378" s="143"/>
    </row>
    <row r="4379" spans="4:4" x14ac:dyDescent="0.2">
      <c r="D4379" s="143"/>
    </row>
    <row r="4380" spans="4:4" x14ac:dyDescent="0.2">
      <c r="D4380" s="143"/>
    </row>
    <row r="4381" spans="4:4" x14ac:dyDescent="0.2">
      <c r="D4381" s="143"/>
    </row>
    <row r="4382" spans="4:4" x14ac:dyDescent="0.2">
      <c r="D4382" s="143"/>
    </row>
    <row r="4383" spans="4:4" x14ac:dyDescent="0.2">
      <c r="D4383" s="143"/>
    </row>
    <row r="4384" spans="4:4" x14ac:dyDescent="0.2">
      <c r="D4384" s="143"/>
    </row>
    <row r="4385" spans="4:4" x14ac:dyDescent="0.2">
      <c r="D4385" s="143"/>
    </row>
    <row r="4386" spans="4:4" x14ac:dyDescent="0.2">
      <c r="D4386" s="143"/>
    </row>
    <row r="4387" spans="4:4" x14ac:dyDescent="0.2">
      <c r="D4387" s="143"/>
    </row>
    <row r="4388" spans="4:4" x14ac:dyDescent="0.2">
      <c r="D4388" s="143"/>
    </row>
    <row r="4389" spans="4:4" x14ac:dyDescent="0.2">
      <c r="D4389" s="143"/>
    </row>
    <row r="4390" spans="4:4" x14ac:dyDescent="0.2">
      <c r="D4390" s="143"/>
    </row>
    <row r="4391" spans="4:4" x14ac:dyDescent="0.2">
      <c r="D4391" s="143"/>
    </row>
    <row r="4392" spans="4:4" x14ac:dyDescent="0.2">
      <c r="D4392" s="143"/>
    </row>
    <row r="4393" spans="4:4" x14ac:dyDescent="0.2">
      <c r="D4393" s="143"/>
    </row>
    <row r="4394" spans="4:4" x14ac:dyDescent="0.2">
      <c r="D4394" s="143"/>
    </row>
    <row r="4395" spans="4:4" x14ac:dyDescent="0.2">
      <c r="D4395" s="143"/>
    </row>
    <row r="4396" spans="4:4" x14ac:dyDescent="0.2">
      <c r="D4396" s="143"/>
    </row>
    <row r="4397" spans="4:4" x14ac:dyDescent="0.2">
      <c r="D4397" s="143"/>
    </row>
    <row r="4398" spans="4:4" x14ac:dyDescent="0.2">
      <c r="D4398" s="143"/>
    </row>
    <row r="4399" spans="4:4" x14ac:dyDescent="0.2">
      <c r="D4399" s="143"/>
    </row>
    <row r="4400" spans="4:4" x14ac:dyDescent="0.2">
      <c r="D4400" s="143"/>
    </row>
    <row r="4401" spans="4:4" x14ac:dyDescent="0.2">
      <c r="D4401" s="143"/>
    </row>
    <row r="4402" spans="4:4" x14ac:dyDescent="0.2">
      <c r="D4402" s="143"/>
    </row>
    <row r="4403" spans="4:4" x14ac:dyDescent="0.2">
      <c r="D4403" s="143"/>
    </row>
    <row r="4404" spans="4:4" x14ac:dyDescent="0.2">
      <c r="D4404" s="143"/>
    </row>
    <row r="4405" spans="4:4" x14ac:dyDescent="0.2">
      <c r="D4405" s="143"/>
    </row>
    <row r="4406" spans="4:4" x14ac:dyDescent="0.2">
      <c r="D4406" s="143"/>
    </row>
    <row r="4407" spans="4:4" x14ac:dyDescent="0.2">
      <c r="D4407" s="143"/>
    </row>
    <row r="4408" spans="4:4" x14ac:dyDescent="0.2">
      <c r="D4408" s="143"/>
    </row>
    <row r="4409" spans="4:4" x14ac:dyDescent="0.2">
      <c r="D4409" s="143"/>
    </row>
    <row r="4410" spans="4:4" x14ac:dyDescent="0.2">
      <c r="D4410" s="143"/>
    </row>
    <row r="4411" spans="4:4" x14ac:dyDescent="0.2">
      <c r="D4411" s="143"/>
    </row>
    <row r="4412" spans="4:4" x14ac:dyDescent="0.2">
      <c r="D4412" s="143"/>
    </row>
    <row r="4413" spans="4:4" x14ac:dyDescent="0.2">
      <c r="D4413" s="143"/>
    </row>
    <row r="4414" spans="4:4" x14ac:dyDescent="0.2">
      <c r="D4414" s="143"/>
    </row>
    <row r="4415" spans="4:4" x14ac:dyDescent="0.2">
      <c r="D4415" s="143"/>
    </row>
    <row r="4416" spans="4:4" x14ac:dyDescent="0.2">
      <c r="D4416" s="143"/>
    </row>
    <row r="4417" spans="4:4" x14ac:dyDescent="0.2">
      <c r="D4417" s="143"/>
    </row>
    <row r="4418" spans="4:4" x14ac:dyDescent="0.2">
      <c r="D4418" s="143"/>
    </row>
    <row r="4419" spans="4:4" x14ac:dyDescent="0.2">
      <c r="D4419" s="143"/>
    </row>
    <row r="4420" spans="4:4" x14ac:dyDescent="0.2">
      <c r="D4420" s="143"/>
    </row>
    <row r="4421" spans="4:4" x14ac:dyDescent="0.2">
      <c r="D4421" s="143"/>
    </row>
    <row r="4422" spans="4:4" x14ac:dyDescent="0.2">
      <c r="D4422" s="143"/>
    </row>
    <row r="4423" spans="4:4" x14ac:dyDescent="0.2">
      <c r="D4423" s="143"/>
    </row>
    <row r="4424" spans="4:4" x14ac:dyDescent="0.2">
      <c r="D4424" s="143"/>
    </row>
    <row r="4425" spans="4:4" x14ac:dyDescent="0.2">
      <c r="D4425" s="143"/>
    </row>
    <row r="4426" spans="4:4" x14ac:dyDescent="0.2">
      <c r="D4426" s="143"/>
    </row>
    <row r="4427" spans="4:4" x14ac:dyDescent="0.2">
      <c r="D4427" s="143"/>
    </row>
    <row r="4428" spans="4:4" x14ac:dyDescent="0.2">
      <c r="D4428" s="143"/>
    </row>
    <row r="4429" spans="4:4" x14ac:dyDescent="0.2">
      <c r="D4429" s="143"/>
    </row>
    <row r="4430" spans="4:4" x14ac:dyDescent="0.2">
      <c r="D4430" s="143"/>
    </row>
    <row r="4431" spans="4:4" x14ac:dyDescent="0.2">
      <c r="D4431" s="143"/>
    </row>
    <row r="4432" spans="4:4" x14ac:dyDescent="0.2">
      <c r="D4432" s="143"/>
    </row>
    <row r="4433" spans="4:4" x14ac:dyDescent="0.2">
      <c r="D4433" s="143"/>
    </row>
    <row r="4434" spans="4:4" x14ac:dyDescent="0.2">
      <c r="D4434" s="143"/>
    </row>
    <row r="4435" spans="4:4" x14ac:dyDescent="0.2">
      <c r="D4435" s="143"/>
    </row>
    <row r="4436" spans="4:4" x14ac:dyDescent="0.2">
      <c r="D4436" s="143"/>
    </row>
    <row r="4437" spans="4:4" x14ac:dyDescent="0.2">
      <c r="D4437" s="143"/>
    </row>
    <row r="4438" spans="4:4" x14ac:dyDescent="0.2">
      <c r="D4438" s="143"/>
    </row>
    <row r="4439" spans="4:4" x14ac:dyDescent="0.2">
      <c r="D4439" s="143"/>
    </row>
    <row r="4440" spans="4:4" x14ac:dyDescent="0.2">
      <c r="D4440" s="143"/>
    </row>
    <row r="4441" spans="4:4" x14ac:dyDescent="0.2">
      <c r="D4441" s="143"/>
    </row>
    <row r="4442" spans="4:4" x14ac:dyDescent="0.2">
      <c r="D4442" s="143"/>
    </row>
    <row r="4443" spans="4:4" x14ac:dyDescent="0.2">
      <c r="D4443" s="143"/>
    </row>
    <row r="4444" spans="4:4" x14ac:dyDescent="0.2">
      <c r="D4444" s="143"/>
    </row>
    <row r="4445" spans="4:4" x14ac:dyDescent="0.2">
      <c r="D4445" s="143"/>
    </row>
    <row r="4446" spans="4:4" x14ac:dyDescent="0.2">
      <c r="D4446" s="143"/>
    </row>
    <row r="4447" spans="4:4" x14ac:dyDescent="0.2">
      <c r="D4447" s="143"/>
    </row>
    <row r="4448" spans="4:4" x14ac:dyDescent="0.2">
      <c r="D4448" s="143"/>
    </row>
    <row r="4449" spans="4:4" x14ac:dyDescent="0.2">
      <c r="D4449" s="143"/>
    </row>
    <row r="4450" spans="4:4" x14ac:dyDescent="0.2">
      <c r="D4450" s="143"/>
    </row>
    <row r="4451" spans="4:4" x14ac:dyDescent="0.2">
      <c r="D4451" s="143"/>
    </row>
    <row r="4452" spans="4:4" x14ac:dyDescent="0.2">
      <c r="D4452" s="143"/>
    </row>
    <row r="4453" spans="4:4" x14ac:dyDescent="0.2">
      <c r="D4453" s="143"/>
    </row>
    <row r="4454" spans="4:4" x14ac:dyDescent="0.2">
      <c r="D4454" s="143"/>
    </row>
    <row r="4455" spans="4:4" x14ac:dyDescent="0.2">
      <c r="D4455" s="143"/>
    </row>
    <row r="4456" spans="4:4" x14ac:dyDescent="0.2">
      <c r="D4456" s="143"/>
    </row>
    <row r="4457" spans="4:4" x14ac:dyDescent="0.2">
      <c r="D4457" s="143"/>
    </row>
    <row r="4458" spans="4:4" x14ac:dyDescent="0.2">
      <c r="D4458" s="143"/>
    </row>
    <row r="4459" spans="4:4" x14ac:dyDescent="0.2">
      <c r="D4459" s="143"/>
    </row>
    <row r="4460" spans="4:4" x14ac:dyDescent="0.2">
      <c r="D4460" s="143"/>
    </row>
    <row r="4461" spans="4:4" x14ac:dyDescent="0.2">
      <c r="D4461" s="143"/>
    </row>
    <row r="4462" spans="4:4" x14ac:dyDescent="0.2">
      <c r="D4462" s="143"/>
    </row>
    <row r="4463" spans="4:4" x14ac:dyDescent="0.2">
      <c r="D4463" s="143"/>
    </row>
    <row r="4464" spans="4:4" x14ac:dyDescent="0.2">
      <c r="D4464" s="143"/>
    </row>
    <row r="4465" spans="4:4" x14ac:dyDescent="0.2">
      <c r="D4465" s="143"/>
    </row>
    <row r="4466" spans="4:4" x14ac:dyDescent="0.2">
      <c r="D4466" s="143"/>
    </row>
    <row r="4467" spans="4:4" x14ac:dyDescent="0.2">
      <c r="D4467" s="143"/>
    </row>
    <row r="4468" spans="4:4" x14ac:dyDescent="0.2">
      <c r="D4468" s="143"/>
    </row>
    <row r="4469" spans="4:4" x14ac:dyDescent="0.2">
      <c r="D4469" s="143"/>
    </row>
    <row r="4470" spans="4:4" x14ac:dyDescent="0.2">
      <c r="D4470" s="143"/>
    </row>
    <row r="4471" spans="4:4" x14ac:dyDescent="0.2">
      <c r="D4471" s="143"/>
    </row>
    <row r="4472" spans="4:4" x14ac:dyDescent="0.2">
      <c r="D4472" s="143"/>
    </row>
    <row r="4473" spans="4:4" x14ac:dyDescent="0.2">
      <c r="D4473" s="143"/>
    </row>
    <row r="4474" spans="4:4" x14ac:dyDescent="0.2">
      <c r="D4474" s="143"/>
    </row>
    <row r="4475" spans="4:4" x14ac:dyDescent="0.2">
      <c r="D4475" s="143"/>
    </row>
    <row r="4476" spans="4:4" x14ac:dyDescent="0.2">
      <c r="D4476" s="143"/>
    </row>
    <row r="4477" spans="4:4" x14ac:dyDescent="0.2">
      <c r="D4477" s="143"/>
    </row>
    <row r="4478" spans="4:4" x14ac:dyDescent="0.2">
      <c r="D4478" s="143"/>
    </row>
    <row r="4479" spans="4:4" x14ac:dyDescent="0.2">
      <c r="D4479" s="143"/>
    </row>
    <row r="4480" spans="4:4" x14ac:dyDescent="0.2">
      <c r="D4480" s="143"/>
    </row>
    <row r="4481" spans="4:4" x14ac:dyDescent="0.2">
      <c r="D4481" s="143"/>
    </row>
    <row r="4482" spans="4:4" x14ac:dyDescent="0.2">
      <c r="D4482" s="143"/>
    </row>
    <row r="4483" spans="4:4" x14ac:dyDescent="0.2">
      <c r="D4483" s="143"/>
    </row>
    <row r="4484" spans="4:4" x14ac:dyDescent="0.2">
      <c r="D4484" s="143"/>
    </row>
    <row r="4485" spans="4:4" x14ac:dyDescent="0.2">
      <c r="D4485" s="143"/>
    </row>
    <row r="4486" spans="4:4" x14ac:dyDescent="0.2">
      <c r="D4486" s="143"/>
    </row>
    <row r="4487" spans="4:4" x14ac:dyDescent="0.2">
      <c r="D4487" s="143"/>
    </row>
    <row r="4488" spans="4:4" x14ac:dyDescent="0.2">
      <c r="D4488" s="143"/>
    </row>
    <row r="4489" spans="4:4" x14ac:dyDescent="0.2">
      <c r="D4489" s="143"/>
    </row>
    <row r="4490" spans="4:4" x14ac:dyDescent="0.2">
      <c r="D4490" s="143"/>
    </row>
    <row r="4491" spans="4:4" x14ac:dyDescent="0.2">
      <c r="D4491" s="143"/>
    </row>
    <row r="4492" spans="4:4" x14ac:dyDescent="0.2">
      <c r="D4492" s="143"/>
    </row>
    <row r="4493" spans="4:4" x14ac:dyDescent="0.2">
      <c r="D4493" s="143"/>
    </row>
    <row r="4494" spans="4:4" x14ac:dyDescent="0.2">
      <c r="D4494" s="143"/>
    </row>
    <row r="4495" spans="4:4" x14ac:dyDescent="0.2">
      <c r="D4495" s="143"/>
    </row>
    <row r="4496" spans="4:4" x14ac:dyDescent="0.2">
      <c r="D4496" s="143"/>
    </row>
    <row r="4497" spans="4:4" x14ac:dyDescent="0.2">
      <c r="D4497" s="143"/>
    </row>
    <row r="4498" spans="4:4" x14ac:dyDescent="0.2">
      <c r="D4498" s="143"/>
    </row>
    <row r="4499" spans="4:4" x14ac:dyDescent="0.2">
      <c r="D4499" s="143"/>
    </row>
    <row r="4500" spans="4:4" x14ac:dyDescent="0.2">
      <c r="D4500" s="143"/>
    </row>
    <row r="4501" spans="4:4" x14ac:dyDescent="0.2">
      <c r="D4501" s="143"/>
    </row>
    <row r="4502" spans="4:4" x14ac:dyDescent="0.2">
      <c r="D4502" s="143"/>
    </row>
    <row r="4503" spans="4:4" x14ac:dyDescent="0.2">
      <c r="D4503" s="143"/>
    </row>
    <row r="4504" spans="4:4" x14ac:dyDescent="0.2">
      <c r="D4504" s="143"/>
    </row>
    <row r="4505" spans="4:4" x14ac:dyDescent="0.2">
      <c r="D4505" s="143"/>
    </row>
    <row r="4506" spans="4:4" x14ac:dyDescent="0.2">
      <c r="D4506" s="143"/>
    </row>
    <row r="4507" spans="4:4" x14ac:dyDescent="0.2">
      <c r="D4507" s="143"/>
    </row>
    <row r="4508" spans="4:4" x14ac:dyDescent="0.2">
      <c r="D4508" s="143"/>
    </row>
    <row r="4509" spans="4:4" x14ac:dyDescent="0.2">
      <c r="D4509" s="143"/>
    </row>
    <row r="4510" spans="4:4" x14ac:dyDescent="0.2">
      <c r="D4510" s="143"/>
    </row>
    <row r="4511" spans="4:4" x14ac:dyDescent="0.2">
      <c r="D4511" s="143"/>
    </row>
    <row r="4512" spans="4:4" x14ac:dyDescent="0.2">
      <c r="D4512" s="143"/>
    </row>
    <row r="4513" spans="4:4" x14ac:dyDescent="0.2">
      <c r="D4513" s="143"/>
    </row>
    <row r="4514" spans="4:4" x14ac:dyDescent="0.2">
      <c r="D4514" s="143"/>
    </row>
    <row r="4515" spans="4:4" x14ac:dyDescent="0.2">
      <c r="D4515" s="143"/>
    </row>
    <row r="4516" spans="4:4" x14ac:dyDescent="0.2">
      <c r="D4516" s="143"/>
    </row>
    <row r="4517" spans="4:4" x14ac:dyDescent="0.2">
      <c r="D4517" s="143"/>
    </row>
    <row r="4518" spans="4:4" x14ac:dyDescent="0.2">
      <c r="D4518" s="143"/>
    </row>
    <row r="4519" spans="4:4" x14ac:dyDescent="0.2">
      <c r="D4519" s="143"/>
    </row>
    <row r="4520" spans="4:4" x14ac:dyDescent="0.2">
      <c r="D4520" s="143"/>
    </row>
    <row r="4521" spans="4:4" x14ac:dyDescent="0.2">
      <c r="D4521" s="143"/>
    </row>
    <row r="4522" spans="4:4" x14ac:dyDescent="0.2">
      <c r="D4522" s="143"/>
    </row>
    <row r="4523" spans="4:4" x14ac:dyDescent="0.2">
      <c r="D4523" s="143"/>
    </row>
    <row r="4524" spans="4:4" x14ac:dyDescent="0.2">
      <c r="D4524" s="143"/>
    </row>
    <row r="4525" spans="4:4" x14ac:dyDescent="0.2">
      <c r="D4525" s="143"/>
    </row>
    <row r="4526" spans="4:4" x14ac:dyDescent="0.2">
      <c r="D4526" s="143"/>
    </row>
    <row r="4527" spans="4:4" x14ac:dyDescent="0.2">
      <c r="D4527" s="143"/>
    </row>
    <row r="4528" spans="4:4" x14ac:dyDescent="0.2">
      <c r="D4528" s="143"/>
    </row>
    <row r="4529" spans="4:4" x14ac:dyDescent="0.2">
      <c r="D4529" s="143"/>
    </row>
    <row r="4530" spans="4:4" x14ac:dyDescent="0.2">
      <c r="D4530" s="143"/>
    </row>
    <row r="4531" spans="4:4" x14ac:dyDescent="0.2">
      <c r="D4531" s="143"/>
    </row>
    <row r="4532" spans="4:4" x14ac:dyDescent="0.2">
      <c r="D4532" s="143"/>
    </row>
    <row r="4533" spans="4:4" x14ac:dyDescent="0.2">
      <c r="D4533" s="143"/>
    </row>
    <row r="4534" spans="4:4" x14ac:dyDescent="0.2">
      <c r="D4534" s="143"/>
    </row>
    <row r="4535" spans="4:4" x14ac:dyDescent="0.2">
      <c r="D4535" s="143"/>
    </row>
    <row r="4536" spans="4:4" x14ac:dyDescent="0.2">
      <c r="D4536" s="143"/>
    </row>
    <row r="4537" spans="4:4" x14ac:dyDescent="0.2">
      <c r="D4537" s="143"/>
    </row>
    <row r="4538" spans="4:4" x14ac:dyDescent="0.2">
      <c r="D4538" s="143"/>
    </row>
    <row r="4539" spans="4:4" x14ac:dyDescent="0.2">
      <c r="D4539" s="143"/>
    </row>
    <row r="4540" spans="4:4" x14ac:dyDescent="0.2">
      <c r="D4540" s="143"/>
    </row>
    <row r="4541" spans="4:4" x14ac:dyDescent="0.2">
      <c r="D4541" s="143"/>
    </row>
    <row r="4542" spans="4:4" x14ac:dyDescent="0.2">
      <c r="D4542" s="143"/>
    </row>
    <row r="4543" spans="4:4" x14ac:dyDescent="0.2">
      <c r="D4543" s="143"/>
    </row>
    <row r="4544" spans="4:4" x14ac:dyDescent="0.2">
      <c r="D4544" s="143"/>
    </row>
    <row r="4545" spans="4:4" x14ac:dyDescent="0.2">
      <c r="D4545" s="143"/>
    </row>
    <row r="4546" spans="4:4" x14ac:dyDescent="0.2">
      <c r="D4546" s="143"/>
    </row>
    <row r="4547" spans="4:4" x14ac:dyDescent="0.2">
      <c r="D4547" s="143"/>
    </row>
    <row r="4548" spans="4:4" x14ac:dyDescent="0.2">
      <c r="D4548" s="143"/>
    </row>
    <row r="4549" spans="4:4" x14ac:dyDescent="0.2">
      <c r="D4549" s="143"/>
    </row>
    <row r="4550" spans="4:4" x14ac:dyDescent="0.2">
      <c r="D4550" s="143"/>
    </row>
    <row r="4551" spans="4:4" x14ac:dyDescent="0.2">
      <c r="D4551" s="143"/>
    </row>
    <row r="4552" spans="4:4" x14ac:dyDescent="0.2">
      <c r="D4552" s="143"/>
    </row>
    <row r="4553" spans="4:4" x14ac:dyDescent="0.2">
      <c r="D4553" s="143"/>
    </row>
    <row r="4554" spans="4:4" x14ac:dyDescent="0.2">
      <c r="D4554" s="143"/>
    </row>
    <row r="4555" spans="4:4" x14ac:dyDescent="0.2">
      <c r="D4555" s="143"/>
    </row>
    <row r="4556" spans="4:4" x14ac:dyDescent="0.2">
      <c r="D4556" s="143"/>
    </row>
    <row r="4557" spans="4:4" x14ac:dyDescent="0.2">
      <c r="D4557" s="143"/>
    </row>
    <row r="4558" spans="4:4" x14ac:dyDescent="0.2">
      <c r="D4558" s="143"/>
    </row>
    <row r="4559" spans="4:4" x14ac:dyDescent="0.2">
      <c r="D4559" s="143"/>
    </row>
    <row r="4560" spans="4:4" x14ac:dyDescent="0.2">
      <c r="D4560" s="143"/>
    </row>
    <row r="4561" spans="4:4" x14ac:dyDescent="0.2">
      <c r="D4561" s="143"/>
    </row>
    <row r="4562" spans="4:4" x14ac:dyDescent="0.2">
      <c r="D4562" s="143"/>
    </row>
    <row r="4563" spans="4:4" x14ac:dyDescent="0.2">
      <c r="D4563" s="143"/>
    </row>
    <row r="4564" spans="4:4" x14ac:dyDescent="0.2">
      <c r="D4564" s="143"/>
    </row>
    <row r="4565" spans="4:4" x14ac:dyDescent="0.2">
      <c r="D4565" s="143"/>
    </row>
    <row r="4566" spans="4:4" x14ac:dyDescent="0.2">
      <c r="D4566" s="143"/>
    </row>
    <row r="4567" spans="4:4" x14ac:dyDescent="0.2">
      <c r="D4567" s="143"/>
    </row>
    <row r="4568" spans="4:4" x14ac:dyDescent="0.2">
      <c r="D4568" s="143"/>
    </row>
    <row r="4569" spans="4:4" x14ac:dyDescent="0.2">
      <c r="D4569" s="143"/>
    </row>
    <row r="4570" spans="4:4" x14ac:dyDescent="0.2">
      <c r="D4570" s="143"/>
    </row>
    <row r="4571" spans="4:4" x14ac:dyDescent="0.2">
      <c r="D4571" s="143"/>
    </row>
    <row r="4572" spans="4:4" x14ac:dyDescent="0.2">
      <c r="D4572" s="143"/>
    </row>
    <row r="4573" spans="4:4" x14ac:dyDescent="0.2">
      <c r="D4573" s="143"/>
    </row>
    <row r="4574" spans="4:4" x14ac:dyDescent="0.2">
      <c r="D4574" s="143"/>
    </row>
    <row r="4575" spans="4:4" x14ac:dyDescent="0.2">
      <c r="D4575" s="143"/>
    </row>
    <row r="4576" spans="4:4" x14ac:dyDescent="0.2">
      <c r="D4576" s="143"/>
    </row>
    <row r="4577" spans="4:4" x14ac:dyDescent="0.2">
      <c r="D4577" s="143"/>
    </row>
    <row r="4578" spans="4:4" x14ac:dyDescent="0.2">
      <c r="D4578" s="143"/>
    </row>
    <row r="4579" spans="4:4" x14ac:dyDescent="0.2">
      <c r="D4579" s="143"/>
    </row>
    <row r="4580" spans="4:4" x14ac:dyDescent="0.2">
      <c r="D4580" s="143"/>
    </row>
    <row r="4581" spans="4:4" x14ac:dyDescent="0.2">
      <c r="D4581" s="143"/>
    </row>
    <row r="4582" spans="4:4" x14ac:dyDescent="0.2">
      <c r="D4582" s="143"/>
    </row>
    <row r="4583" spans="4:4" x14ac:dyDescent="0.2">
      <c r="D4583" s="143"/>
    </row>
    <row r="4584" spans="4:4" x14ac:dyDescent="0.2">
      <c r="D4584" s="143"/>
    </row>
    <row r="4585" spans="4:4" x14ac:dyDescent="0.2">
      <c r="D4585" s="143"/>
    </row>
    <row r="4586" spans="4:4" x14ac:dyDescent="0.2">
      <c r="D4586" s="143"/>
    </row>
    <row r="4587" spans="4:4" x14ac:dyDescent="0.2">
      <c r="D4587" s="143"/>
    </row>
    <row r="4588" spans="4:4" x14ac:dyDescent="0.2">
      <c r="D4588" s="143"/>
    </row>
    <row r="4589" spans="4:4" x14ac:dyDescent="0.2">
      <c r="D4589" s="143"/>
    </row>
    <row r="4590" spans="4:4" x14ac:dyDescent="0.2">
      <c r="D4590" s="143"/>
    </row>
    <row r="4591" spans="4:4" x14ac:dyDescent="0.2">
      <c r="D4591" s="143"/>
    </row>
    <row r="4592" spans="4:4" x14ac:dyDescent="0.2">
      <c r="D4592" s="143"/>
    </row>
    <row r="4593" spans="4:4" x14ac:dyDescent="0.2">
      <c r="D4593" s="143"/>
    </row>
    <row r="4594" spans="4:4" x14ac:dyDescent="0.2">
      <c r="D4594" s="143"/>
    </row>
    <row r="4595" spans="4:4" x14ac:dyDescent="0.2">
      <c r="D4595" s="143"/>
    </row>
    <row r="4596" spans="4:4" x14ac:dyDescent="0.2">
      <c r="D4596" s="143"/>
    </row>
    <row r="4597" spans="4:4" x14ac:dyDescent="0.2">
      <c r="D4597" s="143"/>
    </row>
    <row r="4598" spans="4:4" x14ac:dyDescent="0.2">
      <c r="D4598" s="143"/>
    </row>
    <row r="4599" spans="4:4" x14ac:dyDescent="0.2">
      <c r="D4599" s="143"/>
    </row>
    <row r="4600" spans="4:4" x14ac:dyDescent="0.2">
      <c r="D4600" s="143"/>
    </row>
    <row r="4601" spans="4:4" x14ac:dyDescent="0.2">
      <c r="D4601" s="143"/>
    </row>
    <row r="4602" spans="4:4" x14ac:dyDescent="0.2">
      <c r="D4602" s="143"/>
    </row>
    <row r="4603" spans="4:4" x14ac:dyDescent="0.2">
      <c r="D4603" s="143"/>
    </row>
    <row r="4604" spans="4:4" x14ac:dyDescent="0.2">
      <c r="D4604" s="143"/>
    </row>
    <row r="4605" spans="4:4" x14ac:dyDescent="0.2">
      <c r="D4605" s="143"/>
    </row>
    <row r="4606" spans="4:4" x14ac:dyDescent="0.2">
      <c r="D4606" s="143"/>
    </row>
    <row r="4607" spans="4:4" x14ac:dyDescent="0.2">
      <c r="D4607" s="143"/>
    </row>
    <row r="4608" spans="4:4" x14ac:dyDescent="0.2">
      <c r="D4608" s="143"/>
    </row>
    <row r="4609" spans="4:4" x14ac:dyDescent="0.2">
      <c r="D4609" s="143"/>
    </row>
    <row r="4610" spans="4:4" x14ac:dyDescent="0.2">
      <c r="D4610" s="143"/>
    </row>
    <row r="4611" spans="4:4" x14ac:dyDescent="0.2">
      <c r="D4611" s="143"/>
    </row>
    <row r="4612" spans="4:4" x14ac:dyDescent="0.2">
      <c r="D4612" s="143"/>
    </row>
    <row r="4613" spans="4:4" x14ac:dyDescent="0.2">
      <c r="D4613" s="143"/>
    </row>
    <row r="4614" spans="4:4" x14ac:dyDescent="0.2">
      <c r="D4614" s="143"/>
    </row>
    <row r="4615" spans="4:4" x14ac:dyDescent="0.2">
      <c r="D4615" s="143"/>
    </row>
    <row r="4616" spans="4:4" x14ac:dyDescent="0.2">
      <c r="D4616" s="143"/>
    </row>
    <row r="4617" spans="4:4" x14ac:dyDescent="0.2">
      <c r="D4617" s="143"/>
    </row>
    <row r="4618" spans="4:4" x14ac:dyDescent="0.2">
      <c r="D4618" s="143"/>
    </row>
    <row r="4619" spans="4:4" x14ac:dyDescent="0.2">
      <c r="D4619" s="143"/>
    </row>
    <row r="4620" spans="4:4" x14ac:dyDescent="0.2">
      <c r="D4620" s="143"/>
    </row>
    <row r="4621" spans="4:4" x14ac:dyDescent="0.2">
      <c r="D4621" s="143"/>
    </row>
    <row r="4622" spans="4:4" x14ac:dyDescent="0.2">
      <c r="D4622" s="143"/>
    </row>
    <row r="4623" spans="4:4" x14ac:dyDescent="0.2">
      <c r="D4623" s="143"/>
    </row>
    <row r="4624" spans="4:4" x14ac:dyDescent="0.2">
      <c r="D4624" s="143"/>
    </row>
    <row r="4625" spans="4:4" x14ac:dyDescent="0.2">
      <c r="D4625" s="143"/>
    </row>
    <row r="4626" spans="4:4" x14ac:dyDescent="0.2">
      <c r="D4626" s="143"/>
    </row>
    <row r="4627" spans="4:4" x14ac:dyDescent="0.2">
      <c r="D4627" s="143"/>
    </row>
    <row r="4628" spans="4:4" x14ac:dyDescent="0.2">
      <c r="D4628" s="143"/>
    </row>
    <row r="4629" spans="4:4" x14ac:dyDescent="0.2">
      <c r="D4629" s="143"/>
    </row>
    <row r="4630" spans="4:4" x14ac:dyDescent="0.2">
      <c r="D4630" s="143"/>
    </row>
    <row r="4631" spans="4:4" x14ac:dyDescent="0.2">
      <c r="D4631" s="143"/>
    </row>
    <row r="4632" spans="4:4" x14ac:dyDescent="0.2">
      <c r="D4632" s="143"/>
    </row>
    <row r="4633" spans="4:4" x14ac:dyDescent="0.2">
      <c r="D4633" s="143"/>
    </row>
    <row r="4634" spans="4:4" x14ac:dyDescent="0.2">
      <c r="D4634" s="143"/>
    </row>
    <row r="4635" spans="4:4" x14ac:dyDescent="0.2">
      <c r="D4635" s="143"/>
    </row>
    <row r="4636" spans="4:4" x14ac:dyDescent="0.2">
      <c r="D4636" s="143"/>
    </row>
    <row r="4637" spans="4:4" x14ac:dyDescent="0.2">
      <c r="D4637" s="143"/>
    </row>
    <row r="4638" spans="4:4" x14ac:dyDescent="0.2">
      <c r="D4638" s="143"/>
    </row>
    <row r="4639" spans="4:4" x14ac:dyDescent="0.2">
      <c r="D4639" s="143"/>
    </row>
    <row r="4640" spans="4:4" x14ac:dyDescent="0.2">
      <c r="D4640" s="143"/>
    </row>
    <row r="4641" spans="4:4" x14ac:dyDescent="0.2">
      <c r="D4641" s="143"/>
    </row>
    <row r="4642" spans="4:4" x14ac:dyDescent="0.2">
      <c r="D4642" s="143"/>
    </row>
    <row r="4643" spans="4:4" x14ac:dyDescent="0.2">
      <c r="D4643" s="143"/>
    </row>
    <row r="4644" spans="4:4" x14ac:dyDescent="0.2">
      <c r="D4644" s="143"/>
    </row>
    <row r="4645" spans="4:4" x14ac:dyDescent="0.2">
      <c r="D4645" s="143"/>
    </row>
    <row r="4646" spans="4:4" x14ac:dyDescent="0.2">
      <c r="D4646" s="143"/>
    </row>
    <row r="4647" spans="4:4" x14ac:dyDescent="0.2">
      <c r="D4647" s="143"/>
    </row>
    <row r="4648" spans="4:4" x14ac:dyDescent="0.2">
      <c r="D4648" s="143"/>
    </row>
    <row r="4649" spans="4:4" x14ac:dyDescent="0.2">
      <c r="D4649" s="143"/>
    </row>
    <row r="4650" spans="4:4" x14ac:dyDescent="0.2">
      <c r="D4650" s="143"/>
    </row>
    <row r="4651" spans="4:4" x14ac:dyDescent="0.2">
      <c r="D4651" s="143"/>
    </row>
    <row r="4652" spans="4:4" x14ac:dyDescent="0.2">
      <c r="D4652" s="143"/>
    </row>
    <row r="4653" spans="4:4" x14ac:dyDescent="0.2">
      <c r="D4653" s="143"/>
    </row>
    <row r="4654" spans="4:4" x14ac:dyDescent="0.2">
      <c r="D4654" s="143"/>
    </row>
    <row r="4655" spans="4:4" x14ac:dyDescent="0.2">
      <c r="D4655" s="143"/>
    </row>
    <row r="4656" spans="4:4" x14ac:dyDescent="0.2">
      <c r="D4656" s="143"/>
    </row>
    <row r="4657" spans="4:4" x14ac:dyDescent="0.2">
      <c r="D4657" s="143"/>
    </row>
    <row r="4658" spans="4:4" x14ac:dyDescent="0.2">
      <c r="D4658" s="143"/>
    </row>
    <row r="4659" spans="4:4" x14ac:dyDescent="0.2">
      <c r="D4659" s="143"/>
    </row>
    <row r="4660" spans="4:4" x14ac:dyDescent="0.2">
      <c r="D4660" s="143"/>
    </row>
    <row r="4661" spans="4:4" x14ac:dyDescent="0.2">
      <c r="D4661" s="143"/>
    </row>
    <row r="4662" spans="4:4" x14ac:dyDescent="0.2">
      <c r="D4662" s="143"/>
    </row>
    <row r="4663" spans="4:4" x14ac:dyDescent="0.2">
      <c r="D4663" s="143"/>
    </row>
    <row r="4664" spans="4:4" x14ac:dyDescent="0.2">
      <c r="D4664" s="143"/>
    </row>
    <row r="4665" spans="4:4" x14ac:dyDescent="0.2">
      <c r="D4665" s="143"/>
    </row>
    <row r="4666" spans="4:4" x14ac:dyDescent="0.2">
      <c r="D4666" s="143"/>
    </row>
    <row r="4667" spans="4:4" x14ac:dyDescent="0.2">
      <c r="D4667" s="143"/>
    </row>
    <row r="4668" spans="4:4" x14ac:dyDescent="0.2">
      <c r="D4668" s="143"/>
    </row>
    <row r="4669" spans="4:4" x14ac:dyDescent="0.2">
      <c r="D4669" s="143"/>
    </row>
    <row r="4670" spans="4:4" x14ac:dyDescent="0.2">
      <c r="D4670" s="143"/>
    </row>
    <row r="4671" spans="4:4" x14ac:dyDescent="0.2">
      <c r="D4671" s="143"/>
    </row>
    <row r="4672" spans="4:4" x14ac:dyDescent="0.2">
      <c r="D4672" s="143"/>
    </row>
    <row r="4673" spans="4:4" x14ac:dyDescent="0.2">
      <c r="D4673" s="143"/>
    </row>
    <row r="4674" spans="4:4" x14ac:dyDescent="0.2">
      <c r="D4674" s="143"/>
    </row>
    <row r="4675" spans="4:4" x14ac:dyDescent="0.2">
      <c r="D4675" s="143"/>
    </row>
    <row r="4676" spans="4:4" x14ac:dyDescent="0.2">
      <c r="D4676" s="143"/>
    </row>
    <row r="4677" spans="4:4" x14ac:dyDescent="0.2">
      <c r="D4677" s="143"/>
    </row>
    <row r="4678" spans="4:4" x14ac:dyDescent="0.2">
      <c r="D4678" s="143"/>
    </row>
    <row r="4679" spans="4:4" x14ac:dyDescent="0.2">
      <c r="D4679" s="143"/>
    </row>
    <row r="4680" spans="4:4" x14ac:dyDescent="0.2">
      <c r="D4680" s="143"/>
    </row>
    <row r="4681" spans="4:4" x14ac:dyDescent="0.2">
      <c r="D4681" s="143"/>
    </row>
    <row r="4682" spans="4:4" x14ac:dyDescent="0.2">
      <c r="D4682" s="143"/>
    </row>
    <row r="4683" spans="4:4" x14ac:dyDescent="0.2">
      <c r="D4683" s="143"/>
    </row>
    <row r="4684" spans="4:4" x14ac:dyDescent="0.2">
      <c r="D4684" s="143"/>
    </row>
    <row r="4685" spans="4:4" x14ac:dyDescent="0.2">
      <c r="D4685" s="143"/>
    </row>
    <row r="4686" spans="4:4" x14ac:dyDescent="0.2">
      <c r="D4686" s="143"/>
    </row>
    <row r="4687" spans="4:4" x14ac:dyDescent="0.2">
      <c r="D4687" s="143"/>
    </row>
    <row r="4688" spans="4:4" x14ac:dyDescent="0.2">
      <c r="D4688" s="143"/>
    </row>
    <row r="4689" spans="4:4" x14ac:dyDescent="0.2">
      <c r="D4689" s="143"/>
    </row>
    <row r="4690" spans="4:4" x14ac:dyDescent="0.2">
      <c r="D4690" s="143"/>
    </row>
    <row r="4691" spans="4:4" x14ac:dyDescent="0.2">
      <c r="D4691" s="143"/>
    </row>
    <row r="4692" spans="4:4" x14ac:dyDescent="0.2">
      <c r="D4692" s="143"/>
    </row>
    <row r="4693" spans="4:4" x14ac:dyDescent="0.2">
      <c r="D4693" s="143"/>
    </row>
    <row r="4694" spans="4:4" x14ac:dyDescent="0.2">
      <c r="D4694" s="143"/>
    </row>
    <row r="4695" spans="4:4" x14ac:dyDescent="0.2">
      <c r="D4695" s="143"/>
    </row>
    <row r="4696" spans="4:4" x14ac:dyDescent="0.2">
      <c r="D4696" s="143"/>
    </row>
    <row r="4697" spans="4:4" x14ac:dyDescent="0.2">
      <c r="D4697" s="143"/>
    </row>
    <row r="4698" spans="4:4" x14ac:dyDescent="0.2">
      <c r="D4698" s="143"/>
    </row>
    <row r="4699" spans="4:4" x14ac:dyDescent="0.2">
      <c r="D4699" s="143"/>
    </row>
    <row r="4700" spans="4:4" x14ac:dyDescent="0.2">
      <c r="D4700" s="143"/>
    </row>
    <row r="4701" spans="4:4" x14ac:dyDescent="0.2">
      <c r="D4701" s="143"/>
    </row>
    <row r="4702" spans="4:4" x14ac:dyDescent="0.2">
      <c r="D4702" s="143"/>
    </row>
    <row r="4703" spans="4:4" x14ac:dyDescent="0.2">
      <c r="D4703" s="143"/>
    </row>
    <row r="4704" spans="4:4" x14ac:dyDescent="0.2">
      <c r="D4704" s="143"/>
    </row>
    <row r="4705" spans="4:4" x14ac:dyDescent="0.2">
      <c r="D4705" s="143"/>
    </row>
    <row r="4706" spans="4:4" x14ac:dyDescent="0.2">
      <c r="D4706" s="143"/>
    </row>
    <row r="4707" spans="4:4" x14ac:dyDescent="0.2">
      <c r="D4707" s="143"/>
    </row>
    <row r="4708" spans="4:4" x14ac:dyDescent="0.2">
      <c r="D4708" s="143"/>
    </row>
    <row r="4709" spans="4:4" x14ac:dyDescent="0.2">
      <c r="D4709" s="143"/>
    </row>
    <row r="4710" spans="4:4" x14ac:dyDescent="0.2">
      <c r="D4710" s="143"/>
    </row>
    <row r="4711" spans="4:4" x14ac:dyDescent="0.2">
      <c r="D4711" s="143"/>
    </row>
    <row r="4712" spans="4:4" x14ac:dyDescent="0.2">
      <c r="D4712" s="143"/>
    </row>
    <row r="4713" spans="4:4" x14ac:dyDescent="0.2">
      <c r="D4713" s="143"/>
    </row>
    <row r="4714" spans="4:4" x14ac:dyDescent="0.2">
      <c r="D4714" s="143"/>
    </row>
    <row r="4715" spans="4:4" x14ac:dyDescent="0.2">
      <c r="D4715" s="143"/>
    </row>
    <row r="4716" spans="4:4" x14ac:dyDescent="0.2">
      <c r="D4716" s="143"/>
    </row>
    <row r="4717" spans="4:4" x14ac:dyDescent="0.2">
      <c r="D4717" s="143"/>
    </row>
    <row r="4718" spans="4:4" x14ac:dyDescent="0.2">
      <c r="D4718" s="143"/>
    </row>
    <row r="4719" spans="4:4" x14ac:dyDescent="0.2">
      <c r="D4719" s="143"/>
    </row>
    <row r="4720" spans="4:4" x14ac:dyDescent="0.2">
      <c r="D4720" s="143"/>
    </row>
    <row r="4721" spans="4:4" x14ac:dyDescent="0.2">
      <c r="D4721" s="143"/>
    </row>
    <row r="4722" spans="4:4" x14ac:dyDescent="0.2">
      <c r="D4722" s="143"/>
    </row>
    <row r="4723" spans="4:4" x14ac:dyDescent="0.2">
      <c r="D4723" s="143"/>
    </row>
    <row r="4724" spans="4:4" x14ac:dyDescent="0.2">
      <c r="D4724" s="143"/>
    </row>
    <row r="4725" spans="4:4" x14ac:dyDescent="0.2">
      <c r="D4725" s="143"/>
    </row>
    <row r="4726" spans="4:4" x14ac:dyDescent="0.2">
      <c r="D4726" s="143"/>
    </row>
    <row r="4727" spans="4:4" x14ac:dyDescent="0.2">
      <c r="D4727" s="143"/>
    </row>
    <row r="4728" spans="4:4" x14ac:dyDescent="0.2">
      <c r="D4728" s="143"/>
    </row>
    <row r="4729" spans="4:4" x14ac:dyDescent="0.2">
      <c r="D4729" s="143"/>
    </row>
    <row r="4730" spans="4:4" x14ac:dyDescent="0.2">
      <c r="D4730" s="143"/>
    </row>
    <row r="4731" spans="4:4" x14ac:dyDescent="0.2">
      <c r="D4731" s="143"/>
    </row>
    <row r="4732" spans="4:4" x14ac:dyDescent="0.2">
      <c r="D4732" s="143"/>
    </row>
    <row r="4733" spans="4:4" x14ac:dyDescent="0.2">
      <c r="D4733" s="143"/>
    </row>
    <row r="4734" spans="4:4" x14ac:dyDescent="0.2">
      <c r="D4734" s="143"/>
    </row>
    <row r="4735" spans="4:4" x14ac:dyDescent="0.2">
      <c r="D4735" s="143"/>
    </row>
    <row r="4736" spans="4:4" x14ac:dyDescent="0.2">
      <c r="D4736" s="143"/>
    </row>
    <row r="4737" spans="4:4" x14ac:dyDescent="0.2">
      <c r="D4737" s="143"/>
    </row>
    <row r="4738" spans="4:4" x14ac:dyDescent="0.2">
      <c r="D4738" s="143"/>
    </row>
    <row r="4739" spans="4:4" x14ac:dyDescent="0.2">
      <c r="D4739" s="143"/>
    </row>
    <row r="4740" spans="4:4" x14ac:dyDescent="0.2">
      <c r="D4740" s="143"/>
    </row>
    <row r="4741" spans="4:4" x14ac:dyDescent="0.2">
      <c r="D4741" s="143"/>
    </row>
    <row r="4742" spans="4:4" x14ac:dyDescent="0.2">
      <c r="D4742" s="143"/>
    </row>
    <row r="4743" spans="4:4" x14ac:dyDescent="0.2">
      <c r="D4743" s="143"/>
    </row>
    <row r="4744" spans="4:4" x14ac:dyDescent="0.2">
      <c r="D4744" s="143"/>
    </row>
    <row r="4745" spans="4:4" x14ac:dyDescent="0.2">
      <c r="D4745" s="143"/>
    </row>
    <row r="4746" spans="4:4" x14ac:dyDescent="0.2">
      <c r="D4746" s="143"/>
    </row>
    <row r="4747" spans="4:4" x14ac:dyDescent="0.2">
      <c r="D4747" s="143"/>
    </row>
    <row r="4748" spans="4:4" x14ac:dyDescent="0.2">
      <c r="D4748" s="143"/>
    </row>
    <row r="4749" spans="4:4" x14ac:dyDescent="0.2">
      <c r="D4749" s="143"/>
    </row>
    <row r="4750" spans="4:4" x14ac:dyDescent="0.2">
      <c r="D4750" s="143"/>
    </row>
    <row r="4751" spans="4:4" x14ac:dyDescent="0.2">
      <c r="D4751" s="143"/>
    </row>
    <row r="4752" spans="4:4" x14ac:dyDescent="0.2">
      <c r="D4752" s="143"/>
    </row>
    <row r="4753" spans="4:4" x14ac:dyDescent="0.2">
      <c r="D4753" s="143"/>
    </row>
    <row r="4754" spans="4:4" x14ac:dyDescent="0.2">
      <c r="D4754" s="143"/>
    </row>
    <row r="4755" spans="4:4" x14ac:dyDescent="0.2">
      <c r="D4755" s="143"/>
    </row>
    <row r="4756" spans="4:4" x14ac:dyDescent="0.2">
      <c r="D4756" s="143"/>
    </row>
    <row r="4757" spans="4:4" x14ac:dyDescent="0.2">
      <c r="D4757" s="143"/>
    </row>
    <row r="4758" spans="4:4" x14ac:dyDescent="0.2">
      <c r="D4758" s="143"/>
    </row>
    <row r="4759" spans="4:4" x14ac:dyDescent="0.2">
      <c r="D4759" s="143"/>
    </row>
    <row r="4760" spans="4:4" x14ac:dyDescent="0.2">
      <c r="D4760" s="143"/>
    </row>
    <row r="4761" spans="4:4" x14ac:dyDescent="0.2">
      <c r="D4761" s="143"/>
    </row>
    <row r="4762" spans="4:4" x14ac:dyDescent="0.2">
      <c r="D4762" s="143"/>
    </row>
    <row r="4763" spans="4:4" x14ac:dyDescent="0.2">
      <c r="D4763" s="143"/>
    </row>
    <row r="4764" spans="4:4" x14ac:dyDescent="0.2">
      <c r="D4764" s="143"/>
    </row>
    <row r="4765" spans="4:4" x14ac:dyDescent="0.2">
      <c r="D4765" s="143"/>
    </row>
    <row r="4766" spans="4:4" x14ac:dyDescent="0.2">
      <c r="D4766" s="143"/>
    </row>
    <row r="4767" spans="4:4" x14ac:dyDescent="0.2">
      <c r="D4767" s="143"/>
    </row>
    <row r="4768" spans="4:4" x14ac:dyDescent="0.2">
      <c r="D4768" s="143"/>
    </row>
    <row r="4769" spans="4:4" x14ac:dyDescent="0.2">
      <c r="D4769" s="143"/>
    </row>
    <row r="4770" spans="4:4" x14ac:dyDescent="0.2">
      <c r="D4770" s="143"/>
    </row>
    <row r="4771" spans="4:4" x14ac:dyDescent="0.2">
      <c r="D4771" s="143"/>
    </row>
    <row r="4772" spans="4:4" x14ac:dyDescent="0.2">
      <c r="D4772" s="143"/>
    </row>
    <row r="4773" spans="4:4" x14ac:dyDescent="0.2">
      <c r="D4773" s="143"/>
    </row>
    <row r="4774" spans="4:4" x14ac:dyDescent="0.2">
      <c r="D4774" s="143"/>
    </row>
    <row r="4775" spans="4:4" x14ac:dyDescent="0.2">
      <c r="D4775" s="143"/>
    </row>
    <row r="4776" spans="4:4" x14ac:dyDescent="0.2">
      <c r="D4776" s="143"/>
    </row>
    <row r="4777" spans="4:4" x14ac:dyDescent="0.2">
      <c r="D4777" s="143"/>
    </row>
    <row r="4778" spans="4:4" x14ac:dyDescent="0.2">
      <c r="D4778" s="143"/>
    </row>
    <row r="4779" spans="4:4" x14ac:dyDescent="0.2">
      <c r="D4779" s="143"/>
    </row>
    <row r="4780" spans="4:4" x14ac:dyDescent="0.2">
      <c r="D4780" s="143"/>
    </row>
    <row r="4781" spans="4:4" x14ac:dyDescent="0.2">
      <c r="D4781" s="143"/>
    </row>
    <row r="4782" spans="4:4" x14ac:dyDescent="0.2">
      <c r="D4782" s="143"/>
    </row>
    <row r="4783" spans="4:4" x14ac:dyDescent="0.2">
      <c r="D4783" s="143"/>
    </row>
    <row r="4784" spans="4:4" x14ac:dyDescent="0.2">
      <c r="D4784" s="143"/>
    </row>
    <row r="4785" spans="4:4" x14ac:dyDescent="0.2">
      <c r="D4785" s="143"/>
    </row>
    <row r="4786" spans="4:4" x14ac:dyDescent="0.2">
      <c r="D4786" s="143"/>
    </row>
    <row r="4787" spans="4:4" x14ac:dyDescent="0.2">
      <c r="D4787" s="143"/>
    </row>
    <row r="4788" spans="4:4" x14ac:dyDescent="0.2">
      <c r="D4788" s="143"/>
    </row>
    <row r="4789" spans="4:4" x14ac:dyDescent="0.2">
      <c r="D4789" s="143"/>
    </row>
    <row r="4790" spans="4:4" x14ac:dyDescent="0.2">
      <c r="D4790" s="143"/>
    </row>
    <row r="4791" spans="4:4" x14ac:dyDescent="0.2">
      <c r="D4791" s="143"/>
    </row>
    <row r="4792" spans="4:4" x14ac:dyDescent="0.2">
      <c r="D4792" s="143"/>
    </row>
    <row r="4793" spans="4:4" x14ac:dyDescent="0.2">
      <c r="D4793" s="143"/>
    </row>
    <row r="4794" spans="4:4" x14ac:dyDescent="0.2">
      <c r="D4794" s="143"/>
    </row>
    <row r="4795" spans="4:4" x14ac:dyDescent="0.2">
      <c r="D4795" s="143"/>
    </row>
    <row r="4796" spans="4:4" x14ac:dyDescent="0.2">
      <c r="D4796" s="143"/>
    </row>
    <row r="4797" spans="4:4" x14ac:dyDescent="0.2">
      <c r="D4797" s="143"/>
    </row>
    <row r="4798" spans="4:4" x14ac:dyDescent="0.2">
      <c r="D4798" s="143"/>
    </row>
    <row r="4799" spans="4:4" x14ac:dyDescent="0.2">
      <c r="D4799" s="143"/>
    </row>
    <row r="4800" spans="4:4" x14ac:dyDescent="0.2">
      <c r="D4800" s="143"/>
    </row>
    <row r="4801" spans="4:4" x14ac:dyDescent="0.2">
      <c r="D4801" s="143"/>
    </row>
    <row r="4802" spans="4:4" x14ac:dyDescent="0.2">
      <c r="D4802" s="143"/>
    </row>
    <row r="4803" spans="4:4" x14ac:dyDescent="0.2">
      <c r="D4803" s="143"/>
    </row>
    <row r="4804" spans="4:4" x14ac:dyDescent="0.2">
      <c r="D4804" s="143"/>
    </row>
    <row r="4805" spans="4:4" x14ac:dyDescent="0.2">
      <c r="D4805" s="143"/>
    </row>
    <row r="4806" spans="4:4" x14ac:dyDescent="0.2">
      <c r="D4806" s="143"/>
    </row>
    <row r="4807" spans="4:4" x14ac:dyDescent="0.2">
      <c r="D4807" s="143"/>
    </row>
    <row r="4808" spans="4:4" x14ac:dyDescent="0.2">
      <c r="D4808" s="143"/>
    </row>
    <row r="4809" spans="4:4" x14ac:dyDescent="0.2">
      <c r="D4809" s="143"/>
    </row>
    <row r="4810" spans="4:4" x14ac:dyDescent="0.2">
      <c r="D4810" s="143"/>
    </row>
    <row r="4811" spans="4:4" x14ac:dyDescent="0.2">
      <c r="D4811" s="143"/>
    </row>
    <row r="4812" spans="4:4" x14ac:dyDescent="0.2">
      <c r="D4812" s="143"/>
    </row>
    <row r="4813" spans="4:4" x14ac:dyDescent="0.2">
      <c r="D4813" s="143"/>
    </row>
    <row r="4814" spans="4:4" x14ac:dyDescent="0.2">
      <c r="D4814" s="143"/>
    </row>
    <row r="4815" spans="4:4" x14ac:dyDescent="0.2">
      <c r="D4815" s="143"/>
    </row>
    <row r="4816" spans="4:4" x14ac:dyDescent="0.2">
      <c r="D4816" s="143"/>
    </row>
    <row r="4817" spans="4:4" x14ac:dyDescent="0.2">
      <c r="D4817" s="143"/>
    </row>
    <row r="4818" spans="4:4" x14ac:dyDescent="0.2">
      <c r="D4818" s="143"/>
    </row>
    <row r="4819" spans="4:4" x14ac:dyDescent="0.2">
      <c r="D4819" s="143"/>
    </row>
    <row r="4820" spans="4:4" x14ac:dyDescent="0.2">
      <c r="D4820" s="143"/>
    </row>
    <row r="4821" spans="4:4" x14ac:dyDescent="0.2">
      <c r="D4821" s="143"/>
    </row>
    <row r="4822" spans="4:4" x14ac:dyDescent="0.2">
      <c r="D4822" s="143"/>
    </row>
    <row r="4823" spans="4:4" x14ac:dyDescent="0.2">
      <c r="D4823" s="143"/>
    </row>
    <row r="4824" spans="4:4" x14ac:dyDescent="0.2">
      <c r="D4824" s="143"/>
    </row>
    <row r="4825" spans="4:4" x14ac:dyDescent="0.2">
      <c r="D4825" s="143"/>
    </row>
    <row r="4826" spans="4:4" x14ac:dyDescent="0.2">
      <c r="D4826" s="143"/>
    </row>
    <row r="4827" spans="4:4" x14ac:dyDescent="0.2">
      <c r="D4827" s="143"/>
    </row>
    <row r="4828" spans="4:4" x14ac:dyDescent="0.2">
      <c r="D4828" s="143"/>
    </row>
    <row r="4829" spans="4:4" x14ac:dyDescent="0.2">
      <c r="D4829" s="143"/>
    </row>
    <row r="4830" spans="4:4" x14ac:dyDescent="0.2">
      <c r="D4830" s="143"/>
    </row>
    <row r="4831" spans="4:4" x14ac:dyDescent="0.2">
      <c r="D4831" s="143"/>
    </row>
    <row r="4832" spans="4:4" x14ac:dyDescent="0.2">
      <c r="D4832" s="143"/>
    </row>
    <row r="4833" spans="4:4" x14ac:dyDescent="0.2">
      <c r="D4833" s="143"/>
    </row>
    <row r="4834" spans="4:4" x14ac:dyDescent="0.2">
      <c r="D4834" s="143"/>
    </row>
    <row r="4835" spans="4:4" x14ac:dyDescent="0.2">
      <c r="D4835" s="143"/>
    </row>
    <row r="4836" spans="4:4" x14ac:dyDescent="0.2">
      <c r="D4836" s="143"/>
    </row>
    <row r="4837" spans="4:4" x14ac:dyDescent="0.2">
      <c r="D4837" s="143"/>
    </row>
    <row r="4838" spans="4:4" x14ac:dyDescent="0.2">
      <c r="D4838" s="143"/>
    </row>
    <row r="4839" spans="4:4" x14ac:dyDescent="0.2">
      <c r="D4839" s="143"/>
    </row>
    <row r="4840" spans="4:4" x14ac:dyDescent="0.2">
      <c r="D4840" s="143"/>
    </row>
    <row r="4841" spans="4:4" x14ac:dyDescent="0.2">
      <c r="D4841" s="143"/>
    </row>
    <row r="4842" spans="4:4" x14ac:dyDescent="0.2">
      <c r="D4842" s="143"/>
    </row>
    <row r="4843" spans="4:4" x14ac:dyDescent="0.2">
      <c r="D4843" s="143"/>
    </row>
    <row r="4844" spans="4:4" x14ac:dyDescent="0.2">
      <c r="D4844" s="143"/>
    </row>
    <row r="4845" spans="4:4" x14ac:dyDescent="0.2">
      <c r="D4845" s="143"/>
    </row>
    <row r="4846" spans="4:4" x14ac:dyDescent="0.2">
      <c r="D4846" s="143"/>
    </row>
    <row r="4847" spans="4:4" x14ac:dyDescent="0.2">
      <c r="D4847" s="143"/>
    </row>
    <row r="4848" spans="4:4" x14ac:dyDescent="0.2">
      <c r="D4848" s="143"/>
    </row>
    <row r="4849" spans="4:4" x14ac:dyDescent="0.2">
      <c r="D4849" s="143"/>
    </row>
    <row r="4850" spans="4:4" x14ac:dyDescent="0.2">
      <c r="D4850" s="143"/>
    </row>
    <row r="4851" spans="4:4" x14ac:dyDescent="0.2">
      <c r="D4851" s="143"/>
    </row>
    <row r="4852" spans="4:4" x14ac:dyDescent="0.2">
      <c r="D4852" s="143"/>
    </row>
    <row r="4853" spans="4:4" x14ac:dyDescent="0.2">
      <c r="D4853" s="143"/>
    </row>
    <row r="4854" spans="4:4" x14ac:dyDescent="0.2">
      <c r="D4854" s="143"/>
    </row>
    <row r="4855" spans="4:4" x14ac:dyDescent="0.2">
      <c r="D4855" s="143"/>
    </row>
    <row r="4856" spans="4:4" x14ac:dyDescent="0.2">
      <c r="D4856" s="143"/>
    </row>
    <row r="4857" spans="4:4" x14ac:dyDescent="0.2">
      <c r="D4857" s="143"/>
    </row>
    <row r="4858" spans="4:4" x14ac:dyDescent="0.2">
      <c r="D4858" s="143"/>
    </row>
    <row r="4859" spans="4:4" x14ac:dyDescent="0.2">
      <c r="D4859" s="143"/>
    </row>
    <row r="4860" spans="4:4" x14ac:dyDescent="0.2">
      <c r="D4860" s="143"/>
    </row>
    <row r="4861" spans="4:4" x14ac:dyDescent="0.2">
      <c r="D4861" s="143"/>
    </row>
    <row r="4862" spans="4:4" x14ac:dyDescent="0.2">
      <c r="D4862" s="143"/>
    </row>
    <row r="4863" spans="4:4" x14ac:dyDescent="0.2">
      <c r="D4863" s="143"/>
    </row>
    <row r="4864" spans="4:4" x14ac:dyDescent="0.2">
      <c r="D4864" s="143"/>
    </row>
    <row r="4865" spans="4:4" x14ac:dyDescent="0.2">
      <c r="D4865" s="143"/>
    </row>
    <row r="4866" spans="4:4" x14ac:dyDescent="0.2">
      <c r="D4866" s="143"/>
    </row>
    <row r="4867" spans="4:4" x14ac:dyDescent="0.2">
      <c r="D4867" s="143"/>
    </row>
    <row r="4868" spans="4:4" x14ac:dyDescent="0.2">
      <c r="D4868" s="143"/>
    </row>
    <row r="4869" spans="4:4" x14ac:dyDescent="0.2">
      <c r="D4869" s="143"/>
    </row>
    <row r="4870" spans="4:4" x14ac:dyDescent="0.2">
      <c r="D4870" s="143"/>
    </row>
    <row r="4871" spans="4:4" x14ac:dyDescent="0.2">
      <c r="D4871" s="143"/>
    </row>
    <row r="4872" spans="4:4" x14ac:dyDescent="0.2">
      <c r="D4872" s="143"/>
    </row>
    <row r="4873" spans="4:4" x14ac:dyDescent="0.2">
      <c r="D4873" s="143"/>
    </row>
    <row r="4874" spans="4:4" x14ac:dyDescent="0.2">
      <c r="D4874" s="143"/>
    </row>
    <row r="4875" spans="4:4" x14ac:dyDescent="0.2">
      <c r="D4875" s="143"/>
    </row>
    <row r="4876" spans="4:4" x14ac:dyDescent="0.2">
      <c r="D4876" s="143"/>
    </row>
    <row r="4877" spans="4:4" x14ac:dyDescent="0.2">
      <c r="D4877" s="143"/>
    </row>
    <row r="4878" spans="4:4" x14ac:dyDescent="0.2">
      <c r="D4878" s="143"/>
    </row>
    <row r="4879" spans="4:4" x14ac:dyDescent="0.2">
      <c r="D4879" s="143"/>
    </row>
    <row r="4880" spans="4:4" x14ac:dyDescent="0.2">
      <c r="D4880" s="143"/>
    </row>
    <row r="4881" spans="4:4" x14ac:dyDescent="0.2">
      <c r="D4881" s="143"/>
    </row>
    <row r="4882" spans="4:4" x14ac:dyDescent="0.2">
      <c r="D4882" s="143"/>
    </row>
    <row r="4883" spans="4:4" x14ac:dyDescent="0.2">
      <c r="D4883" s="143"/>
    </row>
    <row r="4884" spans="4:4" x14ac:dyDescent="0.2">
      <c r="D4884" s="143"/>
    </row>
    <row r="4885" spans="4:4" x14ac:dyDescent="0.2">
      <c r="D4885" s="143"/>
    </row>
    <row r="4886" spans="4:4" x14ac:dyDescent="0.2">
      <c r="D4886" s="143"/>
    </row>
    <row r="4887" spans="4:4" x14ac:dyDescent="0.2">
      <c r="D4887" s="143"/>
    </row>
    <row r="4888" spans="4:4" x14ac:dyDescent="0.2">
      <c r="D4888" s="143"/>
    </row>
    <row r="4889" spans="4:4" x14ac:dyDescent="0.2">
      <c r="D4889" s="143"/>
    </row>
    <row r="4890" spans="4:4" x14ac:dyDescent="0.2">
      <c r="D4890" s="143"/>
    </row>
    <row r="4891" spans="4:4" x14ac:dyDescent="0.2">
      <c r="D4891" s="143"/>
    </row>
    <row r="4892" spans="4:4" x14ac:dyDescent="0.2">
      <c r="D4892" s="143"/>
    </row>
    <row r="4893" spans="4:4" x14ac:dyDescent="0.2">
      <c r="D4893" s="143"/>
    </row>
    <row r="4894" spans="4:4" x14ac:dyDescent="0.2">
      <c r="D4894" s="143"/>
    </row>
    <row r="4895" spans="4:4" x14ac:dyDescent="0.2">
      <c r="D4895" s="143"/>
    </row>
    <row r="4896" spans="4:4" x14ac:dyDescent="0.2">
      <c r="D4896" s="143"/>
    </row>
    <row r="4897" spans="4:4" x14ac:dyDescent="0.2">
      <c r="D4897" s="143"/>
    </row>
    <row r="4898" spans="4:4" x14ac:dyDescent="0.2">
      <c r="D4898" s="143"/>
    </row>
    <row r="4899" spans="4:4" x14ac:dyDescent="0.2">
      <c r="D4899" s="143"/>
    </row>
    <row r="4900" spans="4:4" x14ac:dyDescent="0.2">
      <c r="D4900" s="143"/>
    </row>
    <row r="4901" spans="4:4" x14ac:dyDescent="0.2">
      <c r="D4901" s="143"/>
    </row>
    <row r="4902" spans="4:4" x14ac:dyDescent="0.2">
      <c r="D4902" s="143"/>
    </row>
    <row r="4903" spans="4:4" x14ac:dyDescent="0.2">
      <c r="D4903" s="143"/>
    </row>
    <row r="4904" spans="4:4" x14ac:dyDescent="0.2">
      <c r="D4904" s="143"/>
    </row>
    <row r="4905" spans="4:4" x14ac:dyDescent="0.2">
      <c r="D4905" s="143"/>
    </row>
    <row r="4906" spans="4:4" x14ac:dyDescent="0.2">
      <c r="D4906" s="143"/>
    </row>
    <row r="4907" spans="4:4" x14ac:dyDescent="0.2">
      <c r="D4907" s="143"/>
    </row>
    <row r="4908" spans="4:4" x14ac:dyDescent="0.2">
      <c r="D4908" s="143"/>
    </row>
    <row r="4909" spans="4:4" x14ac:dyDescent="0.2">
      <c r="D4909" s="143"/>
    </row>
    <row r="4910" spans="4:4" x14ac:dyDescent="0.2">
      <c r="D4910" s="143"/>
    </row>
    <row r="4911" spans="4:4" x14ac:dyDescent="0.2">
      <c r="D4911" s="143"/>
    </row>
    <row r="4912" spans="4:4" x14ac:dyDescent="0.2">
      <c r="D4912" s="143"/>
    </row>
    <row r="4913" spans="4:4" x14ac:dyDescent="0.2">
      <c r="D4913" s="143"/>
    </row>
    <row r="4914" spans="4:4" x14ac:dyDescent="0.2">
      <c r="D4914" s="143"/>
    </row>
    <row r="4915" spans="4:4" x14ac:dyDescent="0.2">
      <c r="D4915" s="143"/>
    </row>
    <row r="4916" spans="4:4" x14ac:dyDescent="0.2">
      <c r="D4916" s="143"/>
    </row>
    <row r="4917" spans="4:4" x14ac:dyDescent="0.2">
      <c r="D4917" s="143"/>
    </row>
    <row r="4918" spans="4:4" x14ac:dyDescent="0.2">
      <c r="D4918" s="143"/>
    </row>
    <row r="4919" spans="4:4" x14ac:dyDescent="0.2">
      <c r="D4919" s="143"/>
    </row>
    <row r="4920" spans="4:4" x14ac:dyDescent="0.2">
      <c r="D4920" s="143"/>
    </row>
    <row r="4921" spans="4:4" x14ac:dyDescent="0.2">
      <c r="D4921" s="143"/>
    </row>
    <row r="4922" spans="4:4" x14ac:dyDescent="0.2">
      <c r="D4922" s="143"/>
    </row>
    <row r="4923" spans="4:4" x14ac:dyDescent="0.2">
      <c r="D4923" s="143"/>
    </row>
    <row r="4924" spans="4:4" x14ac:dyDescent="0.2">
      <c r="D4924" s="143"/>
    </row>
    <row r="4925" spans="4:4" x14ac:dyDescent="0.2">
      <c r="D4925" s="143"/>
    </row>
    <row r="4926" spans="4:4" x14ac:dyDescent="0.2">
      <c r="D4926" s="143"/>
    </row>
    <row r="4927" spans="4:4" x14ac:dyDescent="0.2">
      <c r="D4927" s="143"/>
    </row>
    <row r="4928" spans="4:4" x14ac:dyDescent="0.2">
      <c r="D4928" s="143"/>
    </row>
    <row r="4929" spans="4:4" x14ac:dyDescent="0.2">
      <c r="D4929" s="143"/>
    </row>
    <row r="4930" spans="4:4" x14ac:dyDescent="0.2">
      <c r="D4930" s="143"/>
    </row>
    <row r="4931" spans="4:4" x14ac:dyDescent="0.2">
      <c r="D4931" s="143"/>
    </row>
    <row r="4932" spans="4:4" x14ac:dyDescent="0.2">
      <c r="D4932" s="143"/>
    </row>
    <row r="4933" spans="4:4" x14ac:dyDescent="0.2">
      <c r="D4933" s="143"/>
    </row>
    <row r="4934" spans="4:4" x14ac:dyDescent="0.2">
      <c r="D4934" s="143"/>
    </row>
    <row r="4935" spans="4:4" x14ac:dyDescent="0.2">
      <c r="D4935" s="143"/>
    </row>
    <row r="4936" spans="4:4" x14ac:dyDescent="0.2">
      <c r="D4936" s="143"/>
    </row>
    <row r="4937" spans="4:4" x14ac:dyDescent="0.2">
      <c r="D4937" s="143"/>
    </row>
    <row r="4938" spans="4:4" x14ac:dyDescent="0.2">
      <c r="D4938" s="143"/>
    </row>
    <row r="4939" spans="4:4" x14ac:dyDescent="0.2">
      <c r="D4939" s="143"/>
    </row>
    <row r="4940" spans="4:4" x14ac:dyDescent="0.2">
      <c r="D4940" s="143"/>
    </row>
    <row r="4941" spans="4:4" x14ac:dyDescent="0.2">
      <c r="D4941" s="143"/>
    </row>
    <row r="4942" spans="4:4" x14ac:dyDescent="0.2">
      <c r="D4942" s="143"/>
    </row>
    <row r="4943" spans="4:4" x14ac:dyDescent="0.2">
      <c r="D4943" s="143"/>
    </row>
    <row r="4944" spans="4:4" x14ac:dyDescent="0.2">
      <c r="D4944" s="143"/>
    </row>
    <row r="4945" spans="4:4" x14ac:dyDescent="0.2">
      <c r="D4945" s="143"/>
    </row>
    <row r="4946" spans="4:4" x14ac:dyDescent="0.2">
      <c r="D4946" s="143"/>
    </row>
    <row r="4947" spans="4:4" x14ac:dyDescent="0.2">
      <c r="D4947" s="143"/>
    </row>
    <row r="4948" spans="4:4" x14ac:dyDescent="0.2">
      <c r="D4948" s="143"/>
    </row>
    <row r="4949" spans="4:4" x14ac:dyDescent="0.2">
      <c r="D4949" s="143"/>
    </row>
    <row r="4950" spans="4:4" x14ac:dyDescent="0.2">
      <c r="D4950" s="143"/>
    </row>
    <row r="4951" spans="4:4" x14ac:dyDescent="0.2">
      <c r="D4951" s="143"/>
    </row>
    <row r="4952" spans="4:4" x14ac:dyDescent="0.2">
      <c r="D4952" s="143"/>
    </row>
    <row r="4953" spans="4:4" x14ac:dyDescent="0.2">
      <c r="D4953" s="143"/>
    </row>
    <row r="4954" spans="4:4" x14ac:dyDescent="0.2">
      <c r="D4954" s="143"/>
    </row>
    <row r="4955" spans="4:4" x14ac:dyDescent="0.2">
      <c r="D4955" s="143"/>
    </row>
    <row r="4956" spans="4:4" x14ac:dyDescent="0.2">
      <c r="D4956" s="143"/>
    </row>
    <row r="4957" spans="4:4" x14ac:dyDescent="0.2">
      <c r="D4957" s="143"/>
    </row>
    <row r="4958" spans="4:4" x14ac:dyDescent="0.2">
      <c r="D4958" s="143"/>
    </row>
    <row r="4959" spans="4:4" x14ac:dyDescent="0.2">
      <c r="D4959" s="143"/>
    </row>
    <row r="4960" spans="4:4" x14ac:dyDescent="0.2">
      <c r="D4960" s="143"/>
    </row>
    <row r="4961" spans="4:4" x14ac:dyDescent="0.2">
      <c r="D4961" s="143"/>
    </row>
    <row r="4962" spans="4:4" x14ac:dyDescent="0.2">
      <c r="D4962" s="143"/>
    </row>
    <row r="4963" spans="4:4" x14ac:dyDescent="0.2">
      <c r="D4963" s="143"/>
    </row>
    <row r="4964" spans="4:4" x14ac:dyDescent="0.2">
      <c r="D4964" s="143"/>
    </row>
    <row r="4965" spans="4:4" x14ac:dyDescent="0.2">
      <c r="D4965" s="143"/>
    </row>
    <row r="4966" spans="4:4" x14ac:dyDescent="0.2">
      <c r="D4966" s="143"/>
    </row>
    <row r="4967" spans="4:4" x14ac:dyDescent="0.2">
      <c r="D4967" s="143"/>
    </row>
    <row r="4968" spans="4:4" x14ac:dyDescent="0.2">
      <c r="D4968" s="143"/>
    </row>
    <row r="4969" spans="4:4" x14ac:dyDescent="0.2">
      <c r="D4969" s="143"/>
    </row>
    <row r="4970" spans="4:4" x14ac:dyDescent="0.2">
      <c r="D4970" s="143"/>
    </row>
    <row r="4971" spans="4:4" x14ac:dyDescent="0.2">
      <c r="D4971" s="143"/>
    </row>
    <row r="4972" spans="4:4" x14ac:dyDescent="0.2">
      <c r="D4972" s="143"/>
    </row>
    <row r="4973" spans="4:4" x14ac:dyDescent="0.2">
      <c r="D4973" s="143"/>
    </row>
    <row r="4974" spans="4:4" x14ac:dyDescent="0.2">
      <c r="D4974" s="143"/>
    </row>
    <row r="4975" spans="4:4" x14ac:dyDescent="0.2">
      <c r="D4975" s="143"/>
    </row>
    <row r="4976" spans="4:4" x14ac:dyDescent="0.2">
      <c r="D4976" s="143"/>
    </row>
    <row r="4977" spans="4:4" x14ac:dyDescent="0.2">
      <c r="D4977" s="143"/>
    </row>
    <row r="4978" spans="4:4" x14ac:dyDescent="0.2">
      <c r="D4978" s="143"/>
    </row>
    <row r="4979" spans="4:4" x14ac:dyDescent="0.2">
      <c r="D4979" s="143"/>
    </row>
    <row r="4980" spans="4:4" x14ac:dyDescent="0.2">
      <c r="D4980" s="143"/>
    </row>
    <row r="4981" spans="4:4" x14ac:dyDescent="0.2">
      <c r="D4981" s="143"/>
    </row>
    <row r="4982" spans="4:4" x14ac:dyDescent="0.2">
      <c r="D4982" s="143"/>
    </row>
    <row r="4983" spans="4:4" x14ac:dyDescent="0.2">
      <c r="D4983" s="143"/>
    </row>
    <row r="4984" spans="4:4" x14ac:dyDescent="0.2">
      <c r="D4984" s="143"/>
    </row>
    <row r="4985" spans="4:4" x14ac:dyDescent="0.2">
      <c r="D4985" s="143"/>
    </row>
    <row r="4986" spans="4:4" x14ac:dyDescent="0.2">
      <c r="D4986" s="143"/>
    </row>
    <row r="4987" spans="4:4" x14ac:dyDescent="0.2">
      <c r="D4987" s="143"/>
    </row>
    <row r="4988" spans="4:4" x14ac:dyDescent="0.2">
      <c r="D4988" s="143"/>
    </row>
    <row r="4989" spans="4:4" x14ac:dyDescent="0.2">
      <c r="D4989" s="143"/>
    </row>
    <row r="4990" spans="4:4" x14ac:dyDescent="0.2">
      <c r="D4990" s="143"/>
    </row>
    <row r="4991" spans="4:4" x14ac:dyDescent="0.2">
      <c r="D4991" s="143"/>
    </row>
    <row r="4992" spans="4:4" x14ac:dyDescent="0.2">
      <c r="D4992" s="143"/>
    </row>
    <row r="4993" spans="4:4" x14ac:dyDescent="0.2">
      <c r="D4993" s="143"/>
    </row>
    <row r="4994" spans="4:4" x14ac:dyDescent="0.2">
      <c r="D4994" s="143"/>
    </row>
    <row r="4995" spans="4:4" x14ac:dyDescent="0.2">
      <c r="D4995" s="143"/>
    </row>
    <row r="4996" spans="4:4" x14ac:dyDescent="0.2">
      <c r="D4996" s="143"/>
    </row>
    <row r="4997" spans="4:4" x14ac:dyDescent="0.2">
      <c r="D4997" s="143"/>
    </row>
    <row r="4998" spans="4:4" x14ac:dyDescent="0.2">
      <c r="D4998" s="143"/>
    </row>
    <row r="4999" spans="4:4" x14ac:dyDescent="0.2">
      <c r="D4999" s="143"/>
    </row>
    <row r="5000" spans="4:4" x14ac:dyDescent="0.2">
      <c r="D5000" s="143"/>
    </row>
  </sheetData>
  <sheetProtection password="E5D8" sheet="1"/>
  <mergeCells count="17">
    <mergeCell ref="C33:G33"/>
    <mergeCell ref="A1:G1"/>
    <mergeCell ref="C2:G2"/>
    <mergeCell ref="C3:G3"/>
    <mergeCell ref="C4:G4"/>
    <mergeCell ref="C13:G13"/>
    <mergeCell ref="C16:G16"/>
    <mergeCell ref="C18:G18"/>
    <mergeCell ref="C20:G20"/>
    <mergeCell ref="C26:G26"/>
    <mergeCell ref="C28:G28"/>
    <mergeCell ref="C29:G29"/>
    <mergeCell ref="C34:G34"/>
    <mergeCell ref="C39:G39"/>
    <mergeCell ref="C42:G42"/>
    <mergeCell ref="C46:G46"/>
    <mergeCell ref="C48:G4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84</vt:i4>
      </vt:variant>
    </vt:vector>
  </HeadingPairs>
  <TitlesOfParts>
    <vt:vector size="106" baseType="lpstr">
      <vt:lpstr>Pokyny pro vyplnění</vt:lpstr>
      <vt:lpstr>Stavba</vt:lpstr>
      <vt:lpstr>VzorPolozky</vt:lpstr>
      <vt:lpstr>D.1.1.1 D.1.1.1.01 Pol</vt:lpstr>
      <vt:lpstr>D.1.1.1 D.1.1.1.02 Pol</vt:lpstr>
      <vt:lpstr>D.1.4.1 D.1.4.1.01 Pol</vt:lpstr>
      <vt:lpstr>D.1.4.1 D.1.4.1.02 Pol</vt:lpstr>
      <vt:lpstr>D.1.4.1 D.1.4.1.03 Pol</vt:lpstr>
      <vt:lpstr>D.1.4.1 D.1.4.1.04 Pol</vt:lpstr>
      <vt:lpstr>D.1.4.3 D.1.4.3.01 Pol</vt:lpstr>
      <vt:lpstr>D.1.4.4.1 D.1.4.4.1.01 Pol</vt:lpstr>
      <vt:lpstr>D.1.4.4.1 D.1.4.4.1.02 Pol</vt:lpstr>
      <vt:lpstr>D.1.4.4.2 D.1.4.4.2.01 Pol</vt:lpstr>
      <vt:lpstr>D.1.4.4.2 D.1.4.4.2.02 Pol</vt:lpstr>
      <vt:lpstr>D.1.4.4.2 D.1.4.4.2.03 Pol</vt:lpstr>
      <vt:lpstr>D.1.4.4.2 D.1.4.4.2.04 Pol</vt:lpstr>
      <vt:lpstr>D.1.4.5 D.1.4.5.01 Pol</vt:lpstr>
      <vt:lpstr>D.1.4.7 D.1.4.7 Pol</vt:lpstr>
      <vt:lpstr>D.1.4.8 D.1.4.8.01 Pol</vt:lpstr>
      <vt:lpstr>D.1.4.8 D.1.4.8.02 Pol</vt:lpstr>
      <vt:lpstr>D.1.4.8 D.1.4.8.03 Pol</vt:lpstr>
      <vt:lpstr>PS01 PS01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'D.1.1.1 D.1.1.1.01 Pol'!Názvy_tisku</vt:lpstr>
      <vt:lpstr>'D.1.1.1 D.1.1.1.02 Pol'!Názvy_tisku</vt:lpstr>
      <vt:lpstr>'D.1.4.1 D.1.4.1.01 Pol'!Názvy_tisku</vt:lpstr>
      <vt:lpstr>'D.1.4.1 D.1.4.1.02 Pol'!Názvy_tisku</vt:lpstr>
      <vt:lpstr>'D.1.4.1 D.1.4.1.03 Pol'!Názvy_tisku</vt:lpstr>
      <vt:lpstr>'D.1.4.1 D.1.4.1.04 Pol'!Názvy_tisku</vt:lpstr>
      <vt:lpstr>'D.1.4.3 D.1.4.3.01 Pol'!Názvy_tisku</vt:lpstr>
      <vt:lpstr>'D.1.4.4.1 D.1.4.4.1.01 Pol'!Názvy_tisku</vt:lpstr>
      <vt:lpstr>'D.1.4.4.1 D.1.4.4.1.02 Pol'!Názvy_tisku</vt:lpstr>
      <vt:lpstr>'D.1.4.4.2 D.1.4.4.2.01 Pol'!Názvy_tisku</vt:lpstr>
      <vt:lpstr>'D.1.4.4.2 D.1.4.4.2.02 Pol'!Názvy_tisku</vt:lpstr>
      <vt:lpstr>'D.1.4.4.2 D.1.4.4.2.03 Pol'!Názvy_tisku</vt:lpstr>
      <vt:lpstr>'D.1.4.4.2 D.1.4.4.2.04 Pol'!Názvy_tisku</vt:lpstr>
      <vt:lpstr>'D.1.4.5 D.1.4.5.01 Pol'!Názvy_tisku</vt:lpstr>
      <vt:lpstr>'D.1.4.7 D.1.4.7 Pol'!Názvy_tisku</vt:lpstr>
      <vt:lpstr>'D.1.4.8 D.1.4.8.01 Pol'!Názvy_tisku</vt:lpstr>
      <vt:lpstr>'D.1.4.8 D.1.4.8.02 Pol'!Názvy_tisku</vt:lpstr>
      <vt:lpstr>'D.1.4.8 D.1.4.8.03 Pol'!Názvy_tisku</vt:lpstr>
      <vt:lpstr>'PS01 PS01 Pol'!Názvy_tisku</vt:lpstr>
      <vt:lpstr>oadresa</vt:lpstr>
      <vt:lpstr>Stavba!Objednatel</vt:lpstr>
      <vt:lpstr>Stavba!Objekt</vt:lpstr>
      <vt:lpstr>'D.1.1.1 D.1.1.1.01 Pol'!Oblast_tisku</vt:lpstr>
      <vt:lpstr>'D.1.1.1 D.1.1.1.02 Pol'!Oblast_tisku</vt:lpstr>
      <vt:lpstr>'D.1.4.1 D.1.4.1.01 Pol'!Oblast_tisku</vt:lpstr>
      <vt:lpstr>'D.1.4.1 D.1.4.1.02 Pol'!Oblast_tisku</vt:lpstr>
      <vt:lpstr>'D.1.4.1 D.1.4.1.03 Pol'!Oblast_tisku</vt:lpstr>
      <vt:lpstr>'D.1.4.1 D.1.4.1.04 Pol'!Oblast_tisku</vt:lpstr>
      <vt:lpstr>'D.1.4.3 D.1.4.3.01 Pol'!Oblast_tisku</vt:lpstr>
      <vt:lpstr>'D.1.4.4.1 D.1.4.4.1.01 Pol'!Oblast_tisku</vt:lpstr>
      <vt:lpstr>'D.1.4.4.1 D.1.4.4.1.02 Pol'!Oblast_tisku</vt:lpstr>
      <vt:lpstr>'D.1.4.4.2 D.1.4.4.2.01 Pol'!Oblast_tisku</vt:lpstr>
      <vt:lpstr>'D.1.4.4.2 D.1.4.4.2.02 Pol'!Oblast_tisku</vt:lpstr>
      <vt:lpstr>'D.1.4.4.2 D.1.4.4.2.03 Pol'!Oblast_tisku</vt:lpstr>
      <vt:lpstr>'D.1.4.4.2 D.1.4.4.2.04 Pol'!Oblast_tisku</vt:lpstr>
      <vt:lpstr>'D.1.4.5 D.1.4.5.01 Pol'!Oblast_tisku</vt:lpstr>
      <vt:lpstr>'D.1.4.7 D.1.4.7 Pol'!Oblast_tisku</vt:lpstr>
      <vt:lpstr>'D.1.4.8 D.1.4.8.01 Pol'!Oblast_tisku</vt:lpstr>
      <vt:lpstr>'D.1.4.8 D.1.4.8.02 Pol'!Oblast_tisku</vt:lpstr>
      <vt:lpstr>'D.1.4.8 D.1.4.8.03 Pol'!Oblast_tisku</vt:lpstr>
      <vt:lpstr>'PS01 PS01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Pelikanova</dc:creator>
  <cp:lastModifiedBy>Ohnoutková Dita</cp:lastModifiedBy>
  <cp:lastPrinted>2014-02-28T09:52:57Z</cp:lastPrinted>
  <dcterms:created xsi:type="dcterms:W3CDTF">2009-04-08T07:15:50Z</dcterms:created>
  <dcterms:modified xsi:type="dcterms:W3CDTF">2021-07-14T05:48:41Z</dcterms:modified>
</cp:coreProperties>
</file>