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4640" tabRatio="853" firstSheet="12" activeTab="16"/>
  </bookViews>
  <sheets>
    <sheet name="Pokyny pro vyplnění" sheetId="11" r:id="rId1"/>
    <sheet name="Stavba" sheetId="1" r:id="rId2"/>
    <sheet name="VzorPolozky" sheetId="10" state="hidden" r:id="rId3"/>
    <sheet name="D.1.4.3 1 Pol" sheetId="12" r:id="rId4"/>
    <sheet name="D.1.4.4.1 D.1.4.4.1.01 Pol" sheetId="13" r:id="rId5"/>
    <sheet name="D.1.4.7 D.1.4.7.01 Pol" sheetId="14" r:id="rId6"/>
    <sheet name="D.1.4.8 D.1.4.8.01 Pol" sheetId="15" r:id="rId7"/>
    <sheet name="D.1.4.8 D.1.4.8.02 Pol" sheetId="16" r:id="rId8"/>
    <sheet name="D.1.4.8 D.1.4.8.03 Pol" sheetId="17" r:id="rId9"/>
    <sheet name="D.1.4.8 D.1.4.8.04 Pol" sheetId="18" r:id="rId10"/>
    <sheet name="D.1.4.8 D.1.4.8.05 Pol" sheetId="19" r:id="rId11"/>
    <sheet name="D.1.4.8 D.1.4.8.06 Pol" sheetId="20" r:id="rId12"/>
    <sheet name="D.1.4.8 D.1.4.8.07 Pol" sheetId="21" r:id="rId13"/>
    <sheet name="PS01 PS01.01 Pol" sheetId="22" r:id="rId14"/>
    <sheet name="PS01 PS01.02 Pol" sheetId="23" r:id="rId15"/>
    <sheet name="PS01 PS01.03 Pol" sheetId="24" r:id="rId16"/>
    <sheet name="PS01 PS01.04 Pol" sheetId="25" r:id="rId17"/>
  </sheets>
  <externalReferences>
    <externalReference r:id="rId18"/>
  </externalReferences>
  <definedNames>
    <definedName name="CelkemDPHVypocet" localSheetId="1">Stavba!$H$59</definedName>
    <definedName name="CenaCelkem">Stavba!$G$29</definedName>
    <definedName name="CenaCelkemBezDPH">Stavba!$G$28</definedName>
    <definedName name="CenaCelkemVypocet" localSheetId="1">Stavba!$I$59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'D.1.4.3 1 Pol'!$1:$7</definedName>
    <definedName name="_xlnm.Print_Titles" localSheetId="4">'D.1.4.4.1 D.1.4.4.1.01 Pol'!$1:$7</definedName>
    <definedName name="_xlnm.Print_Titles" localSheetId="5">'D.1.4.7 D.1.4.7.01 Pol'!$1:$7</definedName>
    <definedName name="_xlnm.Print_Titles" localSheetId="6">'D.1.4.8 D.1.4.8.01 Pol'!$1:$7</definedName>
    <definedName name="_xlnm.Print_Titles" localSheetId="7">'D.1.4.8 D.1.4.8.02 Pol'!$1:$7</definedName>
    <definedName name="_xlnm.Print_Titles" localSheetId="8">'D.1.4.8 D.1.4.8.03 Pol'!$1:$7</definedName>
    <definedName name="_xlnm.Print_Titles" localSheetId="9">'D.1.4.8 D.1.4.8.04 Pol'!$1:$7</definedName>
    <definedName name="_xlnm.Print_Titles" localSheetId="10">'D.1.4.8 D.1.4.8.05 Pol'!$1:$7</definedName>
    <definedName name="_xlnm.Print_Titles" localSheetId="11">'D.1.4.8 D.1.4.8.06 Pol'!$1:$7</definedName>
    <definedName name="_xlnm.Print_Titles" localSheetId="12">'D.1.4.8 D.1.4.8.07 Pol'!$1:$7</definedName>
    <definedName name="_xlnm.Print_Titles" localSheetId="13">'PS01 PS01.01 Pol'!$1:$7</definedName>
    <definedName name="_xlnm.Print_Titles" localSheetId="14">'PS01 PS01.02 Pol'!$1:$7</definedName>
    <definedName name="_xlnm.Print_Titles" localSheetId="15">'PS01 PS01.03 Pol'!$1:$7</definedName>
    <definedName name="_xlnm.Print_Titles" localSheetId="16">'PS01 PS01.04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'D.1.4.3 1 Pol'!$A$1:$W$17</definedName>
    <definedName name="_xlnm.Print_Area" localSheetId="4">'D.1.4.4.1 D.1.4.4.1.01 Pol'!$A$1:$W$76</definedName>
    <definedName name="_xlnm.Print_Area" localSheetId="5">'D.1.4.7 D.1.4.7.01 Pol'!$A$1:$W$19</definedName>
    <definedName name="_xlnm.Print_Area" localSheetId="6">'D.1.4.8 D.1.4.8.01 Pol'!$A$1:$W$65</definedName>
    <definedName name="_xlnm.Print_Area" localSheetId="7">'D.1.4.8 D.1.4.8.02 Pol'!$A$1:$W$47</definedName>
    <definedName name="_xlnm.Print_Area" localSheetId="8">'D.1.4.8 D.1.4.8.03 Pol'!$A$1:$W$78</definedName>
    <definedName name="_xlnm.Print_Area" localSheetId="9">'D.1.4.8 D.1.4.8.04 Pol'!$A$1:$W$38</definedName>
    <definedName name="_xlnm.Print_Area" localSheetId="10">'D.1.4.8 D.1.4.8.05 Pol'!$A$1:$W$31</definedName>
    <definedName name="_xlnm.Print_Area" localSheetId="11">'D.1.4.8 D.1.4.8.06 Pol'!$A$1:$W$36</definedName>
    <definedName name="_xlnm.Print_Area" localSheetId="12">'D.1.4.8 D.1.4.8.07 Pol'!$A$1:$W$35</definedName>
    <definedName name="_xlnm.Print_Area" localSheetId="13">'PS01 PS01.01 Pol'!$A$1:$W$29</definedName>
    <definedName name="_xlnm.Print_Area" localSheetId="14">'PS01 PS01.02 Pol'!$A$1:$W$21</definedName>
    <definedName name="_xlnm.Print_Area" localSheetId="15">'PS01 PS01.03 Pol'!$A$1:$W$25</definedName>
    <definedName name="_xlnm.Print_Area" localSheetId="16">'PS01 PS01.04 Pol'!$A$1:$W$85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Stavba!$F$59</definedName>
    <definedName name="ZakladDPHZakl">Stavba!$G$25</definedName>
    <definedName name="ZakladDPHZaklVypocet" localSheetId="1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46" i="1"/>
  <c r="G54" i="1"/>
  <c r="G58" i="1"/>
  <c r="G84" i="25"/>
  <c r="G80" i="25"/>
  <c r="J74" i="1"/>
  <c r="V81" i="25"/>
  <c r="Q81" i="25"/>
  <c r="O81" i="25"/>
  <c r="K81" i="25"/>
  <c r="I81" i="25"/>
  <c r="G81" i="25"/>
  <c r="M81" i="25" s="1"/>
  <c r="V80" i="25"/>
  <c r="Q80" i="25"/>
  <c r="O80" i="25"/>
  <c r="M80" i="25"/>
  <c r="K80" i="25"/>
  <c r="I80" i="25"/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6" i="1"/>
  <c r="F58" i="1"/>
  <c r="G57" i="1"/>
  <c r="F57" i="1"/>
  <c r="I57" i="1" s="1"/>
  <c r="G56" i="1"/>
  <c r="F56" i="1"/>
  <c r="G55" i="1"/>
  <c r="F55" i="1"/>
  <c r="F54" i="1"/>
  <c r="G53" i="1"/>
  <c r="F53" i="1"/>
  <c r="I53" i="1" s="1"/>
  <c r="G52" i="1"/>
  <c r="F52" i="1"/>
  <c r="G51" i="1"/>
  <c r="F51" i="1"/>
  <c r="G50" i="1"/>
  <c r="F50" i="1"/>
  <c r="G49" i="1"/>
  <c r="F49" i="1"/>
  <c r="I49" i="1" s="1"/>
  <c r="G48" i="1"/>
  <c r="F48" i="1"/>
  <c r="G47" i="1"/>
  <c r="F47" i="1"/>
  <c r="G46" i="1"/>
  <c r="F46" i="1"/>
  <c r="G43" i="1"/>
  <c r="F43" i="1"/>
  <c r="I43" i="1" s="1"/>
  <c r="G42" i="1"/>
  <c r="F42" i="1"/>
  <c r="G41" i="1"/>
  <c r="F41" i="1"/>
  <c r="G40" i="1"/>
  <c r="F40" i="1"/>
  <c r="G9" i="25"/>
  <c r="I9" i="25"/>
  <c r="I8" i="25" s="1"/>
  <c r="K9" i="25"/>
  <c r="M9" i="25"/>
  <c r="O9" i="25"/>
  <c r="Q9" i="25"/>
  <c r="Q8" i="25" s="1"/>
  <c r="V9" i="25"/>
  <c r="G10" i="25"/>
  <c r="G8" i="25" s="1"/>
  <c r="I10" i="25"/>
  <c r="K10" i="25"/>
  <c r="K8" i="25" s="1"/>
  <c r="O10" i="25"/>
  <c r="O8" i="25" s="1"/>
  <c r="Q10" i="25"/>
  <c r="V10" i="25"/>
  <c r="V8" i="25" s="1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I13" i="25"/>
  <c r="K13" i="25"/>
  <c r="M13" i="25"/>
  <c r="O13" i="25"/>
  <c r="Q13" i="25"/>
  <c r="V13" i="25"/>
  <c r="G14" i="25"/>
  <c r="M14" i="25" s="1"/>
  <c r="I14" i="25"/>
  <c r="K14" i="25"/>
  <c r="O14" i="25"/>
  <c r="Q14" i="25"/>
  <c r="V14" i="25"/>
  <c r="G15" i="25"/>
  <c r="I15" i="25"/>
  <c r="K15" i="25"/>
  <c r="M15" i="25"/>
  <c r="O15" i="25"/>
  <c r="Q15" i="25"/>
  <c r="V15" i="25"/>
  <c r="G16" i="25"/>
  <c r="M16" i="25" s="1"/>
  <c r="I16" i="25"/>
  <c r="K16" i="25"/>
  <c r="O16" i="25"/>
  <c r="Q16" i="25"/>
  <c r="V16" i="25"/>
  <c r="G17" i="25"/>
  <c r="I17" i="25"/>
  <c r="K17" i="25"/>
  <c r="M17" i="25"/>
  <c r="O17" i="25"/>
  <c r="Q17" i="25"/>
  <c r="V17" i="25"/>
  <c r="G19" i="25"/>
  <c r="I19" i="25"/>
  <c r="I18" i="25" s="1"/>
  <c r="K19" i="25"/>
  <c r="M19" i="25"/>
  <c r="O19" i="25"/>
  <c r="Q19" i="25"/>
  <c r="Q18" i="25" s="1"/>
  <c r="V19" i="25"/>
  <c r="G20" i="25"/>
  <c r="G18" i="25" s="1"/>
  <c r="I20" i="25"/>
  <c r="K20" i="25"/>
  <c r="K18" i="25" s="1"/>
  <c r="O20" i="25"/>
  <c r="O18" i="25" s="1"/>
  <c r="Q20" i="25"/>
  <c r="V20" i="25"/>
  <c r="V18" i="25" s="1"/>
  <c r="G22" i="25"/>
  <c r="G21" i="25" s="1"/>
  <c r="I22" i="25"/>
  <c r="K22" i="25"/>
  <c r="K21" i="25" s="1"/>
  <c r="O22" i="25"/>
  <c r="O21" i="25" s="1"/>
  <c r="Q22" i="25"/>
  <c r="V22" i="25"/>
  <c r="V21" i="25" s="1"/>
  <c r="G23" i="25"/>
  <c r="I23" i="25"/>
  <c r="I21" i="25" s="1"/>
  <c r="K23" i="25"/>
  <c r="M23" i="25"/>
  <c r="O23" i="25"/>
  <c r="Q23" i="25"/>
  <c r="Q21" i="25" s="1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M26" i="25" s="1"/>
  <c r="I26" i="25"/>
  <c r="K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4" i="25"/>
  <c r="M34" i="25" s="1"/>
  <c r="I34" i="25"/>
  <c r="K34" i="25"/>
  <c r="O34" i="25"/>
  <c r="Q34" i="25"/>
  <c r="V34" i="25"/>
  <c r="G35" i="25"/>
  <c r="I35" i="25"/>
  <c r="K35" i="25"/>
  <c r="M35" i="25"/>
  <c r="O35" i="25"/>
  <c r="Q35" i="25"/>
  <c r="V35" i="25"/>
  <c r="G36" i="25"/>
  <c r="M36" i="25" s="1"/>
  <c r="I36" i="25"/>
  <c r="K36" i="25"/>
  <c r="O36" i="25"/>
  <c r="Q36" i="25"/>
  <c r="V36" i="25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Q38" i="25"/>
  <c r="V38" i="25"/>
  <c r="G39" i="25"/>
  <c r="I39" i="25"/>
  <c r="K39" i="25"/>
  <c r="M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M42" i="25" s="1"/>
  <c r="I42" i="25"/>
  <c r="K42" i="25"/>
  <c r="O42" i="25"/>
  <c r="Q42" i="25"/>
  <c r="V42" i="25"/>
  <c r="G43" i="25"/>
  <c r="I43" i="25"/>
  <c r="K43" i="25"/>
  <c r="M43" i="25"/>
  <c r="O43" i="25"/>
  <c r="Q43" i="25"/>
  <c r="V43" i="25"/>
  <c r="G44" i="25"/>
  <c r="M44" i="25" s="1"/>
  <c r="I44" i="25"/>
  <c r="K44" i="25"/>
  <c r="O44" i="25"/>
  <c r="Q44" i="25"/>
  <c r="V44" i="25"/>
  <c r="G45" i="25"/>
  <c r="I45" i="25"/>
  <c r="K45" i="25"/>
  <c r="M45" i="25"/>
  <c r="O45" i="25"/>
  <c r="Q45" i="25"/>
  <c r="V45" i="25"/>
  <c r="G46" i="25"/>
  <c r="M46" i="25" s="1"/>
  <c r="I46" i="25"/>
  <c r="K46" i="25"/>
  <c r="O46" i="25"/>
  <c r="Q46" i="25"/>
  <c r="V46" i="25"/>
  <c r="G47" i="25"/>
  <c r="I47" i="25"/>
  <c r="K47" i="25"/>
  <c r="M47" i="25"/>
  <c r="O47" i="25"/>
  <c r="Q47" i="25"/>
  <c r="V47" i="25"/>
  <c r="G48" i="25"/>
  <c r="M48" i="25" s="1"/>
  <c r="I48" i="25"/>
  <c r="K48" i="25"/>
  <c r="O48" i="25"/>
  <c r="Q48" i="25"/>
  <c r="V48" i="25"/>
  <c r="G49" i="25"/>
  <c r="I49" i="25"/>
  <c r="K49" i="25"/>
  <c r="M49" i="25"/>
  <c r="O49" i="25"/>
  <c r="Q49" i="25"/>
  <c r="V49" i="25"/>
  <c r="G50" i="25"/>
  <c r="M50" i="25" s="1"/>
  <c r="I50" i="25"/>
  <c r="K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I53" i="25"/>
  <c r="K53" i="25"/>
  <c r="M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M56" i="25" s="1"/>
  <c r="I56" i="25"/>
  <c r="K56" i="25"/>
  <c r="O56" i="25"/>
  <c r="Q56" i="25"/>
  <c r="V56" i="25"/>
  <c r="G57" i="25"/>
  <c r="I57" i="25"/>
  <c r="K57" i="25"/>
  <c r="M57" i="25"/>
  <c r="O57" i="25"/>
  <c r="Q57" i="25"/>
  <c r="V57" i="25"/>
  <c r="G58" i="25"/>
  <c r="M58" i="25" s="1"/>
  <c r="I58" i="25"/>
  <c r="K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I61" i="25"/>
  <c r="K61" i="25"/>
  <c r="M61" i="25"/>
  <c r="O61" i="25"/>
  <c r="Q61" i="25"/>
  <c r="V61" i="25"/>
  <c r="G62" i="25"/>
  <c r="M62" i="25" s="1"/>
  <c r="I62" i="25"/>
  <c r="K62" i="25"/>
  <c r="O62" i="25"/>
  <c r="Q62" i="25"/>
  <c r="V62" i="25"/>
  <c r="G63" i="25"/>
  <c r="I63" i="25"/>
  <c r="K63" i="25"/>
  <c r="M63" i="25"/>
  <c r="O63" i="25"/>
  <c r="Q63" i="25"/>
  <c r="V63" i="25"/>
  <c r="G64" i="25"/>
  <c r="M64" i="25" s="1"/>
  <c r="I64" i="25"/>
  <c r="K64" i="25"/>
  <c r="O64" i="25"/>
  <c r="Q64" i="25"/>
  <c r="V64" i="25"/>
  <c r="G65" i="25"/>
  <c r="I65" i="25"/>
  <c r="K65" i="25"/>
  <c r="M65" i="25"/>
  <c r="O65" i="25"/>
  <c r="Q65" i="25"/>
  <c r="V65" i="25"/>
  <c r="G66" i="25"/>
  <c r="M66" i="25" s="1"/>
  <c r="I66" i="25"/>
  <c r="K66" i="25"/>
  <c r="O66" i="25"/>
  <c r="Q66" i="25"/>
  <c r="V66" i="25"/>
  <c r="G68" i="25"/>
  <c r="G67" i="25" s="1"/>
  <c r="I68" i="25"/>
  <c r="K68" i="25"/>
  <c r="K67" i="25" s="1"/>
  <c r="O68" i="25"/>
  <c r="O67" i="25" s="1"/>
  <c r="Q68" i="25"/>
  <c r="V68" i="25"/>
  <c r="V67" i="25" s="1"/>
  <c r="G69" i="25"/>
  <c r="I69" i="25"/>
  <c r="I67" i="25" s="1"/>
  <c r="K69" i="25"/>
  <c r="M69" i="25"/>
  <c r="O69" i="25"/>
  <c r="Q69" i="25"/>
  <c r="Q67" i="25" s="1"/>
  <c r="V69" i="25"/>
  <c r="G70" i="25"/>
  <c r="M70" i="25" s="1"/>
  <c r="I70" i="25"/>
  <c r="K70" i="25"/>
  <c r="O70" i="25"/>
  <c r="Q70" i="25"/>
  <c r="V70" i="25"/>
  <c r="G72" i="25"/>
  <c r="G71" i="25" s="1"/>
  <c r="I72" i="25"/>
  <c r="I71" i="25" s="1"/>
  <c r="K72" i="25"/>
  <c r="K71" i="25" s="1"/>
  <c r="O72" i="25"/>
  <c r="O71" i="25" s="1"/>
  <c r="Q72" i="25"/>
  <c r="Q71" i="25" s="1"/>
  <c r="V72" i="25"/>
  <c r="V71" i="25" s="1"/>
  <c r="G73" i="25"/>
  <c r="I73" i="25"/>
  <c r="K73" i="25"/>
  <c r="M73" i="25"/>
  <c r="O73" i="25"/>
  <c r="Q73" i="25"/>
  <c r="V73" i="25"/>
  <c r="G74" i="25"/>
  <c r="M74" i="25" s="1"/>
  <c r="I74" i="25"/>
  <c r="K74" i="25"/>
  <c r="O74" i="25"/>
  <c r="Q74" i="25"/>
  <c r="V74" i="25"/>
  <c r="G75" i="25"/>
  <c r="I75" i="25"/>
  <c r="K75" i="25"/>
  <c r="M75" i="25"/>
  <c r="O75" i="25"/>
  <c r="Q75" i="25"/>
  <c r="V75" i="25"/>
  <c r="G76" i="25"/>
  <c r="M76" i="25" s="1"/>
  <c r="I76" i="25"/>
  <c r="K76" i="25"/>
  <c r="O76" i="25"/>
  <c r="Q76" i="25"/>
  <c r="V76" i="25"/>
  <c r="G78" i="25"/>
  <c r="I78" i="25"/>
  <c r="I77" i="25" s="1"/>
  <c r="K78" i="25"/>
  <c r="M78" i="25"/>
  <c r="O78" i="25"/>
  <c r="Q78" i="25"/>
  <c r="Q77" i="25" s="1"/>
  <c r="V78" i="25"/>
  <c r="G79" i="25"/>
  <c r="M79" i="25" s="1"/>
  <c r="I79" i="25"/>
  <c r="K79" i="25"/>
  <c r="K77" i="25" s="1"/>
  <c r="O79" i="25"/>
  <c r="O77" i="25" s="1"/>
  <c r="Q79" i="25"/>
  <c r="V79" i="25"/>
  <c r="V77" i="25" s="1"/>
  <c r="AE84" i="25"/>
  <c r="AF84" i="25"/>
  <c r="G24" i="24"/>
  <c r="G9" i="24"/>
  <c r="I9" i="24"/>
  <c r="I8" i="24" s="1"/>
  <c r="K9" i="24"/>
  <c r="M9" i="24"/>
  <c r="O9" i="24"/>
  <c r="Q9" i="24"/>
  <c r="Q8" i="24" s="1"/>
  <c r="V9" i="24"/>
  <c r="G10" i="24"/>
  <c r="G8" i="24" s="1"/>
  <c r="I10" i="24"/>
  <c r="K10" i="24"/>
  <c r="K8" i="24" s="1"/>
  <c r="O10" i="24"/>
  <c r="O8" i="24" s="1"/>
  <c r="Q10" i="24"/>
  <c r="V10" i="24"/>
  <c r="V8" i="24" s="1"/>
  <c r="G11" i="24"/>
  <c r="I11" i="24"/>
  <c r="K11" i="24"/>
  <c r="M11" i="24"/>
  <c r="O11" i="24"/>
  <c r="Q11" i="24"/>
  <c r="V11" i="24"/>
  <c r="G12" i="24"/>
  <c r="K12" i="24"/>
  <c r="O12" i="24"/>
  <c r="V12" i="24"/>
  <c r="G13" i="24"/>
  <c r="I13" i="24"/>
  <c r="I12" i="24" s="1"/>
  <c r="K13" i="24"/>
  <c r="M13" i="24"/>
  <c r="M12" i="24" s="1"/>
  <c r="O13" i="24"/>
  <c r="Q13" i="24"/>
  <c r="Q12" i="24" s="1"/>
  <c r="V13" i="24"/>
  <c r="G15" i="24"/>
  <c r="I15" i="24"/>
  <c r="I14" i="24" s="1"/>
  <c r="K15" i="24"/>
  <c r="M15" i="24"/>
  <c r="O15" i="24"/>
  <c r="Q15" i="24"/>
  <c r="Q14" i="24" s="1"/>
  <c r="V15" i="24"/>
  <c r="G16" i="24"/>
  <c r="G14" i="24" s="1"/>
  <c r="I16" i="24"/>
  <c r="K16" i="24"/>
  <c r="K14" i="24" s="1"/>
  <c r="O16" i="24"/>
  <c r="O14" i="24" s="1"/>
  <c r="Q16" i="24"/>
  <c r="V16" i="24"/>
  <c r="V14" i="24" s="1"/>
  <c r="G17" i="24"/>
  <c r="I17" i="24"/>
  <c r="K17" i="24"/>
  <c r="M17" i="24"/>
  <c r="O17" i="24"/>
  <c r="Q17" i="24"/>
  <c r="V17" i="24"/>
  <c r="G18" i="24"/>
  <c r="M18" i="24" s="1"/>
  <c r="I18" i="24"/>
  <c r="K18" i="24"/>
  <c r="O18" i="24"/>
  <c r="Q18" i="24"/>
  <c r="V18" i="24"/>
  <c r="G20" i="24"/>
  <c r="G19" i="24" s="1"/>
  <c r="I20" i="24"/>
  <c r="K20" i="24"/>
  <c r="K19" i="24" s="1"/>
  <c r="O20" i="24"/>
  <c r="O19" i="24" s="1"/>
  <c r="Q20" i="24"/>
  <c r="V20" i="24"/>
  <c r="V19" i="24" s="1"/>
  <c r="G21" i="24"/>
  <c r="I21" i="24"/>
  <c r="I19" i="24" s="1"/>
  <c r="K21" i="24"/>
  <c r="M21" i="24"/>
  <c r="O21" i="24"/>
  <c r="Q21" i="24"/>
  <c r="Q19" i="24" s="1"/>
  <c r="V21" i="24"/>
  <c r="G22" i="24"/>
  <c r="M22" i="24" s="1"/>
  <c r="I22" i="24"/>
  <c r="K22" i="24"/>
  <c r="O22" i="24"/>
  <c r="Q22" i="24"/>
  <c r="V22" i="24"/>
  <c r="AE24" i="24"/>
  <c r="AF24" i="24"/>
  <c r="G20" i="23"/>
  <c r="G9" i="23"/>
  <c r="I9" i="23"/>
  <c r="I8" i="23" s="1"/>
  <c r="K9" i="23"/>
  <c r="M9" i="23"/>
  <c r="O9" i="23"/>
  <c r="Q9" i="23"/>
  <c r="Q8" i="23" s="1"/>
  <c r="V9" i="23"/>
  <c r="G10" i="23"/>
  <c r="G8" i="23" s="1"/>
  <c r="I10" i="23"/>
  <c r="K10" i="23"/>
  <c r="K8" i="23" s="1"/>
  <c r="O10" i="23"/>
  <c r="O8" i="23" s="1"/>
  <c r="Q10" i="23"/>
  <c r="V10" i="23"/>
  <c r="V8" i="23" s="1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AE20" i="23"/>
  <c r="AF20" i="23"/>
  <c r="G28" i="22"/>
  <c r="G9" i="22"/>
  <c r="I9" i="22"/>
  <c r="I8" i="22" s="1"/>
  <c r="K9" i="22"/>
  <c r="M9" i="22"/>
  <c r="O9" i="22"/>
  <c r="Q9" i="22"/>
  <c r="Q8" i="22" s="1"/>
  <c r="V9" i="22"/>
  <c r="G10" i="22"/>
  <c r="G8" i="22" s="1"/>
  <c r="I10" i="22"/>
  <c r="K10" i="22"/>
  <c r="K8" i="22" s="1"/>
  <c r="O10" i="22"/>
  <c r="O8" i="22" s="1"/>
  <c r="Q10" i="22"/>
  <c r="V10" i="22"/>
  <c r="V8" i="22" s="1"/>
  <c r="G11" i="22"/>
  <c r="I11" i="22"/>
  <c r="K11" i="22"/>
  <c r="M11" i="22"/>
  <c r="O11" i="22"/>
  <c r="Q11" i="22"/>
  <c r="V11" i="22"/>
  <c r="G12" i="22"/>
  <c r="M12" i="22" s="1"/>
  <c r="I12" i="22"/>
  <c r="K12" i="22"/>
  <c r="O12" i="22"/>
  <c r="Q12" i="22"/>
  <c r="V12" i="22"/>
  <c r="G13" i="22"/>
  <c r="I13" i="22"/>
  <c r="K13" i="22"/>
  <c r="M13" i="22"/>
  <c r="O13" i="22"/>
  <c r="Q13" i="22"/>
  <c r="V13" i="22"/>
  <c r="G15" i="22"/>
  <c r="I15" i="22"/>
  <c r="I14" i="22" s="1"/>
  <c r="K15" i="22"/>
  <c r="M15" i="22"/>
  <c r="O15" i="22"/>
  <c r="Q15" i="22"/>
  <c r="Q14" i="22" s="1"/>
  <c r="V15" i="22"/>
  <c r="G16" i="22"/>
  <c r="G14" i="22" s="1"/>
  <c r="I16" i="22"/>
  <c r="K16" i="22"/>
  <c r="K14" i="22" s="1"/>
  <c r="O16" i="22"/>
  <c r="O14" i="22" s="1"/>
  <c r="Q16" i="22"/>
  <c r="V16" i="22"/>
  <c r="V14" i="22" s="1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5" i="22"/>
  <c r="I25" i="22"/>
  <c r="I24" i="22" s="1"/>
  <c r="K25" i="22"/>
  <c r="M25" i="22"/>
  <c r="O25" i="22"/>
  <c r="Q25" i="22"/>
  <c r="Q24" i="22" s="1"/>
  <c r="V25" i="22"/>
  <c r="G26" i="22"/>
  <c r="G24" i="22" s="1"/>
  <c r="I26" i="22"/>
  <c r="K26" i="22"/>
  <c r="K24" i="22" s="1"/>
  <c r="O26" i="22"/>
  <c r="O24" i="22" s="1"/>
  <c r="Q26" i="22"/>
  <c r="V26" i="22"/>
  <c r="V24" i="22" s="1"/>
  <c r="AE28" i="22"/>
  <c r="AF28" i="22"/>
  <c r="G34" i="21"/>
  <c r="BA12" i="21"/>
  <c r="G9" i="21"/>
  <c r="I9" i="21"/>
  <c r="I8" i="21" s="1"/>
  <c r="K9" i="21"/>
  <c r="M9" i="21"/>
  <c r="O9" i="21"/>
  <c r="Q9" i="21"/>
  <c r="Q8" i="21" s="1"/>
  <c r="V9" i="21"/>
  <c r="G11" i="21"/>
  <c r="M11" i="21" s="1"/>
  <c r="I11" i="21"/>
  <c r="K11" i="21"/>
  <c r="K8" i="21" s="1"/>
  <c r="O11" i="21"/>
  <c r="O8" i="21" s="1"/>
  <c r="Q11" i="21"/>
  <c r="V11" i="21"/>
  <c r="V8" i="21" s="1"/>
  <c r="G14" i="21"/>
  <c r="G13" i="21" s="1"/>
  <c r="I14" i="21"/>
  <c r="K14" i="21"/>
  <c r="K13" i="21" s="1"/>
  <c r="O14" i="21"/>
  <c r="O13" i="21" s="1"/>
  <c r="Q14" i="21"/>
  <c r="V14" i="21"/>
  <c r="V13" i="21" s="1"/>
  <c r="G15" i="21"/>
  <c r="I15" i="21"/>
  <c r="I13" i="21" s="1"/>
  <c r="K15" i="21"/>
  <c r="M15" i="21"/>
  <c r="O15" i="21"/>
  <c r="Q15" i="21"/>
  <c r="Q13" i="21" s="1"/>
  <c r="V15" i="21"/>
  <c r="G17" i="21"/>
  <c r="I17" i="21"/>
  <c r="I16" i="21" s="1"/>
  <c r="K17" i="21"/>
  <c r="M17" i="21"/>
  <c r="O17" i="21"/>
  <c r="Q17" i="21"/>
  <c r="Q16" i="21" s="1"/>
  <c r="V17" i="21"/>
  <c r="G18" i="21"/>
  <c r="M18" i="21" s="1"/>
  <c r="I18" i="21"/>
  <c r="K18" i="21"/>
  <c r="K16" i="21" s="1"/>
  <c r="O18" i="21"/>
  <c r="O16" i="21" s="1"/>
  <c r="Q18" i="21"/>
  <c r="V18" i="21"/>
  <c r="V16" i="21" s="1"/>
  <c r="G20" i="21"/>
  <c r="G19" i="21" s="1"/>
  <c r="I20" i="21"/>
  <c r="K20" i="21"/>
  <c r="K19" i="21" s="1"/>
  <c r="O20" i="21"/>
  <c r="O19" i="21" s="1"/>
  <c r="Q20" i="21"/>
  <c r="V20" i="21"/>
  <c r="V19" i="21" s="1"/>
  <c r="G21" i="21"/>
  <c r="I21" i="21"/>
  <c r="I19" i="21" s="1"/>
  <c r="K21" i="21"/>
  <c r="M21" i="21"/>
  <c r="O21" i="21"/>
  <c r="Q21" i="21"/>
  <c r="Q19" i="21" s="1"/>
  <c r="V21" i="21"/>
  <c r="G22" i="21"/>
  <c r="K22" i="21"/>
  <c r="O22" i="21"/>
  <c r="V22" i="21"/>
  <c r="G23" i="21"/>
  <c r="I23" i="21"/>
  <c r="I22" i="21" s="1"/>
  <c r="K23" i="21"/>
  <c r="M23" i="21"/>
  <c r="M22" i="21" s="1"/>
  <c r="O23" i="21"/>
  <c r="Q23" i="21"/>
  <c r="Q22" i="21" s="1"/>
  <c r="V23" i="21"/>
  <c r="G25" i="21"/>
  <c r="I25" i="21"/>
  <c r="I24" i="21" s="1"/>
  <c r="K25" i="21"/>
  <c r="M25" i="21"/>
  <c r="O25" i="21"/>
  <c r="Q25" i="21"/>
  <c r="Q24" i="21" s="1"/>
  <c r="V25" i="21"/>
  <c r="G26" i="21"/>
  <c r="M26" i="21" s="1"/>
  <c r="I26" i="21"/>
  <c r="K26" i="21"/>
  <c r="K24" i="21" s="1"/>
  <c r="O26" i="21"/>
  <c r="O24" i="21" s="1"/>
  <c r="Q26" i="21"/>
  <c r="V26" i="21"/>
  <c r="V24" i="21" s="1"/>
  <c r="G28" i="21"/>
  <c r="G27" i="21" s="1"/>
  <c r="I28" i="21"/>
  <c r="K28" i="21"/>
  <c r="K27" i="21" s="1"/>
  <c r="O28" i="21"/>
  <c r="O27" i="21" s="1"/>
  <c r="Q28" i="21"/>
  <c r="V28" i="21"/>
  <c r="V27" i="21" s="1"/>
  <c r="G29" i="21"/>
  <c r="I29" i="21"/>
  <c r="I27" i="21" s="1"/>
  <c r="K29" i="21"/>
  <c r="M29" i="21"/>
  <c r="O29" i="21"/>
  <c r="Q29" i="21"/>
  <c r="Q27" i="21" s="1"/>
  <c r="V29" i="21"/>
  <c r="G30" i="21"/>
  <c r="M30" i="21" s="1"/>
  <c r="I30" i="21"/>
  <c r="K30" i="21"/>
  <c r="O30" i="21"/>
  <c r="Q30" i="21"/>
  <c r="V30" i="21"/>
  <c r="I31" i="21"/>
  <c r="Q31" i="21"/>
  <c r="G32" i="21"/>
  <c r="G31" i="21" s="1"/>
  <c r="I32" i="21"/>
  <c r="K32" i="21"/>
  <c r="K31" i="21" s="1"/>
  <c r="O32" i="21"/>
  <c r="O31" i="21" s="1"/>
  <c r="Q32" i="21"/>
  <c r="V32" i="21"/>
  <c r="V31" i="21" s="1"/>
  <c r="AE34" i="21"/>
  <c r="AF34" i="21"/>
  <c r="G35" i="20"/>
  <c r="BA12" i="20"/>
  <c r="G9" i="20"/>
  <c r="I9" i="20"/>
  <c r="I8" i="20" s="1"/>
  <c r="K9" i="20"/>
  <c r="M9" i="20"/>
  <c r="O9" i="20"/>
  <c r="Q9" i="20"/>
  <c r="Q8" i="20" s="1"/>
  <c r="V9" i="20"/>
  <c r="G11" i="20"/>
  <c r="M11" i="20" s="1"/>
  <c r="I11" i="20"/>
  <c r="K11" i="20"/>
  <c r="K8" i="20" s="1"/>
  <c r="O11" i="20"/>
  <c r="O8" i="20" s="1"/>
  <c r="Q11" i="20"/>
  <c r="V11" i="20"/>
  <c r="V8" i="20" s="1"/>
  <c r="G14" i="20"/>
  <c r="G13" i="20" s="1"/>
  <c r="I14" i="20"/>
  <c r="I13" i="20" s="1"/>
  <c r="K14" i="20"/>
  <c r="K13" i="20" s="1"/>
  <c r="M14" i="20"/>
  <c r="O14" i="20"/>
  <c r="O13" i="20" s="1"/>
  <c r="Q14" i="20"/>
  <c r="Q13" i="20" s="1"/>
  <c r="V14" i="20"/>
  <c r="V13" i="20" s="1"/>
  <c r="G15" i="20"/>
  <c r="M15" i="20" s="1"/>
  <c r="I15" i="20"/>
  <c r="K15" i="20"/>
  <c r="O15" i="20"/>
  <c r="Q15" i="20"/>
  <c r="V15" i="20"/>
  <c r="G16" i="20"/>
  <c r="I16" i="20"/>
  <c r="K16" i="20"/>
  <c r="M16" i="20"/>
  <c r="O16" i="20"/>
  <c r="Q16" i="20"/>
  <c r="V16" i="20"/>
  <c r="G18" i="20"/>
  <c r="I18" i="20"/>
  <c r="I17" i="20" s="1"/>
  <c r="K18" i="20"/>
  <c r="M18" i="20"/>
  <c r="O18" i="20"/>
  <c r="Q18" i="20"/>
  <c r="Q17" i="20" s="1"/>
  <c r="V18" i="20"/>
  <c r="G19" i="20"/>
  <c r="G17" i="20" s="1"/>
  <c r="I19" i="20"/>
  <c r="K19" i="20"/>
  <c r="K17" i="20" s="1"/>
  <c r="O19" i="20"/>
  <c r="O17" i="20" s="1"/>
  <c r="Q19" i="20"/>
  <c r="V19" i="20"/>
  <c r="V17" i="20" s="1"/>
  <c r="G21" i="20"/>
  <c r="G20" i="20" s="1"/>
  <c r="I21" i="20"/>
  <c r="I20" i="20" s="1"/>
  <c r="K21" i="20"/>
  <c r="K20" i="20" s="1"/>
  <c r="M21" i="20"/>
  <c r="M20" i="20" s="1"/>
  <c r="O21" i="20"/>
  <c r="O20" i="20" s="1"/>
  <c r="Q21" i="20"/>
  <c r="Q20" i="20" s="1"/>
  <c r="V21" i="20"/>
  <c r="V20" i="20" s="1"/>
  <c r="G22" i="20"/>
  <c r="I22" i="20"/>
  <c r="K22" i="20"/>
  <c r="M22" i="20"/>
  <c r="O22" i="20"/>
  <c r="Q22" i="20"/>
  <c r="V22" i="20"/>
  <c r="G23" i="20"/>
  <c r="K23" i="20"/>
  <c r="O23" i="20"/>
  <c r="V23" i="20"/>
  <c r="G24" i="20"/>
  <c r="I24" i="20"/>
  <c r="I23" i="20" s="1"/>
  <c r="K24" i="20"/>
  <c r="M24" i="20"/>
  <c r="M23" i="20" s="1"/>
  <c r="O24" i="20"/>
  <c r="Q24" i="20"/>
  <c r="Q23" i="20" s="1"/>
  <c r="V24" i="20"/>
  <c r="G26" i="20"/>
  <c r="I26" i="20"/>
  <c r="I25" i="20" s="1"/>
  <c r="K26" i="20"/>
  <c r="M26" i="20"/>
  <c r="O26" i="20"/>
  <c r="Q26" i="20"/>
  <c r="Q25" i="20" s="1"/>
  <c r="V26" i="20"/>
  <c r="G27" i="20"/>
  <c r="G25" i="20" s="1"/>
  <c r="I27" i="20"/>
  <c r="K27" i="20"/>
  <c r="K25" i="20" s="1"/>
  <c r="O27" i="20"/>
  <c r="O25" i="20" s="1"/>
  <c r="Q27" i="20"/>
  <c r="V27" i="20"/>
  <c r="V25" i="20" s="1"/>
  <c r="G28" i="20"/>
  <c r="I28" i="20"/>
  <c r="K28" i="20"/>
  <c r="M28" i="20"/>
  <c r="O28" i="20"/>
  <c r="Q28" i="20"/>
  <c r="V28" i="20"/>
  <c r="G30" i="20"/>
  <c r="I30" i="20"/>
  <c r="I29" i="20" s="1"/>
  <c r="K30" i="20"/>
  <c r="M30" i="20"/>
  <c r="O30" i="20"/>
  <c r="Q30" i="20"/>
  <c r="Q29" i="20" s="1"/>
  <c r="V30" i="20"/>
  <c r="G31" i="20"/>
  <c r="G29" i="20" s="1"/>
  <c r="I31" i="20"/>
  <c r="K31" i="20"/>
  <c r="K29" i="20" s="1"/>
  <c r="O31" i="20"/>
  <c r="O29" i="20" s="1"/>
  <c r="Q31" i="20"/>
  <c r="V31" i="20"/>
  <c r="V29" i="20" s="1"/>
  <c r="I32" i="20"/>
  <c r="Q32" i="20"/>
  <c r="G33" i="20"/>
  <c r="G32" i="20" s="1"/>
  <c r="I33" i="20"/>
  <c r="K33" i="20"/>
  <c r="K32" i="20" s="1"/>
  <c r="O33" i="20"/>
  <c r="O32" i="20" s="1"/>
  <c r="Q33" i="20"/>
  <c r="V33" i="20"/>
  <c r="V32" i="20" s="1"/>
  <c r="AE35" i="20"/>
  <c r="AF35" i="20"/>
  <c r="G30" i="19"/>
  <c r="G9" i="19"/>
  <c r="I9" i="19"/>
  <c r="I8" i="19" s="1"/>
  <c r="K9" i="19"/>
  <c r="M9" i="19"/>
  <c r="O9" i="19"/>
  <c r="Q9" i="19"/>
  <c r="Q8" i="19" s="1"/>
  <c r="V9" i="19"/>
  <c r="G10" i="19"/>
  <c r="G8" i="19" s="1"/>
  <c r="I10" i="19"/>
  <c r="K10" i="19"/>
  <c r="K8" i="19" s="1"/>
  <c r="O10" i="19"/>
  <c r="O8" i="19" s="1"/>
  <c r="Q10" i="19"/>
  <c r="V10" i="19"/>
  <c r="V8" i="19" s="1"/>
  <c r="G11" i="19"/>
  <c r="I11" i="19"/>
  <c r="K11" i="19"/>
  <c r="M11" i="19"/>
  <c r="O11" i="19"/>
  <c r="Q11" i="19"/>
  <c r="V11" i="19"/>
  <c r="G13" i="19"/>
  <c r="I13" i="19"/>
  <c r="I12" i="19" s="1"/>
  <c r="K13" i="19"/>
  <c r="M13" i="19"/>
  <c r="O13" i="19"/>
  <c r="Q13" i="19"/>
  <c r="Q12" i="19" s="1"/>
  <c r="V13" i="19"/>
  <c r="G14" i="19"/>
  <c r="G12" i="19" s="1"/>
  <c r="I14" i="19"/>
  <c r="K14" i="19"/>
  <c r="K12" i="19" s="1"/>
  <c r="O14" i="19"/>
  <c r="O12" i="19" s="1"/>
  <c r="Q14" i="19"/>
  <c r="V14" i="19"/>
  <c r="V12" i="19" s="1"/>
  <c r="G15" i="19"/>
  <c r="I15" i="19"/>
  <c r="K15" i="19"/>
  <c r="M15" i="19"/>
  <c r="O15" i="19"/>
  <c r="Q15" i="19"/>
  <c r="V15" i="19"/>
  <c r="G17" i="19"/>
  <c r="I17" i="19"/>
  <c r="I16" i="19" s="1"/>
  <c r="K17" i="19"/>
  <c r="M17" i="19"/>
  <c r="O17" i="19"/>
  <c r="Q17" i="19"/>
  <c r="Q16" i="19" s="1"/>
  <c r="V17" i="19"/>
  <c r="G18" i="19"/>
  <c r="G16" i="19" s="1"/>
  <c r="I18" i="19"/>
  <c r="K18" i="19"/>
  <c r="K16" i="19" s="1"/>
  <c r="O18" i="19"/>
  <c r="O16" i="19" s="1"/>
  <c r="Q18" i="19"/>
  <c r="V18" i="19"/>
  <c r="V16" i="19" s="1"/>
  <c r="G19" i="19"/>
  <c r="I19" i="19"/>
  <c r="K19" i="19"/>
  <c r="M19" i="19"/>
  <c r="O19" i="19"/>
  <c r="Q19" i="19"/>
  <c r="V19" i="19"/>
  <c r="G20" i="19"/>
  <c r="K20" i="19"/>
  <c r="O20" i="19"/>
  <c r="V20" i="19"/>
  <c r="G21" i="19"/>
  <c r="I21" i="19"/>
  <c r="I20" i="19" s="1"/>
  <c r="K21" i="19"/>
  <c r="M21" i="19"/>
  <c r="M20" i="19" s="1"/>
  <c r="O21" i="19"/>
  <c r="Q21" i="19"/>
  <c r="Q20" i="19" s="1"/>
  <c r="V21" i="19"/>
  <c r="G22" i="19"/>
  <c r="K22" i="19"/>
  <c r="O22" i="19"/>
  <c r="V22" i="19"/>
  <c r="G23" i="19"/>
  <c r="I23" i="19"/>
  <c r="I22" i="19" s="1"/>
  <c r="K23" i="19"/>
  <c r="M23" i="19"/>
  <c r="M22" i="19" s="1"/>
  <c r="O23" i="19"/>
  <c r="Q23" i="19"/>
  <c r="Q22" i="19" s="1"/>
  <c r="V23" i="19"/>
  <c r="G25" i="19"/>
  <c r="I25" i="19"/>
  <c r="I24" i="19" s="1"/>
  <c r="K25" i="19"/>
  <c r="M25" i="19"/>
  <c r="O25" i="19"/>
  <c r="Q25" i="19"/>
  <c r="Q24" i="19" s="1"/>
  <c r="V25" i="19"/>
  <c r="G26" i="19"/>
  <c r="G24" i="19" s="1"/>
  <c r="I26" i="19"/>
  <c r="K26" i="19"/>
  <c r="K24" i="19" s="1"/>
  <c r="O26" i="19"/>
  <c r="O24" i="19" s="1"/>
  <c r="Q26" i="19"/>
  <c r="V26" i="19"/>
  <c r="V24" i="19" s="1"/>
  <c r="I27" i="19"/>
  <c r="Q27" i="19"/>
  <c r="G28" i="19"/>
  <c r="G27" i="19" s="1"/>
  <c r="I28" i="19"/>
  <c r="K28" i="19"/>
  <c r="K27" i="19" s="1"/>
  <c r="O28" i="19"/>
  <c r="O27" i="19" s="1"/>
  <c r="Q28" i="19"/>
  <c r="V28" i="19"/>
  <c r="V27" i="19" s="1"/>
  <c r="AE30" i="19"/>
  <c r="AF30" i="19"/>
  <c r="G37" i="18"/>
  <c r="G9" i="18"/>
  <c r="I9" i="18"/>
  <c r="I8" i="18" s="1"/>
  <c r="K9" i="18"/>
  <c r="M9" i="18"/>
  <c r="O9" i="18"/>
  <c r="Q9" i="18"/>
  <c r="Q8" i="18" s="1"/>
  <c r="V9" i="18"/>
  <c r="G10" i="18"/>
  <c r="G8" i="18" s="1"/>
  <c r="I10" i="18"/>
  <c r="K10" i="18"/>
  <c r="K8" i="18" s="1"/>
  <c r="O10" i="18"/>
  <c r="O8" i="18" s="1"/>
  <c r="Q10" i="18"/>
  <c r="V10" i="18"/>
  <c r="V8" i="18" s="1"/>
  <c r="G11" i="18"/>
  <c r="I11" i="18"/>
  <c r="K11" i="18"/>
  <c r="M11" i="18"/>
  <c r="O11" i="18"/>
  <c r="Q11" i="18"/>
  <c r="V11" i="18"/>
  <c r="G13" i="18"/>
  <c r="I13" i="18"/>
  <c r="I12" i="18" s="1"/>
  <c r="K13" i="18"/>
  <c r="M13" i="18"/>
  <c r="O13" i="18"/>
  <c r="Q13" i="18"/>
  <c r="Q12" i="18" s="1"/>
  <c r="V13" i="18"/>
  <c r="G14" i="18"/>
  <c r="G12" i="18" s="1"/>
  <c r="I14" i="18"/>
  <c r="K14" i="18"/>
  <c r="K12" i="18" s="1"/>
  <c r="O14" i="18"/>
  <c r="O12" i="18" s="1"/>
  <c r="Q14" i="18"/>
  <c r="V14" i="18"/>
  <c r="V12" i="18" s="1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8" i="18"/>
  <c r="G17" i="18" s="1"/>
  <c r="I18" i="18"/>
  <c r="K18" i="18"/>
  <c r="K17" i="18" s="1"/>
  <c r="O18" i="18"/>
  <c r="O17" i="18" s="1"/>
  <c r="Q18" i="18"/>
  <c r="V18" i="18"/>
  <c r="V17" i="18" s="1"/>
  <c r="G19" i="18"/>
  <c r="I19" i="18"/>
  <c r="I17" i="18" s="1"/>
  <c r="K19" i="18"/>
  <c r="M19" i="18"/>
  <c r="O19" i="18"/>
  <c r="Q19" i="18"/>
  <c r="Q17" i="18" s="1"/>
  <c r="V19" i="18"/>
  <c r="G20" i="18"/>
  <c r="K20" i="18"/>
  <c r="O20" i="18"/>
  <c r="V20" i="18"/>
  <c r="G21" i="18"/>
  <c r="I21" i="18"/>
  <c r="I20" i="18" s="1"/>
  <c r="K21" i="18"/>
  <c r="M21" i="18"/>
  <c r="M20" i="18" s="1"/>
  <c r="O21" i="18"/>
  <c r="Q21" i="18"/>
  <c r="Q20" i="18" s="1"/>
  <c r="V21" i="18"/>
  <c r="G22" i="18"/>
  <c r="K22" i="18"/>
  <c r="O22" i="18"/>
  <c r="V22" i="18"/>
  <c r="G23" i="18"/>
  <c r="I23" i="18"/>
  <c r="I22" i="18" s="1"/>
  <c r="K23" i="18"/>
  <c r="M23" i="18"/>
  <c r="M22" i="18" s="1"/>
  <c r="O23" i="18"/>
  <c r="Q23" i="18"/>
  <c r="Q22" i="18" s="1"/>
  <c r="V23" i="18"/>
  <c r="G24" i="18"/>
  <c r="K24" i="18"/>
  <c r="O24" i="18"/>
  <c r="V24" i="18"/>
  <c r="G25" i="18"/>
  <c r="I25" i="18"/>
  <c r="I24" i="18" s="1"/>
  <c r="K25" i="18"/>
  <c r="M25" i="18"/>
  <c r="M24" i="18" s="1"/>
  <c r="O25" i="18"/>
  <c r="Q25" i="18"/>
  <c r="Q24" i="18" s="1"/>
  <c r="V25" i="18"/>
  <c r="G27" i="18"/>
  <c r="I27" i="18"/>
  <c r="I26" i="18" s="1"/>
  <c r="K27" i="18"/>
  <c r="M27" i="18"/>
  <c r="O27" i="18"/>
  <c r="Q27" i="18"/>
  <c r="Q26" i="18" s="1"/>
  <c r="V27" i="18"/>
  <c r="G28" i="18"/>
  <c r="G26" i="18" s="1"/>
  <c r="I28" i="18"/>
  <c r="K28" i="18"/>
  <c r="K26" i="18" s="1"/>
  <c r="O28" i="18"/>
  <c r="O26" i="18" s="1"/>
  <c r="Q28" i="18"/>
  <c r="V28" i="18"/>
  <c r="V26" i="18" s="1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2" i="18"/>
  <c r="G31" i="18" s="1"/>
  <c r="I32" i="18"/>
  <c r="K32" i="18"/>
  <c r="K31" i="18" s="1"/>
  <c r="O32" i="18"/>
  <c r="O31" i="18" s="1"/>
  <c r="Q32" i="18"/>
  <c r="V32" i="18"/>
  <c r="V31" i="18" s="1"/>
  <c r="G33" i="18"/>
  <c r="I33" i="18"/>
  <c r="I31" i="18" s="1"/>
  <c r="K33" i="18"/>
  <c r="M33" i="18"/>
  <c r="O33" i="18"/>
  <c r="Q33" i="18"/>
  <c r="Q31" i="18" s="1"/>
  <c r="V33" i="18"/>
  <c r="G34" i="18"/>
  <c r="K34" i="18"/>
  <c r="O34" i="18"/>
  <c r="V34" i="18"/>
  <c r="G35" i="18"/>
  <c r="I35" i="18"/>
  <c r="I34" i="18" s="1"/>
  <c r="K35" i="18"/>
  <c r="M35" i="18"/>
  <c r="M34" i="18" s="1"/>
  <c r="O35" i="18"/>
  <c r="Q35" i="18"/>
  <c r="Q34" i="18" s="1"/>
  <c r="V35" i="18"/>
  <c r="AE37" i="18"/>
  <c r="G77" i="17"/>
  <c r="G9" i="17"/>
  <c r="I9" i="17"/>
  <c r="I8" i="17" s="1"/>
  <c r="K9" i="17"/>
  <c r="M9" i="17"/>
  <c r="O9" i="17"/>
  <c r="Q9" i="17"/>
  <c r="Q8" i="17" s="1"/>
  <c r="V9" i="17"/>
  <c r="G10" i="17"/>
  <c r="G8" i="17" s="1"/>
  <c r="I10" i="17"/>
  <c r="K10" i="17"/>
  <c r="K8" i="17" s="1"/>
  <c r="O10" i="17"/>
  <c r="O8" i="17" s="1"/>
  <c r="Q10" i="17"/>
  <c r="V10" i="17"/>
  <c r="V8" i="17" s="1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1" i="17"/>
  <c r="I21" i="17"/>
  <c r="I20" i="17" s="1"/>
  <c r="K21" i="17"/>
  <c r="M21" i="17"/>
  <c r="O21" i="17"/>
  <c r="Q21" i="17"/>
  <c r="Q20" i="17" s="1"/>
  <c r="V21" i="17"/>
  <c r="G22" i="17"/>
  <c r="G20" i="17" s="1"/>
  <c r="I22" i="17"/>
  <c r="K22" i="17"/>
  <c r="K20" i="17" s="1"/>
  <c r="O22" i="17"/>
  <c r="O20" i="17" s="1"/>
  <c r="Q22" i="17"/>
  <c r="V22" i="17"/>
  <c r="V20" i="17" s="1"/>
  <c r="G23" i="17"/>
  <c r="I23" i="17"/>
  <c r="K23" i="17"/>
  <c r="M23" i="17"/>
  <c r="O23" i="17"/>
  <c r="Q23" i="17"/>
  <c r="V23" i="17"/>
  <c r="G25" i="17"/>
  <c r="M25" i="17" s="1"/>
  <c r="I25" i="17"/>
  <c r="K25" i="17"/>
  <c r="O25" i="17"/>
  <c r="Q25" i="17"/>
  <c r="V25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9" i="17"/>
  <c r="G38" i="17" s="1"/>
  <c r="I39" i="17"/>
  <c r="K39" i="17"/>
  <c r="K38" i="17" s="1"/>
  <c r="O39" i="17"/>
  <c r="O38" i="17" s="1"/>
  <c r="Q39" i="17"/>
  <c r="V39" i="17"/>
  <c r="V38" i="17" s="1"/>
  <c r="G40" i="17"/>
  <c r="I40" i="17"/>
  <c r="I38" i="17" s="1"/>
  <c r="K40" i="17"/>
  <c r="M40" i="17"/>
  <c r="O40" i="17"/>
  <c r="Q40" i="17"/>
  <c r="Q38" i="17" s="1"/>
  <c r="V40" i="17"/>
  <c r="G41" i="17"/>
  <c r="M41" i="17" s="1"/>
  <c r="I41" i="17"/>
  <c r="K41" i="17"/>
  <c r="O41" i="17"/>
  <c r="Q41" i="17"/>
  <c r="V41" i="17"/>
  <c r="G43" i="17"/>
  <c r="G42" i="17" s="1"/>
  <c r="I43" i="17"/>
  <c r="K43" i="17"/>
  <c r="K42" i="17" s="1"/>
  <c r="O43" i="17"/>
  <c r="O42" i="17" s="1"/>
  <c r="Q43" i="17"/>
  <c r="V43" i="17"/>
  <c r="V42" i="17" s="1"/>
  <c r="G44" i="17"/>
  <c r="I44" i="17"/>
  <c r="I42" i="17" s="1"/>
  <c r="K44" i="17"/>
  <c r="M44" i="17"/>
  <c r="O44" i="17"/>
  <c r="Q44" i="17"/>
  <c r="Q42" i="17" s="1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4" i="17"/>
  <c r="I64" i="17"/>
  <c r="I63" i="17" s="1"/>
  <c r="K64" i="17"/>
  <c r="M64" i="17"/>
  <c r="O64" i="17"/>
  <c r="Q64" i="17"/>
  <c r="Q63" i="17" s="1"/>
  <c r="V64" i="17"/>
  <c r="G65" i="17"/>
  <c r="G63" i="17" s="1"/>
  <c r="I65" i="17"/>
  <c r="K65" i="17"/>
  <c r="K63" i="17" s="1"/>
  <c r="O65" i="17"/>
  <c r="O63" i="17" s="1"/>
  <c r="Q65" i="17"/>
  <c r="V65" i="17"/>
  <c r="V63" i="17" s="1"/>
  <c r="G67" i="17"/>
  <c r="G66" i="17" s="1"/>
  <c r="I67" i="17"/>
  <c r="K67" i="17"/>
  <c r="K66" i="17" s="1"/>
  <c r="O67" i="17"/>
  <c r="O66" i="17" s="1"/>
  <c r="Q67" i="17"/>
  <c r="V67" i="17"/>
  <c r="V66" i="17" s="1"/>
  <c r="G68" i="17"/>
  <c r="I68" i="17"/>
  <c r="I66" i="17" s="1"/>
  <c r="K68" i="17"/>
  <c r="M68" i="17"/>
  <c r="O68" i="17"/>
  <c r="Q68" i="17"/>
  <c r="Q66" i="17" s="1"/>
  <c r="V68" i="17"/>
  <c r="G70" i="17"/>
  <c r="I70" i="17"/>
  <c r="I69" i="17" s="1"/>
  <c r="K70" i="17"/>
  <c r="M70" i="17"/>
  <c r="O70" i="17"/>
  <c r="Q70" i="17"/>
  <c r="Q69" i="17" s="1"/>
  <c r="V70" i="17"/>
  <c r="G71" i="17"/>
  <c r="G69" i="17" s="1"/>
  <c r="I71" i="17"/>
  <c r="K71" i="17"/>
  <c r="K69" i="17" s="1"/>
  <c r="O71" i="17"/>
  <c r="O69" i="17" s="1"/>
  <c r="Q71" i="17"/>
  <c r="V71" i="17"/>
  <c r="V69" i="17" s="1"/>
  <c r="G73" i="17"/>
  <c r="G72" i="17" s="1"/>
  <c r="I73" i="17"/>
  <c r="K73" i="17"/>
  <c r="K72" i="17" s="1"/>
  <c r="O73" i="17"/>
  <c r="O72" i="17" s="1"/>
  <c r="Q73" i="17"/>
  <c r="V73" i="17"/>
  <c r="V72" i="17" s="1"/>
  <c r="G74" i="17"/>
  <c r="I74" i="17"/>
  <c r="I72" i="17" s="1"/>
  <c r="K74" i="17"/>
  <c r="M74" i="17"/>
  <c r="O74" i="17"/>
  <c r="Q74" i="17"/>
  <c r="Q72" i="17" s="1"/>
  <c r="V74" i="17"/>
  <c r="G75" i="17"/>
  <c r="M75" i="17" s="1"/>
  <c r="I75" i="17"/>
  <c r="K75" i="17"/>
  <c r="O75" i="17"/>
  <c r="Q75" i="17"/>
  <c r="V75" i="17"/>
  <c r="AE77" i="17"/>
  <c r="AF77" i="17"/>
  <c r="G46" i="16"/>
  <c r="G9" i="16"/>
  <c r="G8" i="16" s="1"/>
  <c r="I9" i="16"/>
  <c r="K9" i="16"/>
  <c r="K8" i="16" s="1"/>
  <c r="O9" i="16"/>
  <c r="O8" i="16" s="1"/>
  <c r="Q9" i="16"/>
  <c r="V9" i="16"/>
  <c r="V8" i="16" s="1"/>
  <c r="G10" i="16"/>
  <c r="I10" i="16"/>
  <c r="I8" i="16" s="1"/>
  <c r="K10" i="16"/>
  <c r="M10" i="16"/>
  <c r="O10" i="16"/>
  <c r="Q10" i="16"/>
  <c r="Q8" i="16" s="1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7" i="16"/>
  <c r="G16" i="16" s="1"/>
  <c r="I17" i="16"/>
  <c r="K17" i="16"/>
  <c r="K16" i="16" s="1"/>
  <c r="O17" i="16"/>
  <c r="O16" i="16" s="1"/>
  <c r="Q17" i="16"/>
  <c r="V17" i="16"/>
  <c r="V16" i="16" s="1"/>
  <c r="G19" i="16"/>
  <c r="I19" i="16"/>
  <c r="I16" i="16" s="1"/>
  <c r="K19" i="16"/>
  <c r="M19" i="16"/>
  <c r="O19" i="16"/>
  <c r="Q19" i="16"/>
  <c r="Q16" i="16" s="1"/>
  <c r="V19" i="16"/>
  <c r="G21" i="16"/>
  <c r="M21" i="16" s="1"/>
  <c r="I21" i="16"/>
  <c r="K21" i="16"/>
  <c r="O21" i="16"/>
  <c r="Q21" i="16"/>
  <c r="V21" i="16"/>
  <c r="I22" i="16"/>
  <c r="Q22" i="16"/>
  <c r="G23" i="16"/>
  <c r="G22" i="16" s="1"/>
  <c r="I23" i="16"/>
  <c r="K23" i="16"/>
  <c r="K22" i="16" s="1"/>
  <c r="O23" i="16"/>
  <c r="O22" i="16" s="1"/>
  <c r="Q23" i="16"/>
  <c r="V23" i="16"/>
  <c r="V22" i="16" s="1"/>
  <c r="G25" i="16"/>
  <c r="G24" i="16" s="1"/>
  <c r="I25" i="16"/>
  <c r="K25" i="16"/>
  <c r="K24" i="16" s="1"/>
  <c r="O25" i="16"/>
  <c r="O24" i="16" s="1"/>
  <c r="Q25" i="16"/>
  <c r="V25" i="16"/>
  <c r="V24" i="16" s="1"/>
  <c r="G26" i="16"/>
  <c r="I26" i="16"/>
  <c r="I24" i="16" s="1"/>
  <c r="K26" i="16"/>
  <c r="M26" i="16"/>
  <c r="O26" i="16"/>
  <c r="Q26" i="16"/>
  <c r="Q24" i="16" s="1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6" i="16"/>
  <c r="I36" i="16"/>
  <c r="I35" i="16" s="1"/>
  <c r="K36" i="16"/>
  <c r="M36" i="16"/>
  <c r="O36" i="16"/>
  <c r="Q36" i="16"/>
  <c r="Q35" i="16" s="1"/>
  <c r="V36" i="16"/>
  <c r="G37" i="16"/>
  <c r="M37" i="16" s="1"/>
  <c r="I37" i="16"/>
  <c r="K37" i="16"/>
  <c r="K35" i="16" s="1"/>
  <c r="O37" i="16"/>
  <c r="O35" i="16" s="1"/>
  <c r="Q37" i="16"/>
  <c r="V37" i="16"/>
  <c r="V35" i="16" s="1"/>
  <c r="G39" i="16"/>
  <c r="G38" i="16" s="1"/>
  <c r="I39" i="16"/>
  <c r="K39" i="16"/>
  <c r="K38" i="16" s="1"/>
  <c r="O39" i="16"/>
  <c r="O38" i="16" s="1"/>
  <c r="Q39" i="16"/>
  <c r="V39" i="16"/>
  <c r="V38" i="16" s="1"/>
  <c r="G40" i="16"/>
  <c r="I40" i="16"/>
  <c r="I38" i="16" s="1"/>
  <c r="K40" i="16"/>
  <c r="M40" i="16"/>
  <c r="O40" i="16"/>
  <c r="Q40" i="16"/>
  <c r="Q38" i="16" s="1"/>
  <c r="V40" i="16"/>
  <c r="G41" i="16"/>
  <c r="G42" i="16"/>
  <c r="I42" i="16"/>
  <c r="I41" i="16" s="1"/>
  <c r="K42" i="16"/>
  <c r="M42" i="16"/>
  <c r="O42" i="16"/>
  <c r="Q42" i="16"/>
  <c r="Q41" i="16" s="1"/>
  <c r="V42" i="16"/>
  <c r="G43" i="16"/>
  <c r="M43" i="16" s="1"/>
  <c r="I43" i="16"/>
  <c r="K43" i="16"/>
  <c r="K41" i="16" s="1"/>
  <c r="O43" i="16"/>
  <c r="O41" i="16" s="1"/>
  <c r="Q43" i="16"/>
  <c r="V43" i="16"/>
  <c r="V41" i="16" s="1"/>
  <c r="G44" i="16"/>
  <c r="I44" i="16"/>
  <c r="K44" i="16"/>
  <c r="M44" i="16"/>
  <c r="O44" i="16"/>
  <c r="Q44" i="16"/>
  <c r="V44" i="16"/>
  <c r="AE46" i="16"/>
  <c r="G64" i="15"/>
  <c r="BA19" i="15"/>
  <c r="G9" i="15"/>
  <c r="I9" i="15"/>
  <c r="I8" i="15" s="1"/>
  <c r="K9" i="15"/>
  <c r="M9" i="15"/>
  <c r="O9" i="15"/>
  <c r="Q9" i="15"/>
  <c r="Q8" i="15" s="1"/>
  <c r="V9" i="15"/>
  <c r="G10" i="15"/>
  <c r="M10" i="15" s="1"/>
  <c r="I10" i="15"/>
  <c r="K10" i="15"/>
  <c r="K8" i="15" s="1"/>
  <c r="O10" i="15"/>
  <c r="O8" i="15" s="1"/>
  <c r="Q10" i="15"/>
  <c r="V10" i="15"/>
  <c r="V8" i="15" s="1"/>
  <c r="G11" i="15"/>
  <c r="I11" i="15"/>
  <c r="K11" i="15"/>
  <c r="M11" i="15"/>
  <c r="O11" i="15"/>
  <c r="Q11" i="15"/>
  <c r="V11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I18" i="15"/>
  <c r="I17" i="15" s="1"/>
  <c r="K18" i="15"/>
  <c r="M18" i="15"/>
  <c r="O18" i="15"/>
  <c r="Q18" i="15"/>
  <c r="Q17" i="15" s="1"/>
  <c r="V18" i="15"/>
  <c r="G20" i="15"/>
  <c r="M20" i="15" s="1"/>
  <c r="I20" i="15"/>
  <c r="K20" i="15"/>
  <c r="K17" i="15" s="1"/>
  <c r="O20" i="15"/>
  <c r="O17" i="15" s="1"/>
  <c r="Q20" i="15"/>
  <c r="V20" i="15"/>
  <c r="V17" i="15" s="1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1" i="15"/>
  <c r="I41" i="15"/>
  <c r="I40" i="15" s="1"/>
  <c r="K41" i="15"/>
  <c r="M41" i="15"/>
  <c r="O41" i="15"/>
  <c r="Q41" i="15"/>
  <c r="Q40" i="15" s="1"/>
  <c r="V41" i="15"/>
  <c r="G42" i="15"/>
  <c r="M42" i="15" s="1"/>
  <c r="I42" i="15"/>
  <c r="K42" i="15"/>
  <c r="K40" i="15" s="1"/>
  <c r="O42" i="15"/>
  <c r="O40" i="15" s="1"/>
  <c r="Q42" i="15"/>
  <c r="V42" i="15"/>
  <c r="V40" i="15" s="1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AE64" i="15"/>
  <c r="AF64" i="15"/>
  <c r="G9" i="14"/>
  <c r="I9" i="14"/>
  <c r="I8" i="14" s="1"/>
  <c r="K9" i="14"/>
  <c r="M9" i="14"/>
  <c r="O9" i="14"/>
  <c r="Q9" i="14"/>
  <c r="Q8" i="14" s="1"/>
  <c r="V9" i="14"/>
  <c r="G11" i="14"/>
  <c r="G8" i="14" s="1"/>
  <c r="G18" i="14" s="1"/>
  <c r="I11" i="14"/>
  <c r="K11" i="14"/>
  <c r="K8" i="14" s="1"/>
  <c r="O11" i="14"/>
  <c r="O8" i="14" s="1"/>
  <c r="Q11" i="14"/>
  <c r="V11" i="14"/>
  <c r="V8" i="14" s="1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AE18" i="14"/>
  <c r="F45" i="1" s="1"/>
  <c r="AF18" i="14"/>
  <c r="G44" i="1" s="1"/>
  <c r="G75" i="13"/>
  <c r="G9" i="13"/>
  <c r="I9" i="13"/>
  <c r="I8" i="13" s="1"/>
  <c r="K9" i="13"/>
  <c r="M9" i="13"/>
  <c r="O9" i="13"/>
  <c r="Q9" i="13"/>
  <c r="Q8" i="13" s="1"/>
  <c r="V9" i="13"/>
  <c r="G10" i="13"/>
  <c r="G8" i="13" s="1"/>
  <c r="I10" i="13"/>
  <c r="K10" i="13"/>
  <c r="K8" i="13" s="1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5" i="13"/>
  <c r="I25" i="13"/>
  <c r="I24" i="13" s="1"/>
  <c r="K25" i="13"/>
  <c r="M25" i="13"/>
  <c r="O25" i="13"/>
  <c r="Q25" i="13"/>
  <c r="Q24" i="13" s="1"/>
  <c r="V25" i="13"/>
  <c r="G26" i="13"/>
  <c r="G24" i="13" s="1"/>
  <c r="I26" i="13"/>
  <c r="K26" i="13"/>
  <c r="K24" i="13" s="1"/>
  <c r="O26" i="13"/>
  <c r="O24" i="13" s="1"/>
  <c r="Q26" i="13"/>
  <c r="V26" i="13"/>
  <c r="V24" i="13" s="1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9" i="13"/>
  <c r="I39" i="13"/>
  <c r="I38" i="13" s="1"/>
  <c r="K39" i="13"/>
  <c r="M39" i="13"/>
  <c r="O39" i="13"/>
  <c r="Q39" i="13"/>
  <c r="Q38" i="13" s="1"/>
  <c r="V39" i="13"/>
  <c r="G40" i="13"/>
  <c r="G38" i="13" s="1"/>
  <c r="I40" i="13"/>
  <c r="K40" i="13"/>
  <c r="K38" i="13" s="1"/>
  <c r="O40" i="13"/>
  <c r="O38" i="13" s="1"/>
  <c r="Q40" i="13"/>
  <c r="V40" i="13"/>
  <c r="V38" i="13" s="1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1" i="13"/>
  <c r="I51" i="13"/>
  <c r="I50" i="13" s="1"/>
  <c r="K51" i="13"/>
  <c r="M51" i="13"/>
  <c r="O51" i="13"/>
  <c r="Q51" i="13"/>
  <c r="Q50" i="13" s="1"/>
  <c r="V51" i="13"/>
  <c r="G52" i="13"/>
  <c r="G50" i="13" s="1"/>
  <c r="I52" i="13"/>
  <c r="K52" i="13"/>
  <c r="K50" i="13" s="1"/>
  <c r="O52" i="13"/>
  <c r="O50" i="13" s="1"/>
  <c r="Q52" i="13"/>
  <c r="V52" i="13"/>
  <c r="V50" i="13" s="1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7" i="13"/>
  <c r="I57" i="13"/>
  <c r="I56" i="13" s="1"/>
  <c r="K57" i="13"/>
  <c r="M57" i="13"/>
  <c r="O57" i="13"/>
  <c r="Q57" i="13"/>
  <c r="Q56" i="13" s="1"/>
  <c r="V57" i="13"/>
  <c r="G58" i="13"/>
  <c r="G56" i="13" s="1"/>
  <c r="I58" i="13"/>
  <c r="K58" i="13"/>
  <c r="K56" i="13" s="1"/>
  <c r="O58" i="13"/>
  <c r="O56" i="13" s="1"/>
  <c r="Q58" i="13"/>
  <c r="V58" i="13"/>
  <c r="V56" i="13" s="1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AE75" i="13"/>
  <c r="G16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I13" i="12"/>
  <c r="Q13" i="12"/>
  <c r="G14" i="12"/>
  <c r="G13" i="12" s="1"/>
  <c r="I14" i="12"/>
  <c r="K14" i="12"/>
  <c r="K13" i="12" s="1"/>
  <c r="O14" i="12"/>
  <c r="O13" i="12" s="1"/>
  <c r="Q14" i="12"/>
  <c r="V14" i="12"/>
  <c r="V13" i="12" s="1"/>
  <c r="AE16" i="12"/>
  <c r="AF16" i="12"/>
  <c r="I20" i="1"/>
  <c r="I19" i="1"/>
  <c r="I18" i="1"/>
  <c r="I17" i="1"/>
  <c r="H59" i="1"/>
  <c r="I56" i="1"/>
  <c r="I55" i="1"/>
  <c r="I54" i="1"/>
  <c r="I52" i="1"/>
  <c r="I51" i="1"/>
  <c r="I50" i="1"/>
  <c r="I48" i="1"/>
  <c r="I47" i="1"/>
  <c r="I42" i="1"/>
  <c r="I41" i="1"/>
  <c r="I40" i="1"/>
  <c r="G39" i="1" l="1"/>
  <c r="G59" i="1" s="1"/>
  <c r="G25" i="1" s="1"/>
  <c r="G45" i="1"/>
  <c r="I45" i="1" s="1"/>
  <c r="I67" i="1"/>
  <c r="F44" i="1"/>
  <c r="I44" i="1" s="1"/>
  <c r="F39" i="1"/>
  <c r="M77" i="25"/>
  <c r="G77" i="25"/>
  <c r="M72" i="25"/>
  <c r="M71" i="25" s="1"/>
  <c r="M68" i="25"/>
  <c r="M67" i="25" s="1"/>
  <c r="M22" i="25"/>
  <c r="M21" i="25" s="1"/>
  <c r="M20" i="25"/>
  <c r="M18" i="25" s="1"/>
  <c r="M10" i="25"/>
  <c r="M8" i="25" s="1"/>
  <c r="M20" i="24"/>
  <c r="M19" i="24" s="1"/>
  <c r="M16" i="24"/>
  <c r="M14" i="24" s="1"/>
  <c r="M10" i="24"/>
  <c r="M8" i="24" s="1"/>
  <c r="M8" i="23"/>
  <c r="M10" i="23"/>
  <c r="M26" i="22"/>
  <c r="M24" i="22" s="1"/>
  <c r="M16" i="22"/>
  <c r="M14" i="22" s="1"/>
  <c r="M10" i="22"/>
  <c r="M8" i="22" s="1"/>
  <c r="M24" i="21"/>
  <c r="M16" i="21"/>
  <c r="M8" i="21"/>
  <c r="G24" i="21"/>
  <c r="G16" i="21"/>
  <c r="G8" i="21"/>
  <c r="M32" i="21"/>
  <c r="M31" i="21" s="1"/>
  <c r="M28" i="21"/>
  <c r="M27" i="21" s="1"/>
  <c r="M20" i="21"/>
  <c r="M19" i="21" s="1"/>
  <c r="M14" i="21"/>
  <c r="M13" i="21" s="1"/>
  <c r="M13" i="20"/>
  <c r="M8" i="20"/>
  <c r="M33" i="20"/>
  <c r="M32" i="20" s="1"/>
  <c r="M31" i="20"/>
  <c r="M29" i="20" s="1"/>
  <c r="M27" i="20"/>
  <c r="M25" i="20" s="1"/>
  <c r="M19" i="20"/>
  <c r="M17" i="20" s="1"/>
  <c r="G8" i="20"/>
  <c r="M28" i="19"/>
  <c r="M27" i="19" s="1"/>
  <c r="M26" i="19"/>
  <c r="M24" i="19" s="1"/>
  <c r="M18" i="19"/>
  <c r="M16" i="19" s="1"/>
  <c r="M14" i="19"/>
  <c r="M12" i="19" s="1"/>
  <c r="M10" i="19"/>
  <c r="M8" i="19" s="1"/>
  <c r="AF37" i="18"/>
  <c r="M32" i="18"/>
  <c r="M31" i="18" s="1"/>
  <c r="M28" i="18"/>
  <c r="M26" i="18" s="1"/>
  <c r="M18" i="18"/>
  <c r="M17" i="18" s="1"/>
  <c r="M14" i="18"/>
  <c r="M12" i="18" s="1"/>
  <c r="M10" i="18"/>
  <c r="M8" i="18" s="1"/>
  <c r="M69" i="17"/>
  <c r="M73" i="17"/>
  <c r="M72" i="17" s="1"/>
  <c r="M71" i="17"/>
  <c r="M67" i="17"/>
  <c r="M66" i="17" s="1"/>
  <c r="M65" i="17"/>
  <c r="M63" i="17" s="1"/>
  <c r="M43" i="17"/>
  <c r="M42" i="17" s="1"/>
  <c r="M39" i="17"/>
  <c r="M38" i="17" s="1"/>
  <c r="M22" i="17"/>
  <c r="M20" i="17" s="1"/>
  <c r="M10" i="17"/>
  <c r="M8" i="17" s="1"/>
  <c r="M41" i="16"/>
  <c r="M35" i="16"/>
  <c r="G35" i="16"/>
  <c r="AF46" i="16"/>
  <c r="M39" i="16"/>
  <c r="M38" i="16" s="1"/>
  <c r="M25" i="16"/>
  <c r="M24" i="16" s="1"/>
  <c r="M23" i="16"/>
  <c r="M22" i="16" s="1"/>
  <c r="M17" i="16"/>
  <c r="M16" i="16" s="1"/>
  <c r="M9" i="16"/>
  <c r="M8" i="16" s="1"/>
  <c r="M40" i="15"/>
  <c r="M17" i="15"/>
  <c r="M8" i="15"/>
  <c r="G40" i="15"/>
  <c r="G17" i="15"/>
  <c r="G8" i="15"/>
  <c r="M8" i="14"/>
  <c r="M11" i="14"/>
  <c r="AF75" i="13"/>
  <c r="M58" i="13"/>
  <c r="M56" i="13" s="1"/>
  <c r="M52" i="13"/>
  <c r="M50" i="13" s="1"/>
  <c r="M40" i="13"/>
  <c r="M38" i="13" s="1"/>
  <c r="M26" i="13"/>
  <c r="M24" i="13" s="1"/>
  <c r="M10" i="13"/>
  <c r="M8" i="13" s="1"/>
  <c r="M14" i="12"/>
  <c r="M13" i="12" s="1"/>
  <c r="M11" i="12"/>
  <c r="M8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39" i="1" l="1"/>
  <c r="F59" i="1"/>
  <c r="G23" i="1" s="1"/>
  <c r="A27" i="1" s="1"/>
  <c r="A28" i="1" s="1"/>
  <c r="G28" i="1" s="1"/>
  <c r="G27" i="1" s="1"/>
  <c r="G29" i="1" s="1"/>
  <c r="J52" i="1" l="1"/>
  <c r="J44" i="1"/>
  <c r="J40" i="1"/>
  <c r="J56" i="1"/>
  <c r="J55" i="1"/>
  <c r="J51" i="1"/>
  <c r="J47" i="1"/>
  <c r="J43" i="1"/>
  <c r="J39" i="1"/>
  <c r="J59" i="1" s="1"/>
  <c r="J58" i="1"/>
  <c r="J54" i="1"/>
  <c r="J50" i="1"/>
  <c r="J46" i="1"/>
  <c r="J42" i="1"/>
  <c r="J57" i="1"/>
  <c r="J53" i="1"/>
  <c r="J49" i="1"/>
  <c r="J45" i="1"/>
  <c r="J41" i="1"/>
  <c r="J48" i="1"/>
  <c r="I58" i="1" l="1"/>
  <c r="I74" i="1"/>
  <c r="I100" i="1" s="1"/>
  <c r="I16" i="1"/>
  <c r="I21" i="1" s="1"/>
  <c r="J75" i="1" l="1"/>
  <c r="J83" i="1"/>
  <c r="J91" i="1"/>
  <c r="J99" i="1"/>
  <c r="J73" i="1"/>
  <c r="J82" i="1"/>
  <c r="J88" i="1"/>
  <c r="J96" i="1"/>
  <c r="J86" i="1"/>
  <c r="J77" i="1"/>
  <c r="J67" i="1"/>
  <c r="J93" i="1"/>
  <c r="J85" i="1"/>
  <c r="J76" i="1"/>
  <c r="J68" i="1"/>
  <c r="J90" i="1"/>
  <c r="J98" i="1"/>
  <c r="J79" i="1"/>
  <c r="J70" i="1"/>
  <c r="J95" i="1"/>
  <c r="J87" i="1"/>
  <c r="J78" i="1"/>
  <c r="J69" i="1"/>
  <c r="J92" i="1"/>
  <c r="J84" i="1"/>
  <c r="J72" i="1"/>
  <c r="J81" i="1"/>
  <c r="J89" i="1"/>
  <c r="J97" i="1"/>
  <c r="J71" i="1"/>
  <c r="J80" i="1"/>
  <c r="J66" i="1"/>
  <c r="J100" i="1" s="1"/>
  <c r="J9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<sst xmlns="http://schemas.openxmlformats.org/spreadsheetml/2006/main" count="3331" uniqueCount="773">
  <si>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</si>
  <si>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</si>
  <si>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</si>
  <si>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</si>
  <si>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</si>
  <si>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</si>
  <si>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</si>
  <si>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</si>
  <si>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</si>
  <si>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</si>
  <si>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</si>
  <si>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</si>
  <si>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</si>
  <si>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</si>
  <si>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</si>
  <si>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</si>
  <si>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</si>
  <si>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</si>
  <si>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</si>
  <si>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</si>
  <si>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</si>
  <si>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</si>
  <si>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</si>
  <si>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</si>
  <si>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</si>
  <si>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</si>
  <si>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</si>
  <si>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</si>
  <si>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</si>
  <si>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</si>
  <si>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</si>
  <si>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</si>
  <si>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</si>
  <si>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</si>
  <si>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</si>
  <si>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</si>
  <si>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</si>
  <si>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</si>
  <si>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</si>
  <si>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</si>
  <si>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</si>
  <si>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</si>
  <si>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</si>
  <si>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</si>
  <si>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0002.2</t>
  </si>
  <si>
    <t>Drobný hmotný majetek</t>
  </si>
  <si>
    <t>Stavba</t>
  </si>
  <si>
    <t>D.1.4.3</t>
  </si>
  <si>
    <t>VZT</t>
  </si>
  <si>
    <t>1</t>
  </si>
  <si>
    <t>SSZ</t>
  </si>
  <si>
    <t>D.1.4.4.1</t>
  </si>
  <si>
    <t>MaR</t>
  </si>
  <si>
    <t>D.1.4.4.1.01</t>
  </si>
  <si>
    <t>D.1.4.7</t>
  </si>
  <si>
    <t>NN</t>
  </si>
  <si>
    <t>D.1.4.7.01</t>
  </si>
  <si>
    <t>D.1.4.8</t>
  </si>
  <si>
    <t>SLP</t>
  </si>
  <si>
    <t>D.1.4.8.01</t>
  </si>
  <si>
    <t>SLP - D.1.4.8.1</t>
  </si>
  <si>
    <t>D.1.4.8.02</t>
  </si>
  <si>
    <t>SLP - D.1.4.8.2b SO101</t>
  </si>
  <si>
    <t>D.1.4.8.03</t>
  </si>
  <si>
    <t>SLP - D.1.4.8.2a SO102</t>
  </si>
  <si>
    <t>D.1.4.8.04</t>
  </si>
  <si>
    <t>SLP - D.1.4.8.4</t>
  </si>
  <si>
    <t>D.1.4.8.05</t>
  </si>
  <si>
    <t>SLP - D.1.4.8.6</t>
  </si>
  <si>
    <t>D.1.4.8.06</t>
  </si>
  <si>
    <t>SLP - D.1.4.8.7b SO101</t>
  </si>
  <si>
    <t>D.1.4.8.07</t>
  </si>
  <si>
    <t>SLP - D.1.4.8.7a SO102</t>
  </si>
  <si>
    <t>PS01</t>
  </si>
  <si>
    <t>Technologie</t>
  </si>
  <si>
    <t>PS01.01</t>
  </si>
  <si>
    <t>Technologie - ROZP-PJ01-MYCKA</t>
  </si>
  <si>
    <t>PS01.02</t>
  </si>
  <si>
    <t>Technologie - ROZP-PJ02_STLVZ</t>
  </si>
  <si>
    <t>PS01.03</t>
  </si>
  <si>
    <t>Technologie - ROZP-PJ03-RG</t>
  </si>
  <si>
    <t>PS01.04</t>
  </si>
  <si>
    <t>Technologie - ROZP-PJ04-VYBSERVIS</t>
  </si>
  <si>
    <t>Celkem za stavbu</t>
  </si>
  <si>
    <t>CZK</t>
  </si>
  <si>
    <t>Rekapitulace dílů</t>
  </si>
  <si>
    <t>Typ dílu</t>
  </si>
  <si>
    <t>_1</t>
  </si>
  <si>
    <t>Materiál nosný kusový + montáž</t>
  </si>
  <si>
    <t>Zařízení č. 44 - Chlazení budovy</t>
  </si>
  <si>
    <t>_10</t>
  </si>
  <si>
    <t>Interierové vybavení</t>
  </si>
  <si>
    <t>_11</t>
  </si>
  <si>
    <t>_12</t>
  </si>
  <si>
    <t>_13</t>
  </si>
  <si>
    <t>_14</t>
  </si>
  <si>
    <t>_2</t>
  </si>
  <si>
    <t>_3</t>
  </si>
  <si>
    <t>_4</t>
  </si>
  <si>
    <t>Komplet vybavení stlačeným vzduchem</t>
  </si>
  <si>
    <t>_5</t>
  </si>
  <si>
    <t>_6</t>
  </si>
  <si>
    <t>_7</t>
  </si>
  <si>
    <t>_8</t>
  </si>
  <si>
    <t>_9</t>
  </si>
  <si>
    <t>= součást dílny</t>
  </si>
  <si>
    <t>01-50</t>
  </si>
  <si>
    <t>Řídící systém</t>
  </si>
  <si>
    <t>Systém technologie</t>
  </si>
  <si>
    <t>01-51</t>
  </si>
  <si>
    <t>Periferie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</si>
  <si>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</si>
  <si>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</si>
  <si>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</si>
  <si>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</si>
  <si>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</si>
  <si>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</si>
  <si>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</si>
  <si>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</si>
  <si>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</si>
  <si>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</si>
  <si>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</si>
  <si>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</si>
  <si>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</si>
  <si>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</si>
  <si>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</si>
  <si>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</si>
  <si>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</si>
  <si>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</si>
  <si>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</si>
  <si>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</si>
  <si>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</si>
  <si>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</si>
  <si>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</si>
  <si>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19-58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</si>
  <si>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</si>
  <si>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</si>
  <si>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</si>
  <si>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</si>
  <si>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</si>
  <si>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</si>
  <si>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</si>
  <si>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</si>
  <si>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</si>
  <si>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</si>
  <si>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</si>
  <si>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</si>
  <si>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</si>
  <si>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</si>
  <si>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</si>
  <si>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</si>
  <si>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</si>
  <si>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</si>
  <si>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</si>
  <si>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</si>
  <si>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</si>
  <si>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</si>
  <si>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</si>
  <si>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</si>
  <si>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</si>
  <si>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</si>
  <si>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</si>
  <si>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</si>
  <si>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</si>
  <si>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4402</t>
  </si>
  <si>
    <t>Vnitřní jednotka nástěnná</t>
  </si>
  <si>
    <t>ks</t>
  </si>
  <si>
    <t>Vlastní</t>
  </si>
  <si>
    <t>Indiv</t>
  </si>
  <si>
    <t>POL1_1</t>
  </si>
  <si>
    <t>Qch=2,2kW, Qt=2,5kW, P=0,03kW/230V</t>
  </si>
  <si>
    <t>POP</t>
  </si>
  <si>
    <t>4403</t>
  </si>
  <si>
    <t>Qch=7,1kW, Qt=8kW, P=0,05kW/230V</t>
  </si>
  <si>
    <t>V001</t>
  </si>
  <si>
    <t>Doprava</t>
  </si>
  <si>
    <t>kompl</t>
  </si>
  <si>
    <t>POL1_</t>
  </si>
  <si>
    <t>SUM</t>
  </si>
  <si>
    <t>END</t>
  </si>
  <si>
    <t>HON_CLNXEHSERIES00DT</t>
  </si>
  <si>
    <t>Regulátor (HW bez licence) - podpora BACnet IP, BACnet MS/TP, Panel-Bus, Meter-Bus ModBus RTU,, Modbus TCP, LonWorks, webserwer - s displejem</t>
  </si>
  <si>
    <t>POL3_0</t>
  </si>
  <si>
    <t>HON_CLNXEHBASLICT</t>
  </si>
  <si>
    <t>Regulátor - Základní Licence (100 DB bodů pro integraci, 255 bodů pro Panel-Bus +  I/O, SMA)</t>
  </si>
  <si>
    <t>HON_CLNXEHDEVICEUP10T</t>
  </si>
  <si>
    <t>Regulátor - Licence pro +500 I/O (otevřené body)</t>
  </si>
  <si>
    <t>HON_CLNXSMA00055YRT</t>
  </si>
  <si>
    <t>Regulátor - udržovací balíček (SW update) na 5 rok pro 100-499 DB</t>
  </si>
  <si>
    <t>374230103R</t>
  </si>
  <si>
    <t>Transformátor 230VAC / 24VAC - 50VA</t>
  </si>
  <si>
    <t>SPCM</t>
  </si>
  <si>
    <t>RTS 18/ II</t>
  </si>
  <si>
    <t>HON_CLIOP821AT</t>
  </si>
  <si>
    <t>Analogový vstupní modul - 8 AI (Panel Bus)</t>
  </si>
  <si>
    <t>HON_CLIOP822AT</t>
  </si>
  <si>
    <t>Analogový výstupní modul - 8 AO (Panel Bus)</t>
  </si>
  <si>
    <t>HON_CLIOP823AT</t>
  </si>
  <si>
    <t>Digitální vstupní modul - 12 DI (Panel Bus)</t>
  </si>
  <si>
    <t>HON_CLIOP824AT</t>
  </si>
  <si>
    <t>Digitální výstupní modul - 6 DO (Panel Bus)</t>
  </si>
  <si>
    <t>HON_IFLONT</t>
  </si>
  <si>
    <t>Interface pro připojení LON I/O k regulátoru</t>
  </si>
  <si>
    <t>HON_MVC80AC2</t>
  </si>
  <si>
    <t>Adaptér pro montáž regulátoru do dveří</t>
  </si>
  <si>
    <t>HON_XALTERM2T</t>
  </si>
  <si>
    <t>impedenční ukončovací modul Lon sběrnice na DIN lištu</t>
  </si>
  <si>
    <t>HON_XS82122T</t>
  </si>
  <si>
    <t>Svorkovnicový blok pro moduly AI, AO vč. modulové propojky a popisovacího štítku</t>
  </si>
  <si>
    <t>HON_XS823T</t>
  </si>
  <si>
    <t>Svorkovnicový blok pro moduly DI vč. modulové propojky a popisovacího štítku</t>
  </si>
  <si>
    <t>HON_XS82425T</t>
  </si>
  <si>
    <t>Svorkovnicový blok pro moduly DO vč. modulové propojky a popisovacího štítku</t>
  </si>
  <si>
    <t>ATR83100</t>
  </si>
  <si>
    <t>Příložný termostat,   rozsah spínání 30..90°C</t>
  </si>
  <si>
    <t>ASINGDU4GT</t>
  </si>
  <si>
    <t>Ústředna pro 4 detektory 4-20mA, 4x relé výstup</t>
  </si>
  <si>
    <t>HON_DPS200T</t>
  </si>
  <si>
    <t>Spínač diferenčního tlaku, rozsah 20-200 Pa, včetně příslušenství</t>
  </si>
  <si>
    <t>HON_DPS500T</t>
  </si>
  <si>
    <t>Spínač diferenčního tlaku, rozsah 50 - 500 Pa, včetně příslušenství</t>
  </si>
  <si>
    <t>DPSKT</t>
  </si>
  <si>
    <t>Montážní sada - 2m silikonová hadička, 2x násadka, šroubovací svorkovnice, 2 šrouby</t>
  </si>
  <si>
    <t>HON_FT696160T</t>
  </si>
  <si>
    <t>Termostat protimrazové ochrany, -10..12°C, kapilára 6 m , IP65, automatický reset, včetně 6 ks, úchytek kapiláry</t>
  </si>
  <si>
    <t>GTECO50(300)4T</t>
  </si>
  <si>
    <t>Snímač oxidu uhelnatého s výstupem 4-20mA</t>
  </si>
  <si>
    <t>HON_LF201P655MT</t>
  </si>
  <si>
    <t>Kanálový snímač teploty s připojovací přírubou - kabelové připojení (kabel 5m), NTC20k, -30..80°C,, ponor 150 mm, IP65</t>
  </si>
  <si>
    <t>REG_SZ4T</t>
  </si>
  <si>
    <t>Snímač zaplavení, reléový výstup, 24VAC/VDC, v plastovém krytu, s dvojelektrodovou hladinovou sondou</t>
  </si>
  <si>
    <t>HON_T7470A1009T</t>
  </si>
  <si>
    <t>Prostorový snímač teploty, NTC20k, rozsah 6..40°C, IP30</t>
  </si>
  <si>
    <t>HON_SF20B54T</t>
  </si>
  <si>
    <t>Příložný snímač teploty, NTC20k, -40..110°C, IP54</t>
  </si>
  <si>
    <t>HON_VF203B54NWT</t>
  </si>
  <si>
    <t>Jímkový snímač teploty bez jímky, ponor 300mm, NTC20k,  -40..150°C, IP54</t>
  </si>
  <si>
    <t>HON_VF201B54NWT</t>
  </si>
  <si>
    <t>Jímkový snímač teploty bez jímky, ponor 150mm, NTC20k,  -40..150°C, IP54</t>
  </si>
  <si>
    <t>44410075</t>
  </si>
  <si>
    <t>Opticko-akustická signalizace, 24VAC, kombinovaný maják + siréna</t>
  </si>
  <si>
    <t>H515BT</t>
  </si>
  <si>
    <t>Regulační ventil trojcestný, vnější závit, DN15, Kvs 4</t>
  </si>
  <si>
    <t>H532BT</t>
  </si>
  <si>
    <t>Regulační ventil trojcestný, vnější závit, DN32, Kvs 16</t>
  </si>
  <si>
    <t>LF24T</t>
  </si>
  <si>
    <t>Servopohon klapkový s pružinou pro návrat, 24V AC/DC, 4Nm, (95°=75/20s), 2P</t>
  </si>
  <si>
    <t>LM24ASRT</t>
  </si>
  <si>
    <t>Servopohon klapkový, 24V AC/DC, 5 Nm, (95°=150s), 0-10V DC</t>
  </si>
  <si>
    <t>LM24AT</t>
  </si>
  <si>
    <t>Servopohon klapkový, 24V AC/DC, 5 Nm, (95°=150s), 2P/3P</t>
  </si>
  <si>
    <t>LR24ASRT</t>
  </si>
  <si>
    <t>Servopohon ventilový, 24V AC/DC, 5Nm, (90°=90s), 0-10V DC, DN15-25</t>
  </si>
  <si>
    <t>LV24ASRTPCT</t>
  </si>
  <si>
    <t>Standardní pohony, 500 N, 150 s, 24 V, spojité</t>
  </si>
  <si>
    <t>R409T</t>
  </si>
  <si>
    <t>Regulační ventil kulový dvoucestný, vnější závit, DN15, Kvs 0,63</t>
  </si>
  <si>
    <t>R411T</t>
  </si>
  <si>
    <t>Regulační ventil kulový dvoucestný, vnější závit, DN15, Kvs 1,6</t>
  </si>
  <si>
    <t>R418T</t>
  </si>
  <si>
    <t>Regulační ventil kulový dvoucestný, vnější závit, DN20, Kvs 6,3</t>
  </si>
  <si>
    <t>kopos</t>
  </si>
  <si>
    <t>krabice elektroinstalační plastová, 105x105x40mm</t>
  </si>
  <si>
    <t>vyp20A2</t>
  </si>
  <si>
    <t>Vypínač 20A, 2 patra, 4 kontakty</t>
  </si>
  <si>
    <t>1UPS550VA</t>
  </si>
  <si>
    <t>UPS 550VA  s kontaktem o poruše</t>
  </si>
  <si>
    <t>krabice</t>
  </si>
  <si>
    <t>Krabice rozbočovací 15x11x7cm</t>
  </si>
  <si>
    <t>tlačítko</t>
  </si>
  <si>
    <t>Tlačítko nástěnné vč. krytu</t>
  </si>
  <si>
    <t>MTZ_DET_004T00</t>
  </si>
  <si>
    <t>Montáž snímač koncentrace plynu</t>
  </si>
  <si>
    <t>MTZ_DET_006T00</t>
  </si>
  <si>
    <t>Montáž opticko-akustická signalizace</t>
  </si>
  <si>
    <t>MTZ_SIL_001T00</t>
  </si>
  <si>
    <t>Montáž, připojení a nastavení frekvenčního měniče do 4kW</t>
  </si>
  <si>
    <t>210190006R00</t>
  </si>
  <si>
    <t>Montáž celoplechových rozvodnic do váhy 300 kg</t>
  </si>
  <si>
    <t>210290814R00</t>
  </si>
  <si>
    <t>Připojení motorových spotřebičů do 30 kW</t>
  </si>
  <si>
    <t>220260040T00</t>
  </si>
  <si>
    <t>Krabice - montáž</t>
  </si>
  <si>
    <t>220370036R00</t>
  </si>
  <si>
    <t>Montáž kabelové skříňky KS</t>
  </si>
  <si>
    <t>360230891R00</t>
  </si>
  <si>
    <t>Mtz ventilu</t>
  </si>
  <si>
    <t>360270291R00</t>
  </si>
  <si>
    <t>Mtz snimace tlakove diference dm</t>
  </si>
  <si>
    <t>360430021T00</t>
  </si>
  <si>
    <t>Mtz servopohonu - mont. + el.přip</t>
  </si>
  <si>
    <t>360510001T00</t>
  </si>
  <si>
    <t>Mtz snimace teploty do místnosti</t>
  </si>
  <si>
    <t>360510004T00</t>
  </si>
  <si>
    <t>Mtz snim.tepl.do potrubí prilozny s hlavicí</t>
  </si>
  <si>
    <t>360510031T00</t>
  </si>
  <si>
    <t>Mtz termostatu</t>
  </si>
  <si>
    <t>360510062T00</t>
  </si>
  <si>
    <t>Mtz protimraz. ochrany</t>
  </si>
  <si>
    <t>360510321T00</t>
  </si>
  <si>
    <t>Mtz snímače hladiny zaplavení</t>
  </si>
  <si>
    <t>360522101T00</t>
  </si>
  <si>
    <t>Připojení čerpadla 1 fáz.</t>
  </si>
  <si>
    <t>747111113R00</t>
  </si>
  <si>
    <t>Mtz vypinačů</t>
  </si>
  <si>
    <t>Pol__2</t>
  </si>
  <si>
    <t>Zásuvková skříň 16A</t>
  </si>
  <si>
    <t>Pol__3</t>
  </si>
  <si>
    <t>Zásuvková skříň 32A</t>
  </si>
  <si>
    <t>Pol__4</t>
  </si>
  <si>
    <t>Zásuvková skříň 32A IP65</t>
  </si>
  <si>
    <t>Pol__5</t>
  </si>
  <si>
    <t>Zásuvková skříň 16A, 24V=</t>
  </si>
  <si>
    <t>Pol__1</t>
  </si>
  <si>
    <t>Dveřní hláska, IP provedení, 3 tlačítkavčetně licence pro ústřednu Siemens HiPath 3800 pro IP, účastníka</t>
  </si>
  <si>
    <t>Instalační krabice se stříškou pro 1 modul</t>
  </si>
  <si>
    <t>Docházkový terminál s vestavěnou čtečkou karet iClass/Mifare/DESFire v šedém krytu. 20 docházkových, důvodů, paměť pro 6.000 karet, modrý inverzní LCD, vestavěné Ethernet rozhraní, možnost napájení</t>
  </si>
  <si>
    <t>terminálu přes PoE, vyměnitelné popisky klávesnice, možnost připojení externí (příchodové) čtečky.</t>
  </si>
  <si>
    <t>WiFi AP 802.11a/g/n Ctrlr-based AP, Int Ant, E Reg Domain</t>
  </si>
  <si>
    <t>Přepěťová ochrana 10/100M, Ethernet + PoE A/B nebo Hi PoE (max.90W), box</t>
  </si>
  <si>
    <t>Pol__6</t>
  </si>
  <si>
    <t>Telefonní přístroj IP s displejem, napájení PoE, barva lava, 3+8 tlačítek včetně licence pro, stávající ústřednu v ZZS JmK pro IP účastníka</t>
  </si>
  <si>
    <t>Pol__7</t>
  </si>
  <si>
    <t>Anténní stožár 2m, d=89mm, tl.=3mm, kotvení na plochou střechu - čtyřnožka</t>
  </si>
  <si>
    <t>Legrandrozv</t>
  </si>
  <si>
    <t>Datový rozvaděč 42U, 2000x600x600, kompletní, včetně vent.jednotky, podstavce, napájecího panelu, 230VSvařovaná rámová konstrukce, tl. nosné konstrukce min 2mm, nastavitelné 19“ vertikální montážní</t>
  </si>
  <si>
    <t>lišty vpředu i vzadu, prosklené přední dveře s vícebodovým pákovým zámkem, polo cylindrickou DIN výměnou vložkou, úhel otevření 180°,  čtyři výškově nastavitelné nožičky, stropní panel s podporu  tří  kabelových průchodek min. 300mm x 100mm, otvory zakryté odnímatelnými panely</t>
  </si>
  <si>
    <t>čelovan</t>
  </si>
  <si>
    <t>čelo optické vany</t>
  </si>
  <si>
    <t>Pol__10</t>
  </si>
  <si>
    <t>Switch L2/L3, managed, 24 GigE PoE 370W, 4 x 1G SFP, LAN BaseKompatibilní s řadou AP instalovaných, na ostatních ZZS.</t>
  </si>
  <si>
    <t>Pol__11</t>
  </si>
  <si>
    <t>Switch L2, managed, 48 GigE, 4 x 1G SFP, LAN BaseKompatibilní s řadou AP instalovaných na ostatních, ZZS.</t>
  </si>
  <si>
    <t>AP7723</t>
  </si>
  <si>
    <t>Napájecí přepínačRACK ATS, 230V, 16A, C20 IN, (8) C13 (1) C19 OUT</t>
  </si>
  <si>
    <t>AP7920</t>
  </si>
  <si>
    <t>Rack PDU, Switched, 1U, 12A, C14 -&gt; (8)C13 – Horizontal</t>
  </si>
  <si>
    <t>AP8953</t>
  </si>
  <si>
    <t>AP8953 Rack PDU 2G, Switched, ZeroU, 32A, IEC309-&gt; (21) C13 &amp; (3) C19 včetně propojovacích kabelů k, UPS</t>
  </si>
  <si>
    <t>AP9335TH</t>
  </si>
  <si>
    <t>Sensor teploty a vlhkosti pro UPS</t>
  </si>
  <si>
    <t>GLCSXMMD</t>
  </si>
  <si>
    <t>1000BASE-SX SFP transceiver module, MMF, 850nm, DOM</t>
  </si>
  <si>
    <t>J4858CC</t>
  </si>
  <si>
    <t>1000BASE-SX SFP Transceiver Module, MMF, 850nm, 0 to 70°C0, 550m, 3rd Party Compatible</t>
  </si>
  <si>
    <t>optkaz</t>
  </si>
  <si>
    <t>Optická kazeta samolepicí pro 12 svárů</t>
  </si>
  <si>
    <t>patchcort</t>
  </si>
  <si>
    <t>Optický patch cord MM, LC/SC, 2m</t>
  </si>
  <si>
    <t>patchpanel</t>
  </si>
  <si>
    <t>Patch panel 48 portů, cat.6a, RJ45</t>
  </si>
  <si>
    <t>pig</t>
  </si>
  <si>
    <t>Pigtail 50/125 MM SC</t>
  </si>
  <si>
    <t>vyvazpan</t>
  </si>
  <si>
    <t>19" vyvazovací panel</t>
  </si>
  <si>
    <t>PatchkabelRJ451</t>
  </si>
  <si>
    <t>Patch kabel RJ45-RJ45 kat.6A PatchSee PCI-F/4 1,2m</t>
  </si>
  <si>
    <t>PatchkabelRJ452</t>
  </si>
  <si>
    <t>Patch kabel RJ45-RJ45 kat.6A PatchSee PCI-F/7 2,1m</t>
  </si>
  <si>
    <t>PatchClips</t>
  </si>
  <si>
    <t>PatchClips - barva bude upřesněna</t>
  </si>
  <si>
    <t>Pol__8</t>
  </si>
  <si>
    <t>Ochrana optického spoje smršťovací</t>
  </si>
  <si>
    <t>Pol__9</t>
  </si>
  <si>
    <t>Spojka pro optický konektor SC, MM</t>
  </si>
  <si>
    <t>Rozvaděč optický 19", pro 24 pozic SC</t>
  </si>
  <si>
    <t>POL12_0</t>
  </si>
  <si>
    <t>mtčelo</t>
  </si>
  <si>
    <t>mt Čelo optické vany 19"</t>
  </si>
  <si>
    <t>mtoptkaz</t>
  </si>
  <si>
    <t>mt Optická kazeta s víčkem a hřebínky pro 12 vláke</t>
  </si>
  <si>
    <t>mtrozv</t>
  </si>
  <si>
    <t>mt rozvaděč 19´´</t>
  </si>
  <si>
    <t>mtswitch</t>
  </si>
  <si>
    <t>mtž switch</t>
  </si>
  <si>
    <t>panmt</t>
  </si>
  <si>
    <t>mtž panelu</t>
  </si>
  <si>
    <t>220281303U00</t>
  </si>
  <si>
    <t>mtž dveřní hláska</t>
  </si>
  <si>
    <t>mtzterm</t>
  </si>
  <si>
    <t>Montáž docházkového terminálu</t>
  </si>
  <si>
    <t>mtz_AP7723</t>
  </si>
  <si>
    <t>RACK ATS, 230V, 16A, C20 IN, (8) C13 (1) C19 OUT</t>
  </si>
  <si>
    <t>mtz_AP7920</t>
  </si>
  <si>
    <t>mtz_AP8953</t>
  </si>
  <si>
    <t>AP8953 Rack PDU 2G, Switched, ZeroU, 32A, IEC309-&gt; (21) C13 &amp; (3) C19</t>
  </si>
  <si>
    <t>mtz_AP9335TH</t>
  </si>
  <si>
    <t>mtz_SFPmodul</t>
  </si>
  <si>
    <t>Montáž a zapojení SFP/GBIC modulu</t>
  </si>
  <si>
    <t>mtz_SMX3000RMHV2UNC</t>
  </si>
  <si>
    <t>APC Smart-UPS X 3000VA (2700W) Rack 2U/Tower LCD, hl. 66,7 cm, with network card</t>
  </si>
  <si>
    <t>Pol__25</t>
  </si>
  <si>
    <t>Rozvodný panel, 19", 5x230V, 3m, umístění na zadní stranu racku</t>
  </si>
  <si>
    <t>pomt</t>
  </si>
  <si>
    <t>mtž přepěť.ochrany</t>
  </si>
  <si>
    <t>Pol__28</t>
  </si>
  <si>
    <t>Pol__29</t>
  </si>
  <si>
    <t>Pol__30</t>
  </si>
  <si>
    <t>19" vyvazovací panel 1U jednostranný</t>
  </si>
  <si>
    <t>Pol__34</t>
  </si>
  <si>
    <t>Anténní stožár malý a kotvením na střechu</t>
  </si>
  <si>
    <t>Pol__39</t>
  </si>
  <si>
    <t>WiFi router profi, Dual-Band, napájení PoE, 450Mbps</t>
  </si>
  <si>
    <t>Pol__40</t>
  </si>
  <si>
    <t>Telefonní přístroj IP s displejem, napájení PoE</t>
  </si>
  <si>
    <t>Pol__45</t>
  </si>
  <si>
    <t>Naprogramování aktivních prvků SK</t>
  </si>
  <si>
    <t>Výstupní modul 16 výstupů včetně 4ks reléového modulu GRM4</t>
  </si>
  <si>
    <t>Spínaný zdroj v kovovém krytu 13,8 Vss / 5A s  výstupy a odpojovačem</t>
  </si>
  <si>
    <t>Síťovatelný kontrolér pro 2 čtečky, zákaznický firmware pro integraci do SBI</t>
  </si>
  <si>
    <t>Kovový kryt pro kontrolér</t>
  </si>
  <si>
    <t>UDS1100POE 1-portový převodník z RS232/485/422 na, 10/100Base-TX, PoE</t>
  </si>
  <si>
    <t>ACDIN1001-01 Din Rail držák pro UDS-1100, SCS100,, SDS1101, UBox2100</t>
  </si>
  <si>
    <t>Akumulátor 12V / 17Ah VdS</t>
  </si>
  <si>
    <t>Bezkontaktní čtečka Mifare a DESFire karet s podporou SIO objektů (dle konfigurace může číst iCLASS, a/nebo iCLASS SE), plus Prox karet (HID Prox + EM); základní úzké provedení. Velmi vysoké</t>
  </si>
  <si>
    <t>zabezpečení přenášených dat díky SIO (Secure Identity Object), Wiegand výstup.</t>
  </si>
  <si>
    <t>Piezo dotekové tlačítko úzké, čtvercová dotek.ploška, vestavěné relé (pulzní nebo překlápěcí režim),, barevná indikace stavu LED prstencem kolem dotekové plošky, optická a akustická signalizace</t>
  </si>
  <si>
    <t>vnějšího alarmu, IP65, anti-vandal provedení bez pohyblivých částí.</t>
  </si>
  <si>
    <t>Instalační krabice pro tlačítko - na povrch</t>
  </si>
  <si>
    <t>elektromechanický zámek samozamykací, prostup fail secure  pro montáž rozetového kování dveří, úzký, profil včetně průchodky,systémového kabelu a ostatního příslušentsví</t>
  </si>
  <si>
    <t>210010255U00</t>
  </si>
  <si>
    <t>mtž řídící modul</t>
  </si>
  <si>
    <t>210010255U01</t>
  </si>
  <si>
    <t>demontáž stáv.prvků PZTS a ACS</t>
  </si>
  <si>
    <t>hod</t>
  </si>
  <si>
    <t>220260044R00</t>
  </si>
  <si>
    <t>Montáž bezkontakt. povrch čteč</t>
  </si>
  <si>
    <t>360270343R00</t>
  </si>
  <si>
    <t>Montáž akumulátoru</t>
  </si>
  <si>
    <t>mtlinkrytu</t>
  </si>
  <si>
    <t>montáž lineár.zdroje v krytu</t>
  </si>
  <si>
    <t>zammt</t>
  </si>
  <si>
    <t>mtž elmech zám. Včetně všeho příslušenství a kabeláže</t>
  </si>
  <si>
    <t>Pol__18</t>
  </si>
  <si>
    <t>Příprava stávajících vnitřních truhlářských dveří fy GEBRICH  pro osazení elektromechanického zámku, včetně provedení průchodek pro kabeláž. Dveře jsou ještě v záruce.</t>
  </si>
  <si>
    <t>Pol__19</t>
  </si>
  <si>
    <t>Příprava stávajících vnitřních požárních truhlářských dveří fy GEBRICH  pro osazení, elektromechanického zámku včetně provedení průchodek pro kabeláž. Dveře jsou ještě v záruce.</t>
  </si>
  <si>
    <t>Pol__20</t>
  </si>
  <si>
    <t>Příprava stávajících vnitřních hliníkových prosklených dveří fy OKNOSERVIS  pro osazení, elektromechanického zámku včetně provedení průchodek pro kabeláž. Dveře jsou ještě v záruce.</t>
  </si>
  <si>
    <t>Pol__21</t>
  </si>
  <si>
    <t>Příprava stávajících vnitřních požárních hliníkových prosklených dveří fy OKNOSERVIS  pro osazení, elektromechanického zámku včetně provedení průchodek pro kabeláž. Dveře jsou ještě v záruce.</t>
  </si>
  <si>
    <t>Pol__22</t>
  </si>
  <si>
    <t>Překonfigurace stáv.ústředny</t>
  </si>
  <si>
    <t>SWPZTS</t>
  </si>
  <si>
    <t>SW pro prvky PZTS</t>
  </si>
  <si>
    <t>220330731U00</t>
  </si>
  <si>
    <t>Uvedení PZTS do provozu, vč.ostatních stav.prvků (funkční odzkoušení)</t>
  </si>
  <si>
    <t>923T00</t>
  </si>
  <si>
    <t>Hzs - zaučení obsluhy</t>
  </si>
  <si>
    <t>904R00</t>
  </si>
  <si>
    <t>Zkušební provoz s dohledem</t>
  </si>
  <si>
    <t>den</t>
  </si>
  <si>
    <t>904R01</t>
  </si>
  <si>
    <t>Funkční zkoušky zobrazení prvků v BMS</t>
  </si>
  <si>
    <t>905R01</t>
  </si>
  <si>
    <t>Výchozí revize</t>
  </si>
  <si>
    <t>Řídící modul pro připojení dvou bezkontaktních čteček s vylepšenou funkčností</t>
  </si>
  <si>
    <t>Koncentrátor v plastovém krytu pro 8 zón a 4 PGM výstupy</t>
  </si>
  <si>
    <t>Signalizační tablo v krytu pro 16 LED diod</t>
  </si>
  <si>
    <t>LCD klávesnice</t>
  </si>
  <si>
    <t>Pol__12</t>
  </si>
  <si>
    <t>optickokouřový hlásič</t>
  </si>
  <si>
    <t>Pol__13</t>
  </si>
  <si>
    <t>termodiferenciální hlásič, samoresetovací</t>
  </si>
  <si>
    <t>Pol__14</t>
  </si>
  <si>
    <t>Pol__15</t>
  </si>
  <si>
    <t>Pol__16</t>
  </si>
  <si>
    <t>Instalační krabice pro tlačítko - zápustná</t>
  </si>
  <si>
    <t>Pol__17</t>
  </si>
  <si>
    <t>DM-006/1 3R DJ Kombinovaná hrubá a jemná přepěťová, ochrana RS485 třívodičová včetně krabice pro, uložení</t>
  </si>
  <si>
    <t>Průmyslový digitální optopřevodník - sběrnice 2xRS485 nebo 1xRS422, 2x obousměrný kontakt a 1x relé, LOCK pro detekci přerušení optického vlákna, výpadku protějšího zařízení a výpadku napájení,</t>
  </si>
  <si>
    <t>instalace na rovný podklad nebo DIN35, 12VDC/24VDC/12VAC/24VAC, optický konektor SC/PC</t>
  </si>
  <si>
    <t>Kombinovaný kloubový držák na strop nebo na stěnu</t>
  </si>
  <si>
    <t>Venk. duální (PIR+MW) detektor, det. char. 12x1 m, mont. výška 2,1 m, AM, bílý</t>
  </si>
  <si>
    <t>MG kontakt závrtný čtyřdrátový polarizovaný s pracovní mezerou 16 mm</t>
  </si>
  <si>
    <t>Pol__23</t>
  </si>
  <si>
    <t>MG kontakt čtyřdrátový s úhelníkem, armovanou hadicí a pracovní mezerou 50mm</t>
  </si>
  <si>
    <t>Pol__24</t>
  </si>
  <si>
    <t>KRABICE PROPOJ.POVRCHOVA 7+1P</t>
  </si>
  <si>
    <t>Venkovní PIR detektor, det. char. 11 m / 90°, mont. výška 2,1 - 2,7 m</t>
  </si>
  <si>
    <t>Pol__26</t>
  </si>
  <si>
    <t>PIR detektor s dosahem 16m, EOL resistory, pohled pod sebe a PLUG-IN konstrukce</t>
  </si>
  <si>
    <t>Pol__27</t>
  </si>
  <si>
    <t>Nezálohovaná vnitřní piezosiréna 111dB/1m, 6-15 VDC</t>
  </si>
  <si>
    <t>Elektrický otvírač 12V/AC/DC stavitelná střelka, mikrospínač, pro montáž do dveří branky, včetně, příslušentsví</t>
  </si>
  <si>
    <t>210000020T00</t>
  </si>
  <si>
    <t>Montáž ovládací klávesnice s LCD displejem</t>
  </si>
  <si>
    <t>210120447T00</t>
  </si>
  <si>
    <t>Montáž svorkovací krabice</t>
  </si>
  <si>
    <t>220260044R01</t>
  </si>
  <si>
    <t>Montáž přepěť.ochrany</t>
  </si>
  <si>
    <t>220320722U00</t>
  </si>
  <si>
    <t>Mtž mag kontaktu</t>
  </si>
  <si>
    <t>220330206U00</t>
  </si>
  <si>
    <t>Kontrola funkce čidla</t>
  </si>
  <si>
    <t>220330741U00</t>
  </si>
  <si>
    <t>Uvedení čidla do trvalého provozu</t>
  </si>
  <si>
    <t>220330791U00</t>
  </si>
  <si>
    <t>Programování zobrazeného textu pro čidlo</t>
  </si>
  <si>
    <t>220700023U00</t>
  </si>
  <si>
    <t>Montáž držáku</t>
  </si>
  <si>
    <t>220880410U00</t>
  </si>
  <si>
    <t>Montáž detektoru</t>
  </si>
  <si>
    <t>360911713T00</t>
  </si>
  <si>
    <t>Montáž koncentrátoru</t>
  </si>
  <si>
    <t>M_převRS485opt</t>
  </si>
  <si>
    <t>převodník  RS485-optika,TX,RX</t>
  </si>
  <si>
    <t>M_tablo</t>
  </si>
  <si>
    <t>Přehledové indikační tablo LED</t>
  </si>
  <si>
    <t>M_termodifhl</t>
  </si>
  <si>
    <t>optmt</t>
  </si>
  <si>
    <t>montáž optickokouřový hlásič</t>
  </si>
  <si>
    <t>mtž elmech zám.včetně kabeláže</t>
  </si>
  <si>
    <t>Pol__49</t>
  </si>
  <si>
    <t>mtž. sirény</t>
  </si>
  <si>
    <t>parametrvBMS</t>
  </si>
  <si>
    <t>parametrizace PZTS v BMS</t>
  </si>
  <si>
    <t>M40</t>
  </si>
  <si>
    <t>Tvorba datových bodů do BMS</t>
  </si>
  <si>
    <t>M41</t>
  </si>
  <si>
    <t>Úprava obrazovek pro vizualizaci v BMS</t>
  </si>
  <si>
    <t>kus</t>
  </si>
  <si>
    <t>IP dome kamera, 2MP, MZVF, 2.8-12mm, WDR 120dB, IR 30m, H.265(+), VA, IP67</t>
  </si>
  <si>
    <t>Venkovní IP bullet kamera, 2MP, MZVF, 2.8-12mm, WDR 120dB, IR 50m, H.265(+), VA, IP67</t>
  </si>
  <si>
    <t>Pomocné instalační příslušenství</t>
  </si>
  <si>
    <t>kpl</t>
  </si>
  <si>
    <t>331030329R00</t>
  </si>
  <si>
    <t>Zvedaci plosina pro montáž venk. kamer</t>
  </si>
  <si>
    <t>Montážkamer</t>
  </si>
  <si>
    <t>Montáž kamery vč.příslušenství, revize</t>
  </si>
  <si>
    <t>HZS</t>
  </si>
  <si>
    <t>Montážní práce</t>
  </si>
  <si>
    <t>998469011U00</t>
  </si>
  <si>
    <t>Přesun hmot stav práce elektro</t>
  </si>
  <si>
    <t>t</t>
  </si>
  <si>
    <t>110100156T00</t>
  </si>
  <si>
    <t>Parametrizace CCTV v BMS</t>
  </si>
  <si>
    <t>110100157T00</t>
  </si>
  <si>
    <t>Parametrizace CCTV - vykreslení obrazovek</t>
  </si>
  <si>
    <t>DVA90</t>
  </si>
  <si>
    <t>Instalace SW, konfigurace a uvedení do provozu</t>
  </si>
  <si>
    <t>921T00</t>
  </si>
  <si>
    <t>Hzs-projekt komplet skutečný stav</t>
  </si>
  <si>
    <t>930T00</t>
  </si>
  <si>
    <t>Hzs-doprava osob</t>
  </si>
  <si>
    <t>Test</t>
  </si>
  <si>
    <t>Otestování systému jako celku</t>
  </si>
  <si>
    <t>Zprovozkam</t>
  </si>
  <si>
    <t>Kamerová zkouška</t>
  </si>
  <si>
    <t>Oživení a nastavení kamery</t>
  </si>
  <si>
    <t>950T00</t>
  </si>
  <si>
    <t>Hzs - Inženýrská činnost</t>
  </si>
  <si>
    <t>DC1004RNPoE</t>
  </si>
  <si>
    <t>Čtyřmístné digitální hodiny, jednostranné</t>
  </si>
  <si>
    <t>konz2</t>
  </si>
  <si>
    <t>konzole pro zavěšení 1 str. hodin</t>
  </si>
  <si>
    <t>42391051</t>
  </si>
  <si>
    <t>drobný mont. materiál</t>
  </si>
  <si>
    <t>mthodiny4</t>
  </si>
  <si>
    <t>mtž digitální hodiny</t>
  </si>
  <si>
    <t>mtkonz</t>
  </si>
  <si>
    <t>mtž konzole</t>
  </si>
  <si>
    <t>909R00</t>
  </si>
  <si>
    <t>Hzs-pomocné montážní práce</t>
  </si>
  <si>
    <t>otest</t>
  </si>
  <si>
    <t>otestování funkčnosti jednotlivých prvků</t>
  </si>
  <si>
    <t>Hzs-projekt skutečný stav</t>
  </si>
  <si>
    <t>otestcelk</t>
  </si>
  <si>
    <t>otestování systému jako celku</t>
  </si>
  <si>
    <t>RANGERWRT4</t>
  </si>
  <si>
    <t>Bezdrátová klíčenka se 4 tlačítky indikace činnosti LED, vestavěný RFID čip Pyramid pro načítání na, čtečkách řady Pyramid a Delta (ID číslo RFID čipu se shoduje s ID číslem bezdrátové části). Design,</t>
  </si>
  <si>
    <t>s ještě vyšší mechanickou odolností konstrukce.</t>
  </si>
  <si>
    <t>RANGERWRR44</t>
  </si>
  <si>
    <t>Bezdrátový přijímač signálů, 4 samostatné výstupy Wiegand 26 bitů - ovládání 4 samostatných zařízení, (např. 2xvjezdová a 2xvýjezdová závora); nastavitelný přijímací dosah do cca 61 m. Použití jako</t>
  </si>
  <si>
    <t>čtečka s velmi dlouhým dosahem - vjezdy na parkoviště, do garáží, otvírání dveří na velkou vzdálenost apod.</t>
  </si>
  <si>
    <t>M10</t>
  </si>
  <si>
    <t>Přijímač pro dálkové ovládání závory, 4 kanály</t>
  </si>
  <si>
    <t>m11</t>
  </si>
  <si>
    <t>Demontáž stávajícího systému</t>
  </si>
  <si>
    <t>parametrizace v BMS</t>
  </si>
  <si>
    <t>M27</t>
  </si>
  <si>
    <t>Konfigurace ŘJ vrat, obsahuje naprogramování vazby na ovládání přes MAR, BMS a EZS(ACS)</t>
  </si>
  <si>
    <t>Hzs-zkousky v ramci montaz.praci, Zkušební provoz s dohledem</t>
  </si>
  <si>
    <t>Hzs-revize provoz.souboru a st.obj., Výchozí revize</t>
  </si>
  <si>
    <t>970T00</t>
  </si>
  <si>
    <t>Hzs-Funkční zkoušky zobrazení prvků v BMS</t>
  </si>
  <si>
    <t>M29</t>
  </si>
  <si>
    <t/>
  </si>
  <si>
    <t>11</t>
  </si>
  <si>
    <t>Spodní mytí</t>
  </si>
  <si>
    <t xml:space="preserve">ks    </t>
  </si>
  <si>
    <t>12</t>
  </si>
  <si>
    <t>Vodící systém pro ruční mytí - otočné rameno dvojité</t>
  </si>
  <si>
    <t>13</t>
  </si>
  <si>
    <t>Studenovodní mycí agregát vysokotlaký mobilní</t>
  </si>
  <si>
    <t>121</t>
  </si>
  <si>
    <t>Mobilní pracovní plošina</t>
  </si>
  <si>
    <t>IKB11</t>
  </si>
  <si>
    <t>Bezpečnostní značky</t>
  </si>
  <si>
    <t>14</t>
  </si>
  <si>
    <t>Čistička</t>
  </si>
  <si>
    <t>+ Jímka pod čističkou  + čerpací technika ze sedimentační jímky</t>
  </si>
  <si>
    <t>15</t>
  </si>
  <si>
    <t>Zásobní jímka</t>
  </si>
  <si>
    <t>16</t>
  </si>
  <si>
    <t>Sorpční filtr</t>
  </si>
  <si>
    <t>17</t>
  </si>
  <si>
    <t>Automatická tlaková stanice</t>
  </si>
  <si>
    <t>18</t>
  </si>
  <si>
    <t>Oddělovací nádrž</t>
  </si>
  <si>
    <t>19</t>
  </si>
  <si>
    <t>Studenovodní mycí agregát vysokotlaký (do 60°C  vstup)</t>
  </si>
  <si>
    <t>110</t>
  </si>
  <si>
    <t>Hlavní rozvaděč mytí</t>
  </si>
  <si>
    <t>Doprava na místo, montáž, elektromontáž, provedení rozvodů  a napojení na zdroje, tlakové zkoušky,, revizní práce</t>
  </si>
  <si>
    <t>Záchytné prostředky</t>
  </si>
  <si>
    <t>21</t>
  </si>
  <si>
    <t>Šroubový kompresor</t>
  </si>
  <si>
    <t>25</t>
  </si>
  <si>
    <t>Odvaděč kondenzátu</t>
  </si>
  <si>
    <t>2324</t>
  </si>
  <si>
    <t>Filtrační systém</t>
  </si>
  <si>
    <t>22</t>
  </si>
  <si>
    <t>Separátor vody a oleje</t>
  </si>
  <si>
    <t>Propojovací potrubí, armatury, hadice, upevňovací sada a montážní svorky, prostupy</t>
  </si>
  <si>
    <t>Propojovací potrubí kondenzátu, armatury, hadice, upevňovací sada a montážní svorky</t>
  </si>
  <si>
    <t>Tlakové a funkční zkoušky</t>
  </si>
  <si>
    <t>26</t>
  </si>
  <si>
    <t>Hlavní vedení, armatury, uzavírací a regulační prvky</t>
  </si>
  <si>
    <t>31</t>
  </si>
  <si>
    <t>Regál jednostranný pevný</t>
  </si>
  <si>
    <t>32</t>
  </si>
  <si>
    <t>33</t>
  </si>
  <si>
    <t>Regál pojízdný dvoustranný - s ručním pohonem</t>
  </si>
  <si>
    <t>35</t>
  </si>
  <si>
    <t>Regál jednostranný pevný - pro skladování pneu</t>
  </si>
  <si>
    <t>36</t>
  </si>
  <si>
    <t>Regál pojízdný dvoustranný - s ručním pohonem   - pro skladování pneu</t>
  </si>
  <si>
    <t>37</t>
  </si>
  <si>
    <t>Plošina obslužná mobilní</t>
  </si>
  <si>
    <t>38</t>
  </si>
  <si>
    <t>Doprava na místo, montáž, zkoušky, revizní práce, provozní řád</t>
  </si>
  <si>
    <t>41</t>
  </si>
  <si>
    <t>Vozík elektrický ručně vedený vysokozdvižný</t>
  </si>
  <si>
    <t>42</t>
  </si>
  <si>
    <t>Vozík nízkozdvižný ruční</t>
  </si>
  <si>
    <t>43</t>
  </si>
  <si>
    <t>Vozíky pro uložení demontovaných dílů</t>
  </si>
  <si>
    <t>44</t>
  </si>
  <si>
    <t>Paleta ohradová</t>
  </si>
  <si>
    <t>45</t>
  </si>
  <si>
    <t>46</t>
  </si>
  <si>
    <t>Paleta pro uložení akumulátorů - EKO</t>
  </si>
  <si>
    <t>47</t>
  </si>
  <si>
    <t>Sběrná nádoba na odpad</t>
  </si>
  <si>
    <t>48</t>
  </si>
  <si>
    <t>Sněhová fréza</t>
  </si>
  <si>
    <t>49</t>
  </si>
  <si>
    <t>Sekačka</t>
  </si>
  <si>
    <t>IKPP1</t>
  </si>
  <si>
    <t>Lékárnička kovová nástěnná</t>
  </si>
  <si>
    <t>410</t>
  </si>
  <si>
    <t>Vana zkušební</t>
  </si>
  <si>
    <t>411</t>
  </si>
  <si>
    <t>Myčka pneu</t>
  </si>
  <si>
    <t>412</t>
  </si>
  <si>
    <t>Stahování-obouvání pneu</t>
  </si>
  <si>
    <t>413</t>
  </si>
  <si>
    <t>Vyvažovačka</t>
  </si>
  <si>
    <t>414</t>
  </si>
  <si>
    <t>Mobilní zvedák</t>
  </si>
  <si>
    <t>415</t>
  </si>
  <si>
    <t>Pracovní stůl s vybavením - pneuservis</t>
  </si>
  <si>
    <t>416</t>
  </si>
  <si>
    <t>Zvedák dvousloupový</t>
  </si>
  <si>
    <t>417</t>
  </si>
  <si>
    <t>418</t>
  </si>
  <si>
    <t>Zvedák čtyřsloupový včetně 3D měření geometrie</t>
  </si>
  <si>
    <t>419</t>
  </si>
  <si>
    <t>Regloskop digitální</t>
  </si>
  <si>
    <t>420</t>
  </si>
  <si>
    <t>Nabíjecí centrum akumulátorů</t>
  </si>
  <si>
    <t>421</t>
  </si>
  <si>
    <t>Montážní stůl</t>
  </si>
  <si>
    <t>4221</t>
  </si>
  <si>
    <t>Digitální multimetr</t>
  </si>
  <si>
    <t>4223</t>
  </si>
  <si>
    <t>Diagnostika Mercedes Benz</t>
  </si>
  <si>
    <t>4225</t>
  </si>
  <si>
    <t>Diagnostika Škoda</t>
  </si>
  <si>
    <t>423</t>
  </si>
  <si>
    <t>Vybavení pracoviště mechanika</t>
  </si>
  <si>
    <t>424</t>
  </si>
  <si>
    <t>Vybavení pracoviště autoelektro</t>
  </si>
  <si>
    <t>425</t>
  </si>
  <si>
    <t>Vykrývač GPS</t>
  </si>
  <si>
    <t>430</t>
  </si>
  <si>
    <t>Průmyslový vysavač - suchý/mokrý</t>
  </si>
  <si>
    <t>431</t>
  </si>
  <si>
    <t>Mycí stroj podlahový elektrický</t>
  </si>
  <si>
    <t>432</t>
  </si>
  <si>
    <t>Myčka na koberečky</t>
  </si>
  <si>
    <t>440</t>
  </si>
  <si>
    <t>Ekologický mycí stůl s oběhovým čerpadlem (200 l)</t>
  </si>
  <si>
    <t>441</t>
  </si>
  <si>
    <t>Vypouštěčka olejů s výsuvnou vanou (80 / 15 litrů)</t>
  </si>
  <si>
    <t>442</t>
  </si>
  <si>
    <t>Pneumatická plnička olejů (25 litrů)</t>
  </si>
  <si>
    <t>443</t>
  </si>
  <si>
    <t>Plnička oleje pro automatické převodovky</t>
  </si>
  <si>
    <t>444</t>
  </si>
  <si>
    <t>Válcová zkušebna brzd</t>
  </si>
  <si>
    <t>445</t>
  </si>
  <si>
    <t>Zkušební linka podvozkových skupin</t>
  </si>
  <si>
    <t>447</t>
  </si>
  <si>
    <t>Stolní soustruh</t>
  </si>
  <si>
    <t>448</t>
  </si>
  <si>
    <t>Stolní dvoukotoučová bruska</t>
  </si>
  <si>
    <t>449</t>
  </si>
  <si>
    <t>Svářečka</t>
  </si>
  <si>
    <t>450</t>
  </si>
  <si>
    <t>Sloupová vrtačka</t>
  </si>
  <si>
    <t>451</t>
  </si>
  <si>
    <t>Hydraulická podpěra (držák motorů a převodovek)</t>
  </si>
  <si>
    <t>452</t>
  </si>
  <si>
    <t>Pojízdný skládací jeřáb hydraulický</t>
  </si>
  <si>
    <t>453</t>
  </si>
  <si>
    <t>Podpěrný držák motoru (hrazda)</t>
  </si>
  <si>
    <t>454</t>
  </si>
  <si>
    <t>Odvzdušńovací a doplňovací jednotka brzdové kapaliny</t>
  </si>
  <si>
    <t>455</t>
  </si>
  <si>
    <t>Akumulátorový rázový utahovák</t>
  </si>
  <si>
    <t>456</t>
  </si>
  <si>
    <t>Přístroj pro zkoušení těsnosti systémů přeplňování a sání</t>
  </si>
  <si>
    <t>457</t>
  </si>
  <si>
    <t>Kalibrační zařízení na seřizování kamer</t>
  </si>
  <si>
    <t>458</t>
  </si>
  <si>
    <t>Dvoukolečkový vozík pro přepravu pneumatik</t>
  </si>
  <si>
    <t>459</t>
  </si>
  <si>
    <t>Tabule na závěsné nosiče číselného značení vozidel</t>
  </si>
  <si>
    <t>460</t>
  </si>
  <si>
    <t>Zkoušečka akumulátorů s tiskárnou</t>
  </si>
  <si>
    <t>461</t>
  </si>
  <si>
    <t>Závěsné dílenské systémy a organizéry vč.spojovacího materiálu</t>
  </si>
  <si>
    <t>462</t>
  </si>
  <si>
    <t>Samonavíjecí buben na elektro</t>
  </si>
  <si>
    <t>463</t>
  </si>
  <si>
    <t>Samonavíjecí buben na stl.vzduch</t>
  </si>
  <si>
    <t>464</t>
  </si>
  <si>
    <t>Lehátko dílenské</t>
  </si>
  <si>
    <t>IKB1</t>
  </si>
  <si>
    <t>Držák na pracovní utěrky</t>
  </si>
  <si>
    <t>470</t>
  </si>
  <si>
    <t>Podúrovňová dvouplášťová nádrž 1m3 se sběrným systémem a odvětráním s pojistkou</t>
  </si>
  <si>
    <t>471</t>
  </si>
  <si>
    <t>Regálový systém se záchytnou vanou</t>
  </si>
  <si>
    <t>472</t>
  </si>
  <si>
    <t>Záchytný systém podúrovňových van</t>
  </si>
  <si>
    <t>473</t>
  </si>
  <si>
    <t>Technika výdeje olejů</t>
  </si>
  <si>
    <t>474</t>
  </si>
  <si>
    <t>Pojízdná záchytná vana</t>
  </si>
  <si>
    <t>Pol__66</t>
  </si>
  <si>
    <t>Doprava na místo, montáž, elektromontáž, provedení rozvodů  a napojení na zdroje, tlakové a jiné, zkoušky, revizní práce, provozní řád</t>
  </si>
  <si>
    <t>ZSF 30100000.1/3958; ZSF</t>
  </si>
  <si>
    <t>ZSF 30001000.1/3958; ZSF</t>
  </si>
  <si>
    <t>ZSF 20001000.1/3958; ZSF</t>
  </si>
  <si>
    <t>ZSFT 21100000.1/3958; ZSF</t>
  </si>
  <si>
    <t>Pol__67</t>
  </si>
  <si>
    <t>Hardware k diagnostice</t>
  </si>
  <si>
    <t>Dle specifikace technologie (minimotortester/multimetr, digitální tester, sonda (lambda), přenosný počítač…)</t>
  </si>
  <si>
    <t>_15</t>
  </si>
  <si>
    <t>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</si>
</sst>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wrapText="1"/>
    </xf>
    <xf numFmtId="0" fontId="17" fillId="0" borderId="35" xfId="0" applyFont="1" applyBorder="1" applyAlignment="1">
      <alignment vertical="top"/>
    </xf>
    <xf numFmtId="49" fontId="17" fillId="0" borderId="35" xfId="0" applyNumberFormat="1" applyFont="1" applyBorder="1" applyAlignment="1">
      <alignment vertical="top"/>
    </xf>
    <xf numFmtId="0" fontId="17" fillId="0" borderId="34" xfId="0" applyFont="1" applyBorder="1" applyAlignment="1">
      <alignment vertical="top"/>
    </xf>
    <xf numFmtId="4" fontId="17" fillId="0" borderId="35" xfId="0" applyNumberFormat="1" applyFont="1" applyBorder="1" applyAlignment="1">
      <alignment vertical="top" shrinkToFit="1"/>
    </xf>
    <xf numFmtId="4" fontId="17" fillId="0" borderId="22" xfId="0" applyNumberFormat="1" applyFont="1" applyBorder="1" applyAlignment="1">
      <alignment vertical="top" shrinkToFit="1"/>
    </xf>
    <xf numFmtId="49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35" xfId="0" applyNumberFormat="1" applyFont="1" applyBorder="1" applyAlignment="1">
      <alignment horizontal="left" vertical="top" wrapText="1"/>
    </xf>
    <xf numFmtId="0" fontId="18" fillId="0" borderId="35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Q5" sqref="Q5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password="E5D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3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77" t="s">
        <v>22</v>
      </c>
      <c r="C2" s="78"/>
      <c r="D2" s="79" t="s">
        <v>44</v>
      </c>
      <c r="E2" s="226" t="s">
        <v>45</v>
      </c>
      <c r="F2" s="227"/>
      <c r="G2" s="227"/>
      <c r="H2" s="227"/>
      <c r="I2" s="227"/>
      <c r="J2" s="228"/>
      <c r="O2" s="2"/>
    </row>
    <row r="3" spans="1:15" ht="27" hidden="1" customHeight="1" x14ac:dyDescent="0.2">
      <c r="A3" s="3"/>
      <c r="B3" s="80"/>
      <c r="C3" s="78"/>
      <c r="D3" s="81"/>
      <c r="E3" s="229"/>
      <c r="F3" s="230"/>
      <c r="G3" s="230"/>
      <c r="H3" s="230"/>
      <c r="I3" s="230"/>
      <c r="J3" s="231"/>
    </row>
    <row r="4" spans="1:15" ht="23.25" customHeight="1" x14ac:dyDescent="0.2">
      <c r="A4" s="3"/>
      <c r="B4" s="82"/>
      <c r="C4" s="83"/>
      <c r="D4" s="84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33"/>
      <c r="E11" s="233"/>
      <c r="F11" s="233"/>
      <c r="G11" s="233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215"/>
      <c r="E12" s="215"/>
      <c r="F12" s="215"/>
      <c r="G12" s="215"/>
      <c r="H12" s="26" t="s">
        <v>34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18"/>
      <c r="F13" s="219"/>
      <c r="G13" s="219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42" t="s">
        <v>24</v>
      </c>
      <c r="B16" s="55" t="s">
        <v>24</v>
      </c>
      <c r="C16" s="56"/>
      <c r="D16" s="57"/>
      <c r="E16" s="206"/>
      <c r="F16" s="207"/>
      <c r="G16" s="206"/>
      <c r="H16" s="207"/>
      <c r="I16" s="206">
        <f>SUMIF(F66:F99,A16,I66:I99)+SUMIF(F66:F99,"PSU",I66:I99)</f>
        <v>0</v>
      </c>
      <c r="J16" s="208"/>
    </row>
    <row r="17" spans="1:10" ht="23.25" customHeight="1" x14ac:dyDescent="0.2">
      <c r="A17" s="142" t="s">
        <v>25</v>
      </c>
      <c r="B17" s="55" t="s">
        <v>25</v>
      </c>
      <c r="C17" s="56"/>
      <c r="D17" s="57"/>
      <c r="E17" s="206"/>
      <c r="F17" s="207"/>
      <c r="G17" s="206"/>
      <c r="H17" s="207"/>
      <c r="I17" s="206">
        <f>SUMIF(F66:F99,A17,I66:I99)</f>
        <v>0</v>
      </c>
      <c r="J17" s="208"/>
    </row>
    <row r="18" spans="1:10" ht="23.25" customHeight="1" x14ac:dyDescent="0.2">
      <c r="A18" s="142" t="s">
        <v>26</v>
      </c>
      <c r="B18" s="55" t="s">
        <v>26</v>
      </c>
      <c r="C18" s="56"/>
      <c r="D18" s="57"/>
      <c r="E18" s="206"/>
      <c r="F18" s="207"/>
      <c r="G18" s="206"/>
      <c r="H18" s="207"/>
      <c r="I18" s="206">
        <f>SUMIF(F66:F99,A18,I66:I99)</f>
        <v>0</v>
      </c>
      <c r="J18" s="208"/>
    </row>
    <row r="19" spans="1:10" ht="23.25" customHeight="1" x14ac:dyDescent="0.2">
      <c r="A19" s="142" t="s">
        <v>135</v>
      </c>
      <c r="B19" s="55" t="s">
        <v>27</v>
      </c>
      <c r="C19" s="56"/>
      <c r="D19" s="57"/>
      <c r="E19" s="206"/>
      <c r="F19" s="207"/>
      <c r="G19" s="206"/>
      <c r="H19" s="207"/>
      <c r="I19" s="206">
        <f>SUMIF(F66:F99,A19,I66:I99)</f>
        <v>0</v>
      </c>
      <c r="J19" s="208"/>
    </row>
    <row r="20" spans="1:10" ht="23.25" customHeight="1" x14ac:dyDescent="0.2">
      <c r="A20" s="142" t="s">
        <v>136</v>
      </c>
      <c r="B20" s="55" t="s">
        <v>28</v>
      </c>
      <c r="C20" s="56"/>
      <c r="D20" s="57"/>
      <c r="E20" s="206"/>
      <c r="F20" s="207"/>
      <c r="G20" s="206"/>
      <c r="H20" s="207"/>
      <c r="I20" s="206">
        <f>SUMIF(F66:F99,A20,I66:I99)</f>
        <v>0</v>
      </c>
      <c r="J20" s="208"/>
    </row>
    <row r="21" spans="1:10" ht="23.25" customHeight="1" x14ac:dyDescent="0.2">
      <c r="A21" s="3"/>
      <c r="B21" s="72" t="s">
        <v>29</v>
      </c>
      <c r="C21" s="73"/>
      <c r="D21" s="74"/>
      <c r="E21" s="209"/>
      <c r="F21" s="236"/>
      <c r="G21" s="209"/>
      <c r="H21" s="236"/>
      <c r="I21" s="209">
        <f>SUM(I16:J20)</f>
        <v>0</v>
      </c>
      <c r="J21" s="210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204">
        <f>ZakladDPHSniVypocet</f>
        <v>0</v>
      </c>
      <c r="H23" s="205"/>
      <c r="I23" s="205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202">
        <f>I23*E23/100</f>
        <v>0</v>
      </c>
      <c r="H24" s="203"/>
      <c r="I24" s="203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204">
        <f>ZakladDPHZaklVypocet</f>
        <v>0</v>
      </c>
      <c r="H25" s="205"/>
      <c r="I25" s="205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3">
        <f>I25*E25/100</f>
        <v>0</v>
      </c>
      <c r="H26" s="224"/>
      <c r="I26" s="224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5">
        <f>CenaCelkemBezDPH-(ZakladDPHSni+ZakladDPHZakl)</f>
        <v>0</v>
      </c>
      <c r="H27" s="225"/>
      <c r="I27" s="225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9" t="s">
        <v>23</v>
      </c>
      <c r="C28" s="120"/>
      <c r="D28" s="120"/>
      <c r="E28" s="121"/>
      <c r="F28" s="122"/>
      <c r="G28" s="212">
        <f>IF(A28&gt;50, ROUNDUP(A27, 0), ROUNDDOWN(A27, 0))</f>
        <v>0</v>
      </c>
      <c r="H28" s="212"/>
      <c r="I28" s="212"/>
      <c r="J28" s="123" t="str">
        <f t="shared" si="0"/>
        <v>CZK</v>
      </c>
    </row>
    <row r="29" spans="1:10" ht="27.75" hidden="1" customHeight="1" thickBot="1" x14ac:dyDescent="0.25">
      <c r="A29" s="3"/>
      <c r="B29" s="119" t="s">
        <v>35</v>
      </c>
      <c r="C29" s="124"/>
      <c r="D29" s="124"/>
      <c r="E29" s="124"/>
      <c r="F29" s="124"/>
      <c r="G29" s="211">
        <f>ZakladDPHSni+DPHSni+ZakladDPHZakl+DPHZakl+Zaokrouhleni</f>
        <v>0</v>
      </c>
      <c r="H29" s="211"/>
      <c r="I29" s="211"/>
      <c r="J29" s="125" t="s">
        <v>84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44398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13" t="s">
        <v>43</v>
      </c>
      <c r="E34" s="214"/>
      <c r="F34" s="29"/>
      <c r="G34" s="213"/>
      <c r="H34" s="214"/>
      <c r="I34" s="214"/>
      <c r="J34" s="36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46</v>
      </c>
      <c r="C39" s="237"/>
      <c r="D39" s="238"/>
      <c r="E39" s="238"/>
      <c r="F39" s="103">
        <f>'D.1.4.3 1 Pol'!AE16+'D.1.4.4.1 D.1.4.4.1.01 Pol'!AE75+'D.1.4.7 D.1.4.7.01 Pol'!AE18+'D.1.4.8 D.1.4.8.01 Pol'!AE64+'D.1.4.8 D.1.4.8.02 Pol'!AE46+'D.1.4.8 D.1.4.8.03 Pol'!AE77+'D.1.4.8 D.1.4.8.04 Pol'!AE37+'D.1.4.8 D.1.4.8.05 Pol'!AE30+'D.1.4.8 D.1.4.8.06 Pol'!AE35+'D.1.4.8 D.1.4.8.07 Pol'!AE34+'PS01 PS01.01 Pol'!AE28+'PS01 PS01.02 Pol'!AE20+'PS01 PS01.03 Pol'!AE24+'PS01 PS01.04 Pol'!AE84</f>
        <v>0</v>
      </c>
      <c r="G39" s="104">
        <f>'D.1.4.3 1 Pol'!AF16+'D.1.4.4.1 D.1.4.4.1.01 Pol'!AF75+'D.1.4.7 D.1.4.7.01 Pol'!AF18+'D.1.4.8 D.1.4.8.01 Pol'!AF64+'D.1.4.8 D.1.4.8.02 Pol'!AF46+'D.1.4.8 D.1.4.8.03 Pol'!AF77+'D.1.4.8 D.1.4.8.04 Pol'!AF37+'D.1.4.8 D.1.4.8.05 Pol'!AF30+'D.1.4.8 D.1.4.8.06 Pol'!AF35+'D.1.4.8 D.1.4.8.07 Pol'!AF34+'PS01 PS01.01 Pol'!AF28+'PS01 PS01.02 Pol'!AF20+'PS01 PS01.03 Pol'!AF24+'PS01 PS01.04 Pol'!AF84</f>
        <v>0</v>
      </c>
      <c r="H39" s="105"/>
      <c r="I39" s="106">
        <f t="shared" ref="I39:I57" si="1">F39+G39+H39</f>
        <v>0</v>
      </c>
      <c r="J39" s="107" t="str">
        <f t="shared" ref="J39:J58" si="2">IF(CenaCelkemVypocet=0,"",I39/CenaCelkemVypocet*100)</f>
        <v/>
      </c>
    </row>
    <row r="40" spans="1:10" ht="25.5" customHeight="1" x14ac:dyDescent="0.2">
      <c r="A40" s="91">
        <v>2</v>
      </c>
      <c r="B40" s="108" t="s">
        <v>47</v>
      </c>
      <c r="C40" s="239" t="s">
        <v>48</v>
      </c>
      <c r="D40" s="240"/>
      <c r="E40" s="240"/>
      <c r="F40" s="109">
        <f>'D.1.4.3 1 Pol'!AE16</f>
        <v>0</v>
      </c>
      <c r="G40" s="110">
        <f>'D.1.4.3 1 Pol'!AF16</f>
        <v>0</v>
      </c>
      <c r="H40" s="110"/>
      <c r="I40" s="111">
        <f t="shared" si="1"/>
        <v>0</v>
      </c>
      <c r="J40" s="112" t="str">
        <f t="shared" si="2"/>
        <v/>
      </c>
    </row>
    <row r="41" spans="1:10" ht="25.5" customHeight="1" x14ac:dyDescent="0.2">
      <c r="A41" s="91">
        <v>3</v>
      </c>
      <c r="B41" s="113" t="s">
        <v>49</v>
      </c>
      <c r="C41" s="237" t="s">
        <v>50</v>
      </c>
      <c r="D41" s="238"/>
      <c r="E41" s="238"/>
      <c r="F41" s="114">
        <f>'D.1.4.3 1 Pol'!AE16</f>
        <v>0</v>
      </c>
      <c r="G41" s="105">
        <f>'D.1.4.3 1 Pol'!AF16</f>
        <v>0</v>
      </c>
      <c r="H41" s="105"/>
      <c r="I41" s="106">
        <f t="shared" si="1"/>
        <v>0</v>
      </c>
      <c r="J41" s="107" t="str">
        <f t="shared" si="2"/>
        <v/>
      </c>
    </row>
    <row r="42" spans="1:10" ht="25.5" customHeight="1" x14ac:dyDescent="0.2">
      <c r="A42" s="91">
        <v>2</v>
      </c>
      <c r="B42" s="108" t="s">
        <v>51</v>
      </c>
      <c r="C42" s="239" t="s">
        <v>52</v>
      </c>
      <c r="D42" s="240"/>
      <c r="E42" s="240"/>
      <c r="F42" s="109">
        <f>'D.1.4.4.1 D.1.4.4.1.01 Pol'!AE75</f>
        <v>0</v>
      </c>
      <c r="G42" s="110">
        <f>'D.1.4.4.1 D.1.4.4.1.01 Pol'!AF75</f>
        <v>0</v>
      </c>
      <c r="H42" s="110"/>
      <c r="I42" s="111">
        <f t="shared" si="1"/>
        <v>0</v>
      </c>
      <c r="J42" s="112" t="str">
        <f t="shared" si="2"/>
        <v/>
      </c>
    </row>
    <row r="43" spans="1:10" ht="25.5" customHeight="1" x14ac:dyDescent="0.2">
      <c r="A43" s="91">
        <v>3</v>
      </c>
      <c r="B43" s="113" t="s">
        <v>53</v>
      </c>
      <c r="C43" s="237" t="s">
        <v>52</v>
      </c>
      <c r="D43" s="238"/>
      <c r="E43" s="238"/>
      <c r="F43" s="114">
        <f>'D.1.4.4.1 D.1.4.4.1.01 Pol'!AE75</f>
        <v>0</v>
      </c>
      <c r="G43" s="105">
        <f>'D.1.4.4.1 D.1.4.4.1.01 Pol'!AF75</f>
        <v>0</v>
      </c>
      <c r="H43" s="105"/>
      <c r="I43" s="106">
        <f t="shared" si="1"/>
        <v>0</v>
      </c>
      <c r="J43" s="107" t="str">
        <f t="shared" si="2"/>
        <v/>
      </c>
    </row>
    <row r="44" spans="1:10" ht="25.5" customHeight="1" x14ac:dyDescent="0.2">
      <c r="A44" s="91">
        <v>2</v>
      </c>
      <c r="B44" s="108" t="s">
        <v>54</v>
      </c>
      <c r="C44" s="239" t="s">
        <v>55</v>
      </c>
      <c r="D44" s="240"/>
      <c r="E44" s="240"/>
      <c r="F44" s="109">
        <f>'D.1.4.7 D.1.4.7.01 Pol'!AE18</f>
        <v>0</v>
      </c>
      <c r="G44" s="110">
        <f>'D.1.4.7 D.1.4.7.01 Pol'!AF18</f>
        <v>0</v>
      </c>
      <c r="H44" s="110"/>
      <c r="I44" s="111">
        <f t="shared" si="1"/>
        <v>0</v>
      </c>
      <c r="J44" s="112" t="str">
        <f t="shared" si="2"/>
        <v/>
      </c>
    </row>
    <row r="45" spans="1:10" ht="25.5" customHeight="1" x14ac:dyDescent="0.2">
      <c r="A45" s="91">
        <v>3</v>
      </c>
      <c r="B45" s="113" t="s">
        <v>56</v>
      </c>
      <c r="C45" s="237" t="s">
        <v>55</v>
      </c>
      <c r="D45" s="238"/>
      <c r="E45" s="238"/>
      <c r="F45" s="114">
        <f>'D.1.4.7 D.1.4.7.01 Pol'!AE18</f>
        <v>0</v>
      </c>
      <c r="G45" s="105">
        <f>'D.1.4.7 D.1.4.7.01 Pol'!AF18</f>
        <v>0</v>
      </c>
      <c r="H45" s="105"/>
      <c r="I45" s="106">
        <f t="shared" si="1"/>
        <v>0</v>
      </c>
      <c r="J45" s="107" t="str">
        <f t="shared" si="2"/>
        <v/>
      </c>
    </row>
    <row r="46" spans="1:10" ht="25.5" customHeight="1" x14ac:dyDescent="0.2">
      <c r="A46" s="91">
        <v>2</v>
      </c>
      <c r="B46" s="108" t="s">
        <v>57</v>
      </c>
      <c r="C46" s="239" t="s">
        <v>58</v>
      </c>
      <c r="D46" s="240"/>
      <c r="E46" s="240"/>
      <c r="F46" s="109">
        <f>'D.1.4.8 D.1.4.8.01 Pol'!AE64+'D.1.4.8 D.1.4.8.02 Pol'!AE46+'D.1.4.8 D.1.4.8.03 Pol'!AE77+'D.1.4.8 D.1.4.8.04 Pol'!AE37+'D.1.4.8 D.1.4.8.05 Pol'!AE30+'D.1.4.8 D.1.4.8.06 Pol'!AE35+'D.1.4.8 D.1.4.8.07 Pol'!AE34</f>
        <v>0</v>
      </c>
      <c r="G46" s="110">
        <f>'D.1.4.8 D.1.4.8.01 Pol'!AF64+'D.1.4.8 D.1.4.8.02 Pol'!AF46+'D.1.4.8 D.1.4.8.03 Pol'!AF77+'D.1.4.8 D.1.4.8.04 Pol'!AF37+'D.1.4.8 D.1.4.8.05 Pol'!AF30+'D.1.4.8 D.1.4.8.06 Pol'!AF35+'D.1.4.8 D.1.4.8.07 Pol'!AF34</f>
        <v>0</v>
      </c>
      <c r="H46" s="110"/>
      <c r="I46" s="111">
        <f>F46+G46+H46</f>
        <v>0</v>
      </c>
      <c r="J46" s="112" t="str">
        <f t="shared" si="2"/>
        <v/>
      </c>
    </row>
    <row r="47" spans="1:10" ht="25.5" customHeight="1" x14ac:dyDescent="0.2">
      <c r="A47" s="91">
        <v>3</v>
      </c>
      <c r="B47" s="113" t="s">
        <v>59</v>
      </c>
      <c r="C47" s="237" t="s">
        <v>60</v>
      </c>
      <c r="D47" s="238"/>
      <c r="E47" s="238"/>
      <c r="F47" s="114">
        <f>'D.1.4.8 D.1.4.8.01 Pol'!AE64</f>
        <v>0</v>
      </c>
      <c r="G47" s="105">
        <f>'D.1.4.8 D.1.4.8.01 Pol'!AF64</f>
        <v>0</v>
      </c>
      <c r="H47" s="105"/>
      <c r="I47" s="106">
        <f t="shared" si="1"/>
        <v>0</v>
      </c>
      <c r="J47" s="107" t="str">
        <f t="shared" si="2"/>
        <v/>
      </c>
    </row>
    <row r="48" spans="1:10" ht="25.5" customHeight="1" x14ac:dyDescent="0.2">
      <c r="A48" s="91">
        <v>3</v>
      </c>
      <c r="B48" s="113" t="s">
        <v>61</v>
      </c>
      <c r="C48" s="237" t="s">
        <v>62</v>
      </c>
      <c r="D48" s="238"/>
      <c r="E48" s="238"/>
      <c r="F48" s="114">
        <f>'D.1.4.8 D.1.4.8.02 Pol'!AE46</f>
        <v>0</v>
      </c>
      <c r="G48" s="105">
        <f>'D.1.4.8 D.1.4.8.02 Pol'!AF46</f>
        <v>0</v>
      </c>
      <c r="H48" s="105"/>
      <c r="I48" s="106">
        <f t="shared" si="1"/>
        <v>0</v>
      </c>
      <c r="J48" s="107" t="str">
        <f t="shared" si="2"/>
        <v/>
      </c>
    </row>
    <row r="49" spans="1:10" ht="25.5" customHeight="1" x14ac:dyDescent="0.2">
      <c r="A49" s="91">
        <v>3</v>
      </c>
      <c r="B49" s="113" t="s">
        <v>63</v>
      </c>
      <c r="C49" s="237" t="s">
        <v>64</v>
      </c>
      <c r="D49" s="238"/>
      <c r="E49" s="238"/>
      <c r="F49" s="114">
        <f>'D.1.4.8 D.1.4.8.03 Pol'!AE77</f>
        <v>0</v>
      </c>
      <c r="G49" s="105">
        <f>'D.1.4.8 D.1.4.8.03 Pol'!AF77</f>
        <v>0</v>
      </c>
      <c r="H49" s="105"/>
      <c r="I49" s="106">
        <f t="shared" si="1"/>
        <v>0</v>
      </c>
      <c r="J49" s="107" t="str">
        <f t="shared" si="2"/>
        <v/>
      </c>
    </row>
    <row r="50" spans="1:10" ht="25.5" customHeight="1" x14ac:dyDescent="0.2">
      <c r="A50" s="91">
        <v>3</v>
      </c>
      <c r="B50" s="113" t="s">
        <v>65</v>
      </c>
      <c r="C50" s="237" t="s">
        <v>66</v>
      </c>
      <c r="D50" s="238"/>
      <c r="E50" s="238"/>
      <c r="F50" s="114">
        <f>'D.1.4.8 D.1.4.8.04 Pol'!AE37</f>
        <v>0</v>
      </c>
      <c r="G50" s="105">
        <f>'D.1.4.8 D.1.4.8.04 Pol'!AF37</f>
        <v>0</v>
      </c>
      <c r="H50" s="105"/>
      <c r="I50" s="106">
        <f t="shared" si="1"/>
        <v>0</v>
      </c>
      <c r="J50" s="107" t="str">
        <f t="shared" si="2"/>
        <v/>
      </c>
    </row>
    <row r="51" spans="1:10" ht="25.5" customHeight="1" x14ac:dyDescent="0.2">
      <c r="A51" s="91">
        <v>3</v>
      </c>
      <c r="B51" s="113" t="s">
        <v>67</v>
      </c>
      <c r="C51" s="237" t="s">
        <v>68</v>
      </c>
      <c r="D51" s="238"/>
      <c r="E51" s="238"/>
      <c r="F51" s="114">
        <f>'D.1.4.8 D.1.4.8.05 Pol'!AE30</f>
        <v>0</v>
      </c>
      <c r="G51" s="105">
        <f>'D.1.4.8 D.1.4.8.05 Pol'!AF30</f>
        <v>0</v>
      </c>
      <c r="H51" s="105"/>
      <c r="I51" s="106">
        <f t="shared" si="1"/>
        <v>0</v>
      </c>
      <c r="J51" s="107" t="str">
        <f t="shared" si="2"/>
        <v/>
      </c>
    </row>
    <row r="52" spans="1:10" ht="25.5" customHeight="1" x14ac:dyDescent="0.2">
      <c r="A52" s="91">
        <v>3</v>
      </c>
      <c r="B52" s="113" t="s">
        <v>69</v>
      </c>
      <c r="C52" s="237" t="s">
        <v>70</v>
      </c>
      <c r="D52" s="238"/>
      <c r="E52" s="238"/>
      <c r="F52" s="114">
        <f>'D.1.4.8 D.1.4.8.06 Pol'!AE35</f>
        <v>0</v>
      </c>
      <c r="G52" s="105">
        <f>'D.1.4.8 D.1.4.8.06 Pol'!AF35</f>
        <v>0</v>
      </c>
      <c r="H52" s="105"/>
      <c r="I52" s="106">
        <f t="shared" si="1"/>
        <v>0</v>
      </c>
      <c r="J52" s="107" t="str">
        <f t="shared" si="2"/>
        <v/>
      </c>
    </row>
    <row r="53" spans="1:10" ht="25.5" customHeight="1" x14ac:dyDescent="0.2">
      <c r="A53" s="91">
        <v>3</v>
      </c>
      <c r="B53" s="113" t="s">
        <v>71</v>
      </c>
      <c r="C53" s="237" t="s">
        <v>72</v>
      </c>
      <c r="D53" s="238"/>
      <c r="E53" s="238"/>
      <c r="F53" s="114">
        <f>'D.1.4.8 D.1.4.8.07 Pol'!AE34</f>
        <v>0</v>
      </c>
      <c r="G53" s="105">
        <f>'D.1.4.8 D.1.4.8.07 Pol'!AF34</f>
        <v>0</v>
      </c>
      <c r="H53" s="105"/>
      <c r="I53" s="106">
        <f t="shared" si="1"/>
        <v>0</v>
      </c>
      <c r="J53" s="107" t="str">
        <f t="shared" si="2"/>
        <v/>
      </c>
    </row>
    <row r="54" spans="1:10" ht="25.5" customHeight="1" x14ac:dyDescent="0.2">
      <c r="A54" s="91">
        <v>2</v>
      </c>
      <c r="B54" s="108" t="s">
        <v>73</v>
      </c>
      <c r="C54" s="239" t="s">
        <v>74</v>
      </c>
      <c r="D54" s="240"/>
      <c r="E54" s="240"/>
      <c r="F54" s="109">
        <f>'PS01 PS01.01 Pol'!AE28+'PS01 PS01.02 Pol'!AE20+'PS01 PS01.03 Pol'!AE24+'PS01 PS01.04 Pol'!AE84</f>
        <v>0</v>
      </c>
      <c r="G54" s="110">
        <f>'PS01 PS01.01 Pol'!AF28+'PS01 PS01.02 Pol'!AF20+'PS01 PS01.03 Pol'!AF24+'PS01 PS01.04 Pol'!AF84</f>
        <v>0</v>
      </c>
      <c r="H54" s="110"/>
      <c r="I54" s="111">
        <f t="shared" si="1"/>
        <v>0</v>
      </c>
      <c r="J54" s="112" t="str">
        <f t="shared" si="2"/>
        <v/>
      </c>
    </row>
    <row r="55" spans="1:10" ht="25.5" customHeight="1" x14ac:dyDescent="0.2">
      <c r="A55" s="91">
        <v>3</v>
      </c>
      <c r="B55" s="113" t="s">
        <v>75</v>
      </c>
      <c r="C55" s="237" t="s">
        <v>76</v>
      </c>
      <c r="D55" s="238"/>
      <c r="E55" s="238"/>
      <c r="F55" s="114">
        <f>'PS01 PS01.01 Pol'!AE28</f>
        <v>0</v>
      </c>
      <c r="G55" s="105">
        <f>'PS01 PS01.01 Pol'!AF28</f>
        <v>0</v>
      </c>
      <c r="H55" s="105"/>
      <c r="I55" s="106">
        <f t="shared" si="1"/>
        <v>0</v>
      </c>
      <c r="J55" s="107" t="str">
        <f t="shared" si="2"/>
        <v/>
      </c>
    </row>
    <row r="56" spans="1:10" ht="25.5" customHeight="1" x14ac:dyDescent="0.2">
      <c r="A56" s="91">
        <v>3</v>
      </c>
      <c r="B56" s="113" t="s">
        <v>77</v>
      </c>
      <c r="C56" s="237" t="s">
        <v>78</v>
      </c>
      <c r="D56" s="238"/>
      <c r="E56" s="238"/>
      <c r="F56" s="114">
        <f>'PS01 PS01.02 Pol'!AE20</f>
        <v>0</v>
      </c>
      <c r="G56" s="105">
        <f>'PS01 PS01.02 Pol'!AF20</f>
        <v>0</v>
      </c>
      <c r="H56" s="105"/>
      <c r="I56" s="106">
        <f t="shared" si="1"/>
        <v>0</v>
      </c>
      <c r="J56" s="107" t="str">
        <f t="shared" si="2"/>
        <v/>
      </c>
    </row>
    <row r="57" spans="1:10" ht="25.5" customHeight="1" x14ac:dyDescent="0.2">
      <c r="A57" s="91">
        <v>3</v>
      </c>
      <c r="B57" s="113" t="s">
        <v>79</v>
      </c>
      <c r="C57" s="237" t="s">
        <v>80</v>
      </c>
      <c r="D57" s="238"/>
      <c r="E57" s="238"/>
      <c r="F57" s="114">
        <f>'PS01 PS01.03 Pol'!AE24</f>
        <v>0</v>
      </c>
      <c r="G57" s="105">
        <f>'PS01 PS01.03 Pol'!AF24</f>
        <v>0</v>
      </c>
      <c r="H57" s="105"/>
      <c r="I57" s="106">
        <f t="shared" si="1"/>
        <v>0</v>
      </c>
      <c r="J57" s="107" t="str">
        <f t="shared" si="2"/>
        <v/>
      </c>
    </row>
    <row r="58" spans="1:10" ht="25.5" customHeight="1" x14ac:dyDescent="0.2">
      <c r="A58" s="91">
        <v>3</v>
      </c>
      <c r="B58" s="113" t="s">
        <v>81</v>
      </c>
      <c r="C58" s="237" t="s">
        <v>82</v>
      </c>
      <c r="D58" s="238"/>
      <c r="E58" s="238"/>
      <c r="F58" s="114">
        <f>'PS01 PS01.04 Pol'!AE84</f>
        <v>0</v>
      </c>
      <c r="G58" s="105">
        <f>'PS01 PS01.04 Pol'!G84</f>
        <v>0</v>
      </c>
      <c r="H58" s="105"/>
      <c r="I58" s="106">
        <f>F58+G58+H58</f>
        <v>0</v>
      </c>
      <c r="J58" s="107" t="str">
        <f t="shared" si="2"/>
        <v/>
      </c>
    </row>
    <row r="59" spans="1:10" ht="25.5" customHeight="1" x14ac:dyDescent="0.2">
      <c r="A59" s="91"/>
      <c r="B59" s="241" t="s">
        <v>83</v>
      </c>
      <c r="C59" s="242"/>
      <c r="D59" s="242"/>
      <c r="E59" s="242"/>
      <c r="F59" s="115">
        <f>SUMIF(A39:A58,"=1",F39:F58)</f>
        <v>0</v>
      </c>
      <c r="G59" s="116">
        <f>SUMIF(A39:A58,"=1",G39:G58)</f>
        <v>0</v>
      </c>
      <c r="H59" s="116">
        <f>SUMIF(A39:A58,"=1",H39:H58)</f>
        <v>0</v>
      </c>
      <c r="I59" s="117">
        <f>I40+I42+I44+I46+I54</f>
        <v>0</v>
      </c>
      <c r="J59" s="118">
        <f>SUMIF(A39:A58,"=1",J39:J58)</f>
        <v>0</v>
      </c>
    </row>
    <row r="63" spans="1:10" ht="15.75" x14ac:dyDescent="0.25">
      <c r="B63" s="126" t="s">
        <v>85</v>
      </c>
    </row>
    <row r="65" spans="1:10" ht="25.5" customHeight="1" x14ac:dyDescent="0.2">
      <c r="A65" s="127"/>
      <c r="B65" s="130" t="s">
        <v>17</v>
      </c>
      <c r="C65" s="130" t="s">
        <v>5</v>
      </c>
      <c r="D65" s="131"/>
      <c r="E65" s="131"/>
      <c r="F65" s="132" t="s">
        <v>86</v>
      </c>
      <c r="G65" s="132"/>
      <c r="H65" s="132"/>
      <c r="I65" s="132" t="s">
        <v>29</v>
      </c>
      <c r="J65" s="132" t="s">
        <v>0</v>
      </c>
    </row>
    <row r="66" spans="1:10" ht="25.5" customHeight="1" x14ac:dyDescent="0.2">
      <c r="A66" s="128"/>
      <c r="B66" s="133" t="s">
        <v>87</v>
      </c>
      <c r="C66" s="243"/>
      <c r="D66" s="244"/>
      <c r="E66" s="244"/>
      <c r="F66" s="138" t="s">
        <v>24</v>
      </c>
      <c r="G66" s="139"/>
      <c r="H66" s="139"/>
      <c r="I66" s="139">
        <f>'PS01 PS01.01 Pol'!G8</f>
        <v>0</v>
      </c>
      <c r="J66" s="136" t="str">
        <f>IF(I100=0,"",I66/I100*100)</f>
        <v/>
      </c>
    </row>
    <row r="67" spans="1:10" ht="25.5" customHeight="1" x14ac:dyDescent="0.2">
      <c r="A67" s="128"/>
      <c r="B67" s="133" t="s">
        <v>87</v>
      </c>
      <c r="C67" s="243" t="s">
        <v>88</v>
      </c>
      <c r="D67" s="244"/>
      <c r="E67" s="244"/>
      <c r="F67" s="138" t="s">
        <v>24</v>
      </c>
      <c r="G67" s="139"/>
      <c r="H67" s="139"/>
      <c r="I67" s="139">
        <f>'D.1.4.7 D.1.4.7.01 Pol'!G8</f>
        <v>0</v>
      </c>
      <c r="J67" s="136" t="str">
        <f>IF(I100=0,"",I67/I100*100)</f>
        <v/>
      </c>
    </row>
    <row r="68" spans="1:10" ht="25.5" customHeight="1" x14ac:dyDescent="0.2">
      <c r="A68" s="128"/>
      <c r="B68" s="133" t="s">
        <v>87</v>
      </c>
      <c r="C68" s="243" t="s">
        <v>89</v>
      </c>
      <c r="D68" s="244"/>
      <c r="E68" s="244"/>
      <c r="F68" s="138" t="s">
        <v>24</v>
      </c>
      <c r="G68" s="139"/>
      <c r="H68" s="139"/>
      <c r="I68" s="139">
        <f>'D.1.4.3 1 Pol'!G8</f>
        <v>0</v>
      </c>
      <c r="J68" s="136" t="str">
        <f>IF(I100=0,"",I68/I100*100)</f>
        <v/>
      </c>
    </row>
    <row r="69" spans="1:10" ht="25.5" customHeight="1" x14ac:dyDescent="0.2">
      <c r="A69" s="128"/>
      <c r="B69" s="133" t="s">
        <v>90</v>
      </c>
      <c r="C69" s="243" t="s">
        <v>91</v>
      </c>
      <c r="D69" s="244"/>
      <c r="E69" s="244"/>
      <c r="F69" s="138" t="s">
        <v>24</v>
      </c>
      <c r="G69" s="139"/>
      <c r="H69" s="139"/>
      <c r="I69" s="139">
        <f>'PS01 PS01.04 Pol'!G18</f>
        <v>0</v>
      </c>
      <c r="J69" s="136" t="str">
        <f>IF(I100=0,"",I69/I100*100)</f>
        <v/>
      </c>
    </row>
    <row r="70" spans="1:10" ht="25.5" customHeight="1" x14ac:dyDescent="0.2">
      <c r="A70" s="128"/>
      <c r="B70" s="133" t="s">
        <v>92</v>
      </c>
      <c r="C70" s="243"/>
      <c r="D70" s="244"/>
      <c r="E70" s="244"/>
      <c r="F70" s="138" t="s">
        <v>24</v>
      </c>
      <c r="G70" s="139"/>
      <c r="H70" s="139"/>
      <c r="I70" s="139">
        <f>'PS01 PS01.04 Pol'!G21</f>
        <v>0</v>
      </c>
      <c r="J70" s="136" t="str">
        <f>IF(I100=0,"",I70/I100*100)</f>
        <v/>
      </c>
    </row>
    <row r="71" spans="1:10" ht="25.5" customHeight="1" x14ac:dyDescent="0.2">
      <c r="A71" s="128"/>
      <c r="B71" s="133" t="s">
        <v>93</v>
      </c>
      <c r="C71" s="243" t="s">
        <v>91</v>
      </c>
      <c r="D71" s="244"/>
      <c r="E71" s="244"/>
      <c r="F71" s="138" t="s">
        <v>24</v>
      </c>
      <c r="G71" s="139"/>
      <c r="H71" s="139"/>
      <c r="I71" s="139">
        <f>'PS01 PS01.04 Pol'!G67</f>
        <v>0</v>
      </c>
      <c r="J71" s="136" t="str">
        <f>IF(I100=0,"",I71/I100*100)</f>
        <v/>
      </c>
    </row>
    <row r="72" spans="1:10" ht="25.5" customHeight="1" x14ac:dyDescent="0.2">
      <c r="A72" s="128"/>
      <c r="B72" s="133" t="s">
        <v>94</v>
      </c>
      <c r="C72" s="243"/>
      <c r="D72" s="244"/>
      <c r="E72" s="244"/>
      <c r="F72" s="138" t="s">
        <v>24</v>
      </c>
      <c r="G72" s="139"/>
      <c r="H72" s="139"/>
      <c r="I72" s="139">
        <f>'PS01 PS01.04 Pol'!G71</f>
        <v>0</v>
      </c>
      <c r="J72" s="136" t="str">
        <f>IF(I100=0,"",I72/I100*100)</f>
        <v/>
      </c>
    </row>
    <row r="73" spans="1:10" ht="25.5" customHeight="1" x14ac:dyDescent="0.2">
      <c r="A73" s="128"/>
      <c r="B73" s="133" t="s">
        <v>95</v>
      </c>
      <c r="C73" s="243" t="s">
        <v>91</v>
      </c>
      <c r="D73" s="244"/>
      <c r="E73" s="244"/>
      <c r="F73" s="138" t="s">
        <v>24</v>
      </c>
      <c r="G73" s="139"/>
      <c r="H73" s="139"/>
      <c r="I73" s="139">
        <f>'PS01 PS01.04 Pol'!G77</f>
        <v>0</v>
      </c>
      <c r="J73" s="136" t="str">
        <f>IF(I100=0,"",I73/I100*100)</f>
        <v/>
      </c>
    </row>
    <row r="74" spans="1:10" ht="25.5" customHeight="1" x14ac:dyDescent="0.2">
      <c r="A74" s="128"/>
      <c r="B74" s="196" t="s">
        <v>771</v>
      </c>
      <c r="C74" s="245" t="s">
        <v>772</v>
      </c>
      <c r="D74" s="246"/>
      <c r="E74" s="246"/>
      <c r="F74" s="197" t="s">
        <v>24</v>
      </c>
      <c r="G74" s="198"/>
      <c r="H74" s="198"/>
      <c r="I74" s="198">
        <f>'PS01 PS01.04 Pol'!G80</f>
        <v>0</v>
      </c>
      <c r="J74" s="199" t="str">
        <f>IF(I101=0,"",I74/I101*100)</f>
        <v/>
      </c>
    </row>
    <row r="75" spans="1:10" ht="25.5" customHeight="1" x14ac:dyDescent="0.2">
      <c r="A75" s="128"/>
      <c r="B75" s="133" t="s">
        <v>96</v>
      </c>
      <c r="C75" s="243"/>
      <c r="D75" s="244"/>
      <c r="E75" s="244"/>
      <c r="F75" s="138" t="s">
        <v>24</v>
      </c>
      <c r="G75" s="139"/>
      <c r="H75" s="139"/>
      <c r="I75" s="139">
        <f>'PS01 PS01.01 Pol'!G14</f>
        <v>0</v>
      </c>
      <c r="J75" s="136" t="str">
        <f>IF(I100=0,"",I75/I100*100)</f>
        <v/>
      </c>
    </row>
    <row r="76" spans="1:10" ht="25.5" customHeight="1" x14ac:dyDescent="0.2">
      <c r="A76" s="128"/>
      <c r="B76" s="133" t="s">
        <v>97</v>
      </c>
      <c r="C76" s="243" t="s">
        <v>91</v>
      </c>
      <c r="D76" s="244"/>
      <c r="E76" s="244"/>
      <c r="F76" s="138" t="s">
        <v>24</v>
      </c>
      <c r="G76" s="139"/>
      <c r="H76" s="139"/>
      <c r="I76" s="139">
        <f>'PS01 PS01.01 Pol'!G24</f>
        <v>0</v>
      </c>
      <c r="J76" s="136" t="str">
        <f>IF(I100=0,"",I76/I100*100)</f>
        <v/>
      </c>
    </row>
    <row r="77" spans="1:10" ht="25.5" customHeight="1" x14ac:dyDescent="0.2">
      <c r="A77" s="128"/>
      <c r="B77" s="133" t="s">
        <v>98</v>
      </c>
      <c r="C77" s="243" t="s">
        <v>99</v>
      </c>
      <c r="D77" s="244"/>
      <c r="E77" s="244"/>
      <c r="F77" s="138" t="s">
        <v>24</v>
      </c>
      <c r="G77" s="139"/>
      <c r="H77" s="139"/>
      <c r="I77" s="139">
        <f>'PS01 PS01.02 Pol'!G8</f>
        <v>0</v>
      </c>
      <c r="J77" s="136" t="str">
        <f>IF(I100=0,"",I77/I100*100)</f>
        <v/>
      </c>
    </row>
    <row r="78" spans="1:10" ht="25.5" customHeight="1" x14ac:dyDescent="0.2">
      <c r="A78" s="128"/>
      <c r="B78" s="133" t="s">
        <v>100</v>
      </c>
      <c r="C78" s="243"/>
      <c r="D78" s="244"/>
      <c r="E78" s="244"/>
      <c r="F78" s="138" t="s">
        <v>24</v>
      </c>
      <c r="G78" s="139"/>
      <c r="H78" s="139"/>
      <c r="I78" s="139">
        <f>'PS01 PS01.03 Pol'!G8</f>
        <v>0</v>
      </c>
      <c r="J78" s="136" t="str">
        <f>IF(I100=0,"",I78/I100*100)</f>
        <v/>
      </c>
    </row>
    <row r="79" spans="1:10" ht="25.5" customHeight="1" x14ac:dyDescent="0.2">
      <c r="A79" s="128"/>
      <c r="B79" s="133" t="s">
        <v>101</v>
      </c>
      <c r="C79" s="243" t="s">
        <v>91</v>
      </c>
      <c r="D79" s="244"/>
      <c r="E79" s="244"/>
      <c r="F79" s="138" t="s">
        <v>24</v>
      </c>
      <c r="G79" s="139"/>
      <c r="H79" s="139"/>
      <c r="I79" s="139">
        <f>'PS01 PS01.03 Pol'!G12</f>
        <v>0</v>
      </c>
      <c r="J79" s="136" t="str">
        <f>IF(I100=0,"",I79/I100*100)</f>
        <v/>
      </c>
    </row>
    <row r="80" spans="1:10" ht="25.5" customHeight="1" x14ac:dyDescent="0.2">
      <c r="A80" s="128"/>
      <c r="B80" s="133" t="s">
        <v>102</v>
      </c>
      <c r="C80" s="243"/>
      <c r="D80" s="244"/>
      <c r="E80" s="244"/>
      <c r="F80" s="138" t="s">
        <v>24</v>
      </c>
      <c r="G80" s="139"/>
      <c r="H80" s="139"/>
      <c r="I80" s="139">
        <f>'PS01 PS01.03 Pol'!G14</f>
        <v>0</v>
      </c>
      <c r="J80" s="136" t="str">
        <f>IF(I100=0,"",I80/I100*100)</f>
        <v/>
      </c>
    </row>
    <row r="81" spans="1:10" ht="25.5" customHeight="1" x14ac:dyDescent="0.2">
      <c r="A81" s="128"/>
      <c r="B81" s="133" t="s">
        <v>103</v>
      </c>
      <c r="C81" s="243" t="s">
        <v>91</v>
      </c>
      <c r="D81" s="244"/>
      <c r="E81" s="244"/>
      <c r="F81" s="138" t="s">
        <v>24</v>
      </c>
      <c r="G81" s="139"/>
      <c r="H81" s="139"/>
      <c r="I81" s="139">
        <f>'PS01 PS01.03 Pol'!G19</f>
        <v>0</v>
      </c>
      <c r="J81" s="136" t="str">
        <f>IF(I100=0,"",I81/I100*100)</f>
        <v/>
      </c>
    </row>
    <row r="82" spans="1:10" ht="25.5" customHeight="1" x14ac:dyDescent="0.2">
      <c r="A82" s="128"/>
      <c r="B82" s="133" t="s">
        <v>104</v>
      </c>
      <c r="C82" s="243" t="s">
        <v>105</v>
      </c>
      <c r="D82" s="244"/>
      <c r="E82" s="244"/>
      <c r="F82" s="138" t="s">
        <v>24</v>
      </c>
      <c r="G82" s="139"/>
      <c r="H82" s="139"/>
      <c r="I82" s="139">
        <f>'PS01 PS01.04 Pol'!G8</f>
        <v>0</v>
      </c>
      <c r="J82" s="136" t="str">
        <f>IF(I100=0,"",I82/I100*100)</f>
        <v/>
      </c>
    </row>
    <row r="83" spans="1:10" ht="25.5" customHeight="1" x14ac:dyDescent="0.2">
      <c r="A83" s="128"/>
      <c r="B83" s="133" t="s">
        <v>106</v>
      </c>
      <c r="C83" s="243" t="s">
        <v>107</v>
      </c>
      <c r="D83" s="244"/>
      <c r="E83" s="244"/>
      <c r="F83" s="138" t="s">
        <v>24</v>
      </c>
      <c r="G83" s="139"/>
      <c r="H83" s="139"/>
      <c r="I83" s="139">
        <f>'D.1.4.4.1 D.1.4.4.1.01 Pol'!G8</f>
        <v>0</v>
      </c>
      <c r="J83" s="136" t="str">
        <f>IF(I100=0,"",I83/I100*100)</f>
        <v/>
      </c>
    </row>
    <row r="84" spans="1:10" ht="25.5" customHeight="1" x14ac:dyDescent="0.2">
      <c r="A84" s="128"/>
      <c r="B84" s="133" t="s">
        <v>106</v>
      </c>
      <c r="C84" s="243" t="s">
        <v>108</v>
      </c>
      <c r="D84" s="244"/>
      <c r="E84" s="244"/>
      <c r="F84" s="138" t="s">
        <v>24</v>
      </c>
      <c r="G84" s="139"/>
      <c r="H84" s="139"/>
      <c r="I84" s="139">
        <f>'D.1.4.8 D.1.4.8.01 Pol'!G8+'D.1.4.8 D.1.4.8.02 Pol'!G8+'D.1.4.8 D.1.4.8.03 Pol'!G8+'D.1.4.8 D.1.4.8.04 Pol'!G8+'D.1.4.8 D.1.4.8.05 Pol'!G8+'D.1.4.8 D.1.4.8.06 Pol'!G8+'D.1.4.8 D.1.4.8.07 Pol'!G8</f>
        <v>0</v>
      </c>
      <c r="J84" s="136" t="str">
        <f>IF(I100=0,"",I84/I100*100)</f>
        <v/>
      </c>
    </row>
    <row r="85" spans="1:10" ht="25.5" customHeight="1" x14ac:dyDescent="0.2">
      <c r="A85" s="128"/>
      <c r="B85" s="133" t="s">
        <v>109</v>
      </c>
      <c r="C85" s="243" t="s">
        <v>110</v>
      </c>
      <c r="D85" s="244"/>
      <c r="E85" s="244"/>
      <c r="F85" s="138" t="s">
        <v>24</v>
      </c>
      <c r="G85" s="139"/>
      <c r="H85" s="139"/>
      <c r="I85" s="139">
        <f>'D.1.4.4.1 D.1.4.4.1.01 Pol'!G24</f>
        <v>0</v>
      </c>
      <c r="J85" s="136" t="str">
        <f>IF(I100=0,"",I85/I100*100)</f>
        <v/>
      </c>
    </row>
    <row r="86" spans="1:10" ht="25.5" customHeight="1" x14ac:dyDescent="0.2">
      <c r="A86" s="128"/>
      <c r="B86" s="133" t="s">
        <v>109</v>
      </c>
      <c r="C86" s="243" t="s">
        <v>111</v>
      </c>
      <c r="D86" s="244"/>
      <c r="E86" s="244"/>
      <c r="F86" s="138" t="s">
        <v>24</v>
      </c>
      <c r="G86" s="139"/>
      <c r="H86" s="139"/>
      <c r="I86" s="139">
        <f>'D.1.4.8 D.1.4.8.02 Pol'!G16+'D.1.4.8 D.1.4.8.03 Pol'!G20</f>
        <v>0</v>
      </c>
      <c r="J86" s="136" t="str">
        <f>IF(I100=0,"",I86/I100*100)</f>
        <v/>
      </c>
    </row>
    <row r="87" spans="1:10" ht="25.5" customHeight="1" x14ac:dyDescent="0.2">
      <c r="A87" s="128"/>
      <c r="B87" s="133" t="s">
        <v>112</v>
      </c>
      <c r="C87" s="243" t="s">
        <v>113</v>
      </c>
      <c r="D87" s="244"/>
      <c r="E87" s="244"/>
      <c r="F87" s="138" t="s">
        <v>24</v>
      </c>
      <c r="G87" s="139"/>
      <c r="H87" s="139"/>
      <c r="I87" s="139">
        <f>'D.1.4.4.1 D.1.4.4.1.01 Pol'!G38+'D.1.4.8 D.1.4.8.02 Pol'!G22+'D.1.4.8 D.1.4.8.03 Pol'!G38</f>
        <v>0</v>
      </c>
      <c r="J87" s="136" t="str">
        <f>IF(I100=0,"",I87/I100*100)</f>
        <v/>
      </c>
    </row>
    <row r="88" spans="1:10" ht="25.5" customHeight="1" x14ac:dyDescent="0.2">
      <c r="A88" s="128"/>
      <c r="B88" s="133" t="s">
        <v>114</v>
      </c>
      <c r="C88" s="243" t="s">
        <v>115</v>
      </c>
      <c r="D88" s="244"/>
      <c r="E88" s="244"/>
      <c r="F88" s="138" t="s">
        <v>24</v>
      </c>
      <c r="G88" s="139"/>
      <c r="H88" s="139"/>
      <c r="I88" s="139">
        <f>'D.1.4.8 D.1.4.8.01 Pol'!G17</f>
        <v>0</v>
      </c>
      <c r="J88" s="136" t="str">
        <f>IF(I100=0,"",I88/I100*100)</f>
        <v/>
      </c>
    </row>
    <row r="89" spans="1:10" ht="25.5" customHeight="1" x14ac:dyDescent="0.2">
      <c r="A89" s="128"/>
      <c r="B89" s="133" t="s">
        <v>116</v>
      </c>
      <c r="C89" s="243" t="s">
        <v>117</v>
      </c>
      <c r="D89" s="244"/>
      <c r="E89" s="244"/>
      <c r="F89" s="138" t="s">
        <v>24</v>
      </c>
      <c r="G89" s="139"/>
      <c r="H89" s="139"/>
      <c r="I89" s="139">
        <f>'D.1.4.4.1 D.1.4.4.1.01 Pol'!G50</f>
        <v>0</v>
      </c>
      <c r="J89" s="136" t="str">
        <f>IF(I100=0,"",I89/I100*100)</f>
        <v/>
      </c>
    </row>
    <row r="90" spans="1:10" ht="25.5" customHeight="1" x14ac:dyDescent="0.2">
      <c r="A90" s="128"/>
      <c r="B90" s="133" t="s">
        <v>118</v>
      </c>
      <c r="C90" s="243" t="s">
        <v>119</v>
      </c>
      <c r="D90" s="244"/>
      <c r="E90" s="244"/>
      <c r="F90" s="138" t="s">
        <v>24</v>
      </c>
      <c r="G90" s="139"/>
      <c r="H90" s="139"/>
      <c r="I90" s="139">
        <f>'D.1.4.8 D.1.4.8.04 Pol'!G24+'D.1.4.8 D.1.4.8.05 Pol'!G22+'D.1.4.8 D.1.4.8.06 Pol'!G23+'D.1.4.8 D.1.4.8.07 Pol'!G22</f>
        <v>0</v>
      </c>
      <c r="J90" s="136" t="str">
        <f>IF(I100=0,"",I90/I100*100)</f>
        <v/>
      </c>
    </row>
    <row r="91" spans="1:10" ht="25.5" customHeight="1" x14ac:dyDescent="0.2">
      <c r="A91" s="128"/>
      <c r="B91" s="133" t="s">
        <v>120</v>
      </c>
      <c r="C91" s="243" t="s">
        <v>121</v>
      </c>
      <c r="D91" s="244"/>
      <c r="E91" s="244"/>
      <c r="F91" s="138" t="s">
        <v>24</v>
      </c>
      <c r="G91" s="139"/>
      <c r="H91" s="139"/>
      <c r="I91" s="139">
        <f>'D.1.4.4.1 D.1.4.4.1.01 Pol'!G56+'D.1.4.8 D.1.4.8.01 Pol'!G40+'D.1.4.8 D.1.4.8.02 Pol'!G24+'D.1.4.8 D.1.4.8.03 Pol'!G42+'D.1.4.8 D.1.4.8.04 Pol'!G12+'D.1.4.8 D.1.4.8.05 Pol'!G12+'D.1.4.8 D.1.4.8.06 Pol'!G13+'D.1.4.8 D.1.4.8.07 Pol'!G13</f>
        <v>0</v>
      </c>
      <c r="J91" s="136" t="str">
        <f>IF(I100=0,"",I91/I100*100)</f>
        <v/>
      </c>
    </row>
    <row r="92" spans="1:10" ht="25.5" customHeight="1" x14ac:dyDescent="0.2">
      <c r="A92" s="128"/>
      <c r="B92" s="133" t="s">
        <v>122</v>
      </c>
      <c r="C92" s="243" t="s">
        <v>123</v>
      </c>
      <c r="D92" s="244"/>
      <c r="E92" s="244"/>
      <c r="F92" s="138" t="s">
        <v>24</v>
      </c>
      <c r="G92" s="139"/>
      <c r="H92" s="139"/>
      <c r="I92" s="139">
        <f>'D.1.4.8 D.1.4.8.02 Pol'!G38+'D.1.4.8 D.1.4.8.03 Pol'!G69+'D.1.4.8 D.1.4.8.04 Pol'!G26+'D.1.4.8 D.1.4.8.05 Pol'!G24+'D.1.4.8 D.1.4.8.06 Pol'!G29+'D.1.4.8 D.1.4.8.07 Pol'!G24</f>
        <v>0</v>
      </c>
      <c r="J92" s="136" t="str">
        <f>IF(I100=0,"",I92/I100*100)</f>
        <v/>
      </c>
    </row>
    <row r="93" spans="1:10" ht="25.5" customHeight="1" x14ac:dyDescent="0.2">
      <c r="A93" s="128"/>
      <c r="B93" s="133" t="s">
        <v>124</v>
      </c>
      <c r="C93" s="243" t="s">
        <v>125</v>
      </c>
      <c r="D93" s="244"/>
      <c r="E93" s="244"/>
      <c r="F93" s="138" t="s">
        <v>24</v>
      </c>
      <c r="G93" s="139"/>
      <c r="H93" s="139"/>
      <c r="I93" s="139">
        <f>'D.1.4.8 D.1.4.8.02 Pol'!G35+'D.1.4.8 D.1.4.8.03 Pol'!G63+'D.1.4.8 D.1.4.8.06 Pol'!G17+'D.1.4.8 D.1.4.8.07 Pol'!G16</f>
        <v>0</v>
      </c>
      <c r="J93" s="136" t="str">
        <f>IF(I100=0,"",I93/I100*100)</f>
        <v/>
      </c>
    </row>
    <row r="94" spans="1:10" ht="25.5" customHeight="1" x14ac:dyDescent="0.2">
      <c r="A94" s="128"/>
      <c r="B94" s="133" t="s">
        <v>126</v>
      </c>
      <c r="C94" s="243" t="s">
        <v>127</v>
      </c>
      <c r="D94" s="244"/>
      <c r="E94" s="244"/>
      <c r="F94" s="138" t="s">
        <v>24</v>
      </c>
      <c r="G94" s="139"/>
      <c r="H94" s="139"/>
      <c r="I94" s="139">
        <f>'D.1.4.8 D.1.4.8.02 Pol'!G41+'D.1.4.8 D.1.4.8.03 Pol'!G72+'D.1.4.8 D.1.4.8.04 Pol'!G31+'D.1.4.8 D.1.4.8.05 Pol'!G16+'D.1.4.8 D.1.4.8.06 Pol'!G25+'D.1.4.8 D.1.4.8.07 Pol'!G27</f>
        <v>0</v>
      </c>
      <c r="J94" s="136" t="str">
        <f>IF(I100=0,"",I94/I100*100)</f>
        <v/>
      </c>
    </row>
    <row r="95" spans="1:10" ht="25.5" customHeight="1" x14ac:dyDescent="0.2">
      <c r="A95" s="128"/>
      <c r="B95" s="133" t="s">
        <v>128</v>
      </c>
      <c r="C95" s="243" t="s">
        <v>129</v>
      </c>
      <c r="D95" s="244"/>
      <c r="E95" s="244"/>
      <c r="F95" s="138" t="s">
        <v>24</v>
      </c>
      <c r="G95" s="139"/>
      <c r="H95" s="139"/>
      <c r="I95" s="139">
        <f>'D.1.4.8 D.1.4.8.04 Pol'!G34+'D.1.4.8 D.1.4.8.05 Pol'!G27+'D.1.4.8 D.1.4.8.06 Pol'!G32+'D.1.4.8 D.1.4.8.07 Pol'!G31</f>
        <v>0</v>
      </c>
      <c r="J95" s="136" t="str">
        <f>IF(I100=0,"",I95/I100*100)</f>
        <v/>
      </c>
    </row>
    <row r="96" spans="1:10" ht="25.5" customHeight="1" x14ac:dyDescent="0.2">
      <c r="A96" s="128"/>
      <c r="B96" s="133" t="s">
        <v>130</v>
      </c>
      <c r="C96" s="243" t="s">
        <v>131</v>
      </c>
      <c r="D96" s="244"/>
      <c r="E96" s="244"/>
      <c r="F96" s="138" t="s">
        <v>24</v>
      </c>
      <c r="G96" s="139"/>
      <c r="H96" s="139"/>
      <c r="I96" s="139">
        <f>'D.1.4.8 D.1.4.8.03 Pol'!G66+'D.1.4.8 D.1.4.8.04 Pol'!G17+'D.1.4.8 D.1.4.8.06 Pol'!G20+'D.1.4.8 D.1.4.8.07 Pol'!G19</f>
        <v>0</v>
      </c>
      <c r="J96" s="136" t="str">
        <f>IF(I100=0,"",I96/I100*100)</f>
        <v/>
      </c>
    </row>
    <row r="97" spans="1:10" ht="25.5" customHeight="1" x14ac:dyDescent="0.2">
      <c r="A97" s="128"/>
      <c r="B97" s="133" t="s">
        <v>132</v>
      </c>
      <c r="C97" s="243" t="s">
        <v>133</v>
      </c>
      <c r="D97" s="244"/>
      <c r="E97" s="244"/>
      <c r="F97" s="138" t="s">
        <v>24</v>
      </c>
      <c r="G97" s="139"/>
      <c r="H97" s="139"/>
      <c r="I97" s="139">
        <f>'D.1.4.8 D.1.4.8.04 Pol'!G22+'D.1.4.8 D.1.4.8.05 Pol'!G20</f>
        <v>0</v>
      </c>
      <c r="J97" s="136" t="str">
        <f>IF(I100=0,"",I97/I100*100)</f>
        <v/>
      </c>
    </row>
    <row r="98" spans="1:10" ht="25.5" customHeight="1" x14ac:dyDescent="0.2">
      <c r="A98" s="128"/>
      <c r="B98" s="133" t="s">
        <v>134</v>
      </c>
      <c r="C98" s="243" t="s">
        <v>125</v>
      </c>
      <c r="D98" s="244"/>
      <c r="E98" s="244"/>
      <c r="F98" s="138" t="s">
        <v>24</v>
      </c>
      <c r="G98" s="139"/>
      <c r="H98" s="139"/>
      <c r="I98" s="139">
        <f>'D.1.4.8 D.1.4.8.04 Pol'!G20</f>
        <v>0</v>
      </c>
      <c r="J98" s="136" t="str">
        <f>IF(I100=0,"",I98/I100*100)</f>
        <v/>
      </c>
    </row>
    <row r="99" spans="1:10" ht="25.5" customHeight="1" x14ac:dyDescent="0.2">
      <c r="A99" s="128"/>
      <c r="B99" s="133" t="s">
        <v>135</v>
      </c>
      <c r="C99" s="243" t="s">
        <v>27</v>
      </c>
      <c r="D99" s="244"/>
      <c r="E99" s="244"/>
      <c r="F99" s="138" t="s">
        <v>135</v>
      </c>
      <c r="G99" s="139"/>
      <c r="H99" s="139"/>
      <c r="I99" s="139">
        <f>'D.1.4.3 1 Pol'!G13</f>
        <v>0</v>
      </c>
      <c r="J99" s="136" t="str">
        <f>IF(I100=0,"",I99/I100*100)</f>
        <v/>
      </c>
    </row>
    <row r="100" spans="1:10" ht="25.5" customHeight="1" x14ac:dyDescent="0.2">
      <c r="A100" s="129"/>
      <c r="B100" s="134" t="s">
        <v>1</v>
      </c>
      <c r="C100" s="134"/>
      <c r="D100" s="135"/>
      <c r="E100" s="135"/>
      <c r="F100" s="140"/>
      <c r="G100" s="141"/>
      <c r="H100" s="141"/>
      <c r="I100" s="141">
        <f>SUM(I66:I99)</f>
        <v>0</v>
      </c>
      <c r="J100" s="137">
        <f>SUM(J66:J99)</f>
        <v>0</v>
      </c>
    </row>
    <row r="101" spans="1:10" x14ac:dyDescent="0.2">
      <c r="F101" s="89"/>
      <c r="G101" s="88"/>
      <c r="H101" s="89"/>
      <c r="I101" s="88"/>
      <c r="J101" s="90"/>
    </row>
    <row r="102" spans="1:10" x14ac:dyDescent="0.2">
      <c r="F102" s="89"/>
      <c r="G102" s="88"/>
      <c r="H102" s="89"/>
      <c r="I102" s="88"/>
      <c r="J102" s="90"/>
    </row>
    <row r="103" spans="1:10" x14ac:dyDescent="0.2">
      <c r="F103" s="89"/>
      <c r="G103" s="88"/>
      <c r="H103" s="89"/>
      <c r="I103" s="88"/>
      <c r="J103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96:E96"/>
    <mergeCell ref="C97:E97"/>
    <mergeCell ref="C98:E98"/>
    <mergeCell ref="C99:E99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0:E70"/>
    <mergeCell ref="C71:E71"/>
    <mergeCell ref="C72:E72"/>
    <mergeCell ref="C73:E73"/>
    <mergeCell ref="C75:E75"/>
    <mergeCell ref="C74:E74"/>
    <mergeCell ref="B59:E59"/>
    <mergeCell ref="C66:E66"/>
    <mergeCell ref="C67:E67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6" t="s">
        <v>7</v>
      </c>
      <c r="B2" s="75"/>
      <c r="C2" s="249"/>
      <c r="D2" s="249"/>
      <c r="E2" s="249"/>
      <c r="F2" s="249"/>
      <c r="G2" s="250"/>
    </row>
    <row r="3" spans="1:7" ht="24.95" customHeight="1" x14ac:dyDescent="0.2">
      <c r="A3" s="76" t="s">
        <v>8</v>
      </c>
      <c r="B3" s="75"/>
      <c r="C3" s="249"/>
      <c r="D3" s="249"/>
      <c r="E3" s="249"/>
      <c r="F3" s="249"/>
      <c r="G3" s="250"/>
    </row>
    <row r="4" spans="1:7" ht="24.95" customHeight="1" x14ac:dyDescent="0.2">
      <c r="A4" s="76" t="s">
        <v>9</v>
      </c>
      <c r="B4" s="75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sheetProtection password="E5D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47</v>
      </c>
      <c r="C3" s="254" t="s">
        <v>48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49</v>
      </c>
      <c r="C4" s="257" t="s">
        <v>50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87</v>
      </c>
      <c r="C8" s="177" t="s">
        <v>89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AG8" t="s">
        <v>163</v>
      </c>
    </row>
    <row r="9" spans="1:60" outlineLevel="1" x14ac:dyDescent="0.2">
      <c r="A9" s="169">
        <v>1</v>
      </c>
      <c r="B9" s="170" t="s">
        <v>164</v>
      </c>
      <c r="C9" s="178" t="s">
        <v>165</v>
      </c>
      <c r="D9" s="171" t="s">
        <v>166</v>
      </c>
      <c r="E9" s="172">
        <v>2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167</v>
      </c>
      <c r="T9" s="175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1" t="s">
        <v>170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69">
        <v>2</v>
      </c>
      <c r="B11" s="170" t="s">
        <v>172</v>
      </c>
      <c r="C11" s="178" t="s">
        <v>165</v>
      </c>
      <c r="D11" s="171" t="s">
        <v>166</v>
      </c>
      <c r="E11" s="172">
        <v>4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167</v>
      </c>
      <c r="T11" s="175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1" t="s">
        <v>173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3" t="s">
        <v>162</v>
      </c>
      <c r="B13" s="164" t="s">
        <v>135</v>
      </c>
      <c r="C13" s="177" t="s">
        <v>27</v>
      </c>
      <c r="D13" s="165"/>
      <c r="E13" s="166"/>
      <c r="F13" s="167"/>
      <c r="G13" s="167">
        <f>SUMIF(AG14:AG14,"&lt;&gt;NOR",G14:G14)</f>
        <v>0</v>
      </c>
      <c r="H13" s="167"/>
      <c r="I13" s="167">
        <f>SUM(I14:I14)</f>
        <v>0</v>
      </c>
      <c r="J13" s="167"/>
      <c r="K13" s="167">
        <f>SUM(K14:K14)</f>
        <v>0</v>
      </c>
      <c r="L13" s="167"/>
      <c r="M13" s="167">
        <f>SUM(M14:M14)</f>
        <v>0</v>
      </c>
      <c r="N13" s="167"/>
      <c r="O13" s="167">
        <f>SUM(O14:O14)</f>
        <v>0</v>
      </c>
      <c r="P13" s="167"/>
      <c r="Q13" s="167">
        <f>SUM(Q14:Q14)</f>
        <v>0</v>
      </c>
      <c r="R13" s="167"/>
      <c r="S13" s="167"/>
      <c r="T13" s="168"/>
      <c r="U13" s="162"/>
      <c r="V13" s="162">
        <f>SUM(V14:V14)</f>
        <v>0</v>
      </c>
      <c r="W13" s="162"/>
      <c r="AG13" t="s">
        <v>163</v>
      </c>
    </row>
    <row r="14" spans="1:60" outlineLevel="1" x14ac:dyDescent="0.2">
      <c r="A14" s="169">
        <v>3</v>
      </c>
      <c r="B14" s="170" t="s">
        <v>174</v>
      </c>
      <c r="C14" s="178" t="s">
        <v>175</v>
      </c>
      <c r="D14" s="171" t="s">
        <v>176</v>
      </c>
      <c r="E14" s="172">
        <v>1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/>
      <c r="S14" s="174" t="s">
        <v>167</v>
      </c>
      <c r="T14" s="175" t="s">
        <v>168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5"/>
      <c r="B15" s="6"/>
      <c r="C15" s="179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5"/>
      <c r="B16" s="156" t="s">
        <v>29</v>
      </c>
      <c r="C16" s="180"/>
      <c r="D16" s="157"/>
      <c r="E16" s="158"/>
      <c r="F16" s="158"/>
      <c r="G16" s="176">
        <f>G8+G13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178</v>
      </c>
    </row>
    <row r="17" spans="3:33" x14ac:dyDescent="0.2">
      <c r="C17" s="181"/>
      <c r="D17" s="143"/>
      <c r="AG17" t="s">
        <v>179</v>
      </c>
    </row>
    <row r="18" spans="3:33" x14ac:dyDescent="0.2">
      <c r="D18" s="143"/>
    </row>
    <row r="19" spans="3:33" x14ac:dyDescent="0.2">
      <c r="D19" s="143"/>
    </row>
    <row r="20" spans="3:33" x14ac:dyDescent="0.2">
      <c r="D20" s="143"/>
    </row>
    <row r="21" spans="3:33" x14ac:dyDescent="0.2">
      <c r="D21" s="143"/>
    </row>
    <row r="22" spans="3:33" x14ac:dyDescent="0.2">
      <c r="D22" s="143"/>
    </row>
    <row r="23" spans="3:33" x14ac:dyDescent="0.2">
      <c r="D23" s="143"/>
    </row>
    <row r="24" spans="3:33" x14ac:dyDescent="0.2">
      <c r="D24" s="143"/>
    </row>
    <row r="25" spans="3:33" x14ac:dyDescent="0.2">
      <c r="D25" s="143"/>
    </row>
    <row r="26" spans="3:33" x14ac:dyDescent="0.2">
      <c r="D26" s="143"/>
    </row>
    <row r="27" spans="3:33" x14ac:dyDescent="0.2">
      <c r="D27" s="143"/>
    </row>
    <row r="28" spans="3:33" x14ac:dyDescent="0.2">
      <c r="D28" s="143"/>
    </row>
    <row r="29" spans="3:33" x14ac:dyDescent="0.2">
      <c r="D29" s="143"/>
    </row>
    <row r="30" spans="3:33" x14ac:dyDescent="0.2">
      <c r="D30" s="143"/>
    </row>
    <row r="31" spans="3:33" x14ac:dyDescent="0.2">
      <c r="D31" s="143"/>
    </row>
    <row r="32" spans="3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51</v>
      </c>
      <c r="C3" s="254" t="s">
        <v>52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53</v>
      </c>
      <c r="C4" s="257" t="s">
        <v>52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107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7"/>
      <c r="O8" s="167">
        <f>SUM(O9:O23)</f>
        <v>0</v>
      </c>
      <c r="P8" s="167"/>
      <c r="Q8" s="167">
        <f>SUM(Q9:Q23)</f>
        <v>0</v>
      </c>
      <c r="R8" s="167"/>
      <c r="S8" s="167"/>
      <c r="T8" s="168"/>
      <c r="U8" s="162"/>
      <c r="V8" s="162">
        <f>SUM(V9:V23)</f>
        <v>0</v>
      </c>
      <c r="W8" s="162"/>
      <c r="AG8" t="s">
        <v>163</v>
      </c>
    </row>
    <row r="9" spans="1:60" ht="22.5" outlineLevel="1" x14ac:dyDescent="0.2">
      <c r="A9" s="182">
        <v>1</v>
      </c>
      <c r="B9" s="183" t="s">
        <v>180</v>
      </c>
      <c r="C9" s="189" t="s">
        <v>181</v>
      </c>
      <c r="D9" s="184" t="s">
        <v>166</v>
      </c>
      <c r="E9" s="185">
        <v>2</v>
      </c>
      <c r="F9" s="186"/>
      <c r="G9" s="187">
        <f t="shared" ref="G9:G23" si="0">ROUND(E9*F9,2)</f>
        <v>0</v>
      </c>
      <c r="H9" s="186"/>
      <c r="I9" s="187">
        <f t="shared" ref="I9:I23" si="1">ROUND(E9*H9,2)</f>
        <v>0</v>
      </c>
      <c r="J9" s="186"/>
      <c r="K9" s="187">
        <f t="shared" ref="K9:K23" si="2">ROUND(E9*J9,2)</f>
        <v>0</v>
      </c>
      <c r="L9" s="187">
        <v>21</v>
      </c>
      <c r="M9" s="187">
        <f t="shared" ref="M9:M23" si="3">G9*(1+L9/100)</f>
        <v>0</v>
      </c>
      <c r="N9" s="187">
        <v>0</v>
      </c>
      <c r="O9" s="187">
        <f t="shared" ref="O9:O23" si="4">ROUND(E9*N9,2)</f>
        <v>0</v>
      </c>
      <c r="P9" s="187">
        <v>0</v>
      </c>
      <c r="Q9" s="187">
        <f t="shared" ref="Q9:Q23" si="5"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 t="shared" ref="V9:V23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82">
        <v>2</v>
      </c>
      <c r="B10" s="183" t="s">
        <v>183</v>
      </c>
      <c r="C10" s="189" t="s">
        <v>184</v>
      </c>
      <c r="D10" s="184" t="s">
        <v>166</v>
      </c>
      <c r="E10" s="185">
        <v>1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167</v>
      </c>
      <c r="T10" s="188" t="s">
        <v>168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182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185</v>
      </c>
      <c r="C11" s="189" t="s">
        <v>186</v>
      </c>
      <c r="D11" s="184" t="s">
        <v>166</v>
      </c>
      <c r="E11" s="185">
        <v>1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167</v>
      </c>
      <c r="T11" s="188" t="s">
        <v>168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2">
        <v>4</v>
      </c>
      <c r="B12" s="183" t="s">
        <v>187</v>
      </c>
      <c r="C12" s="189" t="s">
        <v>188</v>
      </c>
      <c r="D12" s="184" t="s">
        <v>166</v>
      </c>
      <c r="E12" s="185">
        <v>1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167</v>
      </c>
      <c r="T12" s="188" t="s">
        <v>168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182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5</v>
      </c>
      <c r="B13" s="183" t="s">
        <v>189</v>
      </c>
      <c r="C13" s="189" t="s">
        <v>190</v>
      </c>
      <c r="D13" s="184" t="s">
        <v>166</v>
      </c>
      <c r="E13" s="185">
        <v>1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7">
        <v>6.9999999999999999E-4</v>
      </c>
      <c r="O13" s="187">
        <f t="shared" si="4"/>
        <v>0</v>
      </c>
      <c r="P13" s="187">
        <v>0</v>
      </c>
      <c r="Q13" s="187">
        <f t="shared" si="5"/>
        <v>0</v>
      </c>
      <c r="R13" s="187" t="s">
        <v>191</v>
      </c>
      <c r="S13" s="187" t="s">
        <v>192</v>
      </c>
      <c r="T13" s="188" t="s">
        <v>168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182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6</v>
      </c>
      <c r="B14" s="183" t="s">
        <v>193</v>
      </c>
      <c r="C14" s="189" t="s">
        <v>194</v>
      </c>
      <c r="D14" s="184" t="s">
        <v>166</v>
      </c>
      <c r="E14" s="185">
        <v>3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167</v>
      </c>
      <c r="T14" s="188" t="s">
        <v>168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182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7</v>
      </c>
      <c r="B15" s="183" t="s">
        <v>195</v>
      </c>
      <c r="C15" s="189" t="s">
        <v>196</v>
      </c>
      <c r="D15" s="184" t="s">
        <v>166</v>
      </c>
      <c r="E15" s="185">
        <v>2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/>
      <c r="S15" s="187" t="s">
        <v>167</v>
      </c>
      <c r="T15" s="188" t="s">
        <v>168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182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8</v>
      </c>
      <c r="B16" s="183" t="s">
        <v>197</v>
      </c>
      <c r="C16" s="189" t="s">
        <v>198</v>
      </c>
      <c r="D16" s="184" t="s">
        <v>166</v>
      </c>
      <c r="E16" s="185">
        <v>6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7"/>
      <c r="S16" s="187" t="s">
        <v>167</v>
      </c>
      <c r="T16" s="188" t="s">
        <v>168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182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2">
        <v>9</v>
      </c>
      <c r="B17" s="183" t="s">
        <v>199</v>
      </c>
      <c r="C17" s="189" t="s">
        <v>200</v>
      </c>
      <c r="D17" s="184" t="s">
        <v>166</v>
      </c>
      <c r="E17" s="185">
        <v>6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/>
      <c r="S17" s="187" t="s">
        <v>167</v>
      </c>
      <c r="T17" s="188" t="s">
        <v>168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182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2">
        <v>10</v>
      </c>
      <c r="B18" s="183" t="s">
        <v>201</v>
      </c>
      <c r="C18" s="189" t="s">
        <v>202</v>
      </c>
      <c r="D18" s="184" t="s">
        <v>166</v>
      </c>
      <c r="E18" s="185">
        <v>1</v>
      </c>
      <c r="F18" s="186"/>
      <c r="G18" s="187">
        <f t="shared" si="0"/>
        <v>0</v>
      </c>
      <c r="H18" s="186"/>
      <c r="I18" s="187">
        <f t="shared" si="1"/>
        <v>0</v>
      </c>
      <c r="J18" s="186"/>
      <c r="K18" s="187">
        <f t="shared" si="2"/>
        <v>0</v>
      </c>
      <c r="L18" s="187">
        <v>21</v>
      </c>
      <c r="M18" s="187">
        <f t="shared" si="3"/>
        <v>0</v>
      </c>
      <c r="N18" s="187">
        <v>0</v>
      </c>
      <c r="O18" s="187">
        <f t="shared" si="4"/>
        <v>0</v>
      </c>
      <c r="P18" s="187">
        <v>0</v>
      </c>
      <c r="Q18" s="187">
        <f t="shared" si="5"/>
        <v>0</v>
      </c>
      <c r="R18" s="187"/>
      <c r="S18" s="187" t="s">
        <v>167</v>
      </c>
      <c r="T18" s="188" t="s">
        <v>168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182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2">
        <v>11</v>
      </c>
      <c r="B19" s="183" t="s">
        <v>203</v>
      </c>
      <c r="C19" s="189" t="s">
        <v>204</v>
      </c>
      <c r="D19" s="184" t="s">
        <v>166</v>
      </c>
      <c r="E19" s="185">
        <v>1</v>
      </c>
      <c r="F19" s="186"/>
      <c r="G19" s="187">
        <f t="shared" si="0"/>
        <v>0</v>
      </c>
      <c r="H19" s="186"/>
      <c r="I19" s="187">
        <f t="shared" si="1"/>
        <v>0</v>
      </c>
      <c r="J19" s="186"/>
      <c r="K19" s="187">
        <f t="shared" si="2"/>
        <v>0</v>
      </c>
      <c r="L19" s="187">
        <v>21</v>
      </c>
      <c r="M19" s="187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7"/>
      <c r="S19" s="187" t="s">
        <v>167</v>
      </c>
      <c r="T19" s="188" t="s">
        <v>168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182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2">
        <v>12</v>
      </c>
      <c r="B20" s="183" t="s">
        <v>205</v>
      </c>
      <c r="C20" s="189" t="s">
        <v>206</v>
      </c>
      <c r="D20" s="184" t="s">
        <v>166</v>
      </c>
      <c r="E20" s="185">
        <v>1</v>
      </c>
      <c r="F20" s="186"/>
      <c r="G20" s="187">
        <f t="shared" si="0"/>
        <v>0</v>
      </c>
      <c r="H20" s="186"/>
      <c r="I20" s="187">
        <f t="shared" si="1"/>
        <v>0</v>
      </c>
      <c r="J20" s="186"/>
      <c r="K20" s="187">
        <f t="shared" si="2"/>
        <v>0</v>
      </c>
      <c r="L20" s="187">
        <v>21</v>
      </c>
      <c r="M20" s="187">
        <f t="shared" si="3"/>
        <v>0</v>
      </c>
      <c r="N20" s="187">
        <v>0</v>
      </c>
      <c r="O20" s="187">
        <f t="shared" si="4"/>
        <v>0</v>
      </c>
      <c r="P20" s="187">
        <v>0</v>
      </c>
      <c r="Q20" s="187">
        <f t="shared" si="5"/>
        <v>0</v>
      </c>
      <c r="R20" s="187"/>
      <c r="S20" s="187" t="s">
        <v>167</v>
      </c>
      <c r="T20" s="188" t="s">
        <v>168</v>
      </c>
      <c r="U20" s="161">
        <v>0</v>
      </c>
      <c r="V20" s="161">
        <f t="shared" si="6"/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182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2">
        <v>13</v>
      </c>
      <c r="B21" s="183" t="s">
        <v>207</v>
      </c>
      <c r="C21" s="189" t="s">
        <v>208</v>
      </c>
      <c r="D21" s="184" t="s">
        <v>166</v>
      </c>
      <c r="E21" s="185">
        <v>5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21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/>
      <c r="S21" s="187" t="s">
        <v>167</v>
      </c>
      <c r="T21" s="188" t="s">
        <v>168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182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2">
        <v>14</v>
      </c>
      <c r="B22" s="183" t="s">
        <v>209</v>
      </c>
      <c r="C22" s="189" t="s">
        <v>210</v>
      </c>
      <c r="D22" s="184" t="s">
        <v>166</v>
      </c>
      <c r="E22" s="185">
        <v>6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21</v>
      </c>
      <c r="M22" s="187">
        <f t="shared" si="3"/>
        <v>0</v>
      </c>
      <c r="N22" s="187">
        <v>0</v>
      </c>
      <c r="O22" s="187">
        <f t="shared" si="4"/>
        <v>0</v>
      </c>
      <c r="P22" s="187">
        <v>0</v>
      </c>
      <c r="Q22" s="187">
        <f t="shared" si="5"/>
        <v>0</v>
      </c>
      <c r="R22" s="187"/>
      <c r="S22" s="187" t="s">
        <v>167</v>
      </c>
      <c r="T22" s="188" t="s">
        <v>168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182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2">
        <v>15</v>
      </c>
      <c r="B23" s="183" t="s">
        <v>211</v>
      </c>
      <c r="C23" s="189" t="s">
        <v>212</v>
      </c>
      <c r="D23" s="184" t="s">
        <v>166</v>
      </c>
      <c r="E23" s="185">
        <v>6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/>
      <c r="S23" s="187" t="s">
        <v>167</v>
      </c>
      <c r="T23" s="188" t="s">
        <v>168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182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3" t="s">
        <v>162</v>
      </c>
      <c r="B24" s="164" t="s">
        <v>109</v>
      </c>
      <c r="C24" s="177" t="s">
        <v>110</v>
      </c>
      <c r="D24" s="165"/>
      <c r="E24" s="166"/>
      <c r="F24" s="167"/>
      <c r="G24" s="167">
        <f>SUMIF(AG25:AG37,"&lt;&gt;NOR",G25:G37)</f>
        <v>0</v>
      </c>
      <c r="H24" s="167"/>
      <c r="I24" s="167">
        <f>SUM(I25:I37)</f>
        <v>0</v>
      </c>
      <c r="J24" s="167"/>
      <c r="K24" s="167">
        <f>SUM(K25:K37)</f>
        <v>0</v>
      </c>
      <c r="L24" s="167"/>
      <c r="M24" s="167">
        <f>SUM(M25:M37)</f>
        <v>0</v>
      </c>
      <c r="N24" s="167"/>
      <c r="O24" s="167">
        <f>SUM(O25:O37)</f>
        <v>0</v>
      </c>
      <c r="P24" s="167"/>
      <c r="Q24" s="167">
        <f>SUM(Q25:Q37)</f>
        <v>0</v>
      </c>
      <c r="R24" s="167"/>
      <c r="S24" s="167"/>
      <c r="T24" s="168"/>
      <c r="U24" s="162"/>
      <c r="V24" s="162">
        <f>SUM(V25:V37)</f>
        <v>0</v>
      </c>
      <c r="W24" s="162"/>
      <c r="AG24" t="s">
        <v>163</v>
      </c>
    </row>
    <row r="25" spans="1:60" outlineLevel="1" x14ac:dyDescent="0.2">
      <c r="A25" s="182">
        <v>16</v>
      </c>
      <c r="B25" s="183" t="s">
        <v>213</v>
      </c>
      <c r="C25" s="189" t="s">
        <v>214</v>
      </c>
      <c r="D25" s="184" t="s">
        <v>166</v>
      </c>
      <c r="E25" s="185">
        <v>1</v>
      </c>
      <c r="F25" s="186"/>
      <c r="G25" s="187">
        <f t="shared" ref="G25:G37" si="7">ROUND(E25*F25,2)</f>
        <v>0</v>
      </c>
      <c r="H25" s="186"/>
      <c r="I25" s="187">
        <f t="shared" ref="I25:I37" si="8">ROUND(E25*H25,2)</f>
        <v>0</v>
      </c>
      <c r="J25" s="186"/>
      <c r="K25" s="187">
        <f t="shared" ref="K25:K37" si="9">ROUND(E25*J25,2)</f>
        <v>0</v>
      </c>
      <c r="L25" s="187">
        <v>21</v>
      </c>
      <c r="M25" s="187">
        <f t="shared" ref="M25:M37" si="10">G25*(1+L25/100)</f>
        <v>0</v>
      </c>
      <c r="N25" s="187">
        <v>0</v>
      </c>
      <c r="O25" s="187">
        <f t="shared" ref="O25:O37" si="11">ROUND(E25*N25,2)</f>
        <v>0</v>
      </c>
      <c r="P25" s="187">
        <v>0</v>
      </c>
      <c r="Q25" s="187">
        <f t="shared" ref="Q25:Q37" si="12">ROUND(E25*P25,2)</f>
        <v>0</v>
      </c>
      <c r="R25" s="187"/>
      <c r="S25" s="187" t="s">
        <v>167</v>
      </c>
      <c r="T25" s="188" t="s">
        <v>168</v>
      </c>
      <c r="U25" s="161">
        <v>0</v>
      </c>
      <c r="V25" s="161">
        <f t="shared" ref="V25:V37" si="13"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182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2">
        <v>17</v>
      </c>
      <c r="B26" s="183" t="s">
        <v>215</v>
      </c>
      <c r="C26" s="189" t="s">
        <v>216</v>
      </c>
      <c r="D26" s="184" t="s">
        <v>166</v>
      </c>
      <c r="E26" s="185">
        <v>1</v>
      </c>
      <c r="F26" s="186"/>
      <c r="G26" s="187">
        <f t="shared" si="7"/>
        <v>0</v>
      </c>
      <c r="H26" s="186"/>
      <c r="I26" s="187">
        <f t="shared" si="8"/>
        <v>0</v>
      </c>
      <c r="J26" s="186"/>
      <c r="K26" s="187">
        <f t="shared" si="9"/>
        <v>0</v>
      </c>
      <c r="L26" s="187">
        <v>21</v>
      </c>
      <c r="M26" s="187">
        <f t="shared" si="10"/>
        <v>0</v>
      </c>
      <c r="N26" s="187">
        <v>0</v>
      </c>
      <c r="O26" s="187">
        <f t="shared" si="11"/>
        <v>0</v>
      </c>
      <c r="P26" s="187">
        <v>0</v>
      </c>
      <c r="Q26" s="187">
        <f t="shared" si="12"/>
        <v>0</v>
      </c>
      <c r="R26" s="187"/>
      <c r="S26" s="187" t="s">
        <v>167</v>
      </c>
      <c r="T26" s="188" t="s">
        <v>168</v>
      </c>
      <c r="U26" s="161">
        <v>0</v>
      </c>
      <c r="V26" s="161">
        <f t="shared" si="13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182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2">
        <v>18</v>
      </c>
      <c r="B27" s="183" t="s">
        <v>217</v>
      </c>
      <c r="C27" s="189" t="s">
        <v>218</v>
      </c>
      <c r="D27" s="184" t="s">
        <v>166</v>
      </c>
      <c r="E27" s="185">
        <v>5</v>
      </c>
      <c r="F27" s="186"/>
      <c r="G27" s="187">
        <f t="shared" si="7"/>
        <v>0</v>
      </c>
      <c r="H27" s="186"/>
      <c r="I27" s="187">
        <f t="shared" si="8"/>
        <v>0</v>
      </c>
      <c r="J27" s="186"/>
      <c r="K27" s="187">
        <f t="shared" si="9"/>
        <v>0</v>
      </c>
      <c r="L27" s="187">
        <v>21</v>
      </c>
      <c r="M27" s="187">
        <f t="shared" si="10"/>
        <v>0</v>
      </c>
      <c r="N27" s="187">
        <v>0</v>
      </c>
      <c r="O27" s="187">
        <f t="shared" si="11"/>
        <v>0</v>
      </c>
      <c r="P27" s="187">
        <v>0</v>
      </c>
      <c r="Q27" s="187">
        <f t="shared" si="12"/>
        <v>0</v>
      </c>
      <c r="R27" s="187"/>
      <c r="S27" s="187" t="s">
        <v>167</v>
      </c>
      <c r="T27" s="188" t="s">
        <v>168</v>
      </c>
      <c r="U27" s="161">
        <v>0</v>
      </c>
      <c r="V27" s="161">
        <f t="shared" si="13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182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2">
        <v>19</v>
      </c>
      <c r="B28" s="183" t="s">
        <v>219</v>
      </c>
      <c r="C28" s="189" t="s">
        <v>220</v>
      </c>
      <c r="D28" s="184" t="s">
        <v>166</v>
      </c>
      <c r="E28" s="185">
        <v>1</v>
      </c>
      <c r="F28" s="186"/>
      <c r="G28" s="187">
        <f t="shared" si="7"/>
        <v>0</v>
      </c>
      <c r="H28" s="186"/>
      <c r="I28" s="187">
        <f t="shared" si="8"/>
        <v>0</v>
      </c>
      <c r="J28" s="186"/>
      <c r="K28" s="187">
        <f t="shared" si="9"/>
        <v>0</v>
      </c>
      <c r="L28" s="187">
        <v>21</v>
      </c>
      <c r="M28" s="187">
        <f t="shared" si="10"/>
        <v>0</v>
      </c>
      <c r="N28" s="187">
        <v>0</v>
      </c>
      <c r="O28" s="187">
        <f t="shared" si="11"/>
        <v>0</v>
      </c>
      <c r="P28" s="187">
        <v>0</v>
      </c>
      <c r="Q28" s="187">
        <f t="shared" si="12"/>
        <v>0</v>
      </c>
      <c r="R28" s="187"/>
      <c r="S28" s="187" t="s">
        <v>167</v>
      </c>
      <c r="T28" s="188" t="s">
        <v>168</v>
      </c>
      <c r="U28" s="161">
        <v>0</v>
      </c>
      <c r="V28" s="161">
        <f t="shared" si="13"/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182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2">
        <v>20</v>
      </c>
      <c r="B29" s="183" t="s">
        <v>221</v>
      </c>
      <c r="C29" s="189" t="s">
        <v>222</v>
      </c>
      <c r="D29" s="184" t="s">
        <v>166</v>
      </c>
      <c r="E29" s="185">
        <v>6</v>
      </c>
      <c r="F29" s="186"/>
      <c r="G29" s="187">
        <f t="shared" si="7"/>
        <v>0</v>
      </c>
      <c r="H29" s="186"/>
      <c r="I29" s="187">
        <f t="shared" si="8"/>
        <v>0</v>
      </c>
      <c r="J29" s="186"/>
      <c r="K29" s="187">
        <f t="shared" si="9"/>
        <v>0</v>
      </c>
      <c r="L29" s="187">
        <v>21</v>
      </c>
      <c r="M29" s="187">
        <f t="shared" si="10"/>
        <v>0</v>
      </c>
      <c r="N29" s="187">
        <v>0</v>
      </c>
      <c r="O29" s="187">
        <f t="shared" si="11"/>
        <v>0</v>
      </c>
      <c r="P29" s="187">
        <v>0</v>
      </c>
      <c r="Q29" s="187">
        <f t="shared" si="12"/>
        <v>0</v>
      </c>
      <c r="R29" s="187"/>
      <c r="S29" s="187" t="s">
        <v>167</v>
      </c>
      <c r="T29" s="188" t="s">
        <v>168</v>
      </c>
      <c r="U29" s="161">
        <v>0</v>
      </c>
      <c r="V29" s="161">
        <f t="shared" si="13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182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82">
        <v>21</v>
      </c>
      <c r="B30" s="183" t="s">
        <v>223</v>
      </c>
      <c r="C30" s="189" t="s">
        <v>224</v>
      </c>
      <c r="D30" s="184" t="s">
        <v>166</v>
      </c>
      <c r="E30" s="185">
        <v>4</v>
      </c>
      <c r="F30" s="186"/>
      <c r="G30" s="187">
        <f t="shared" si="7"/>
        <v>0</v>
      </c>
      <c r="H30" s="186"/>
      <c r="I30" s="187">
        <f t="shared" si="8"/>
        <v>0</v>
      </c>
      <c r="J30" s="186"/>
      <c r="K30" s="187">
        <f t="shared" si="9"/>
        <v>0</v>
      </c>
      <c r="L30" s="187">
        <v>21</v>
      </c>
      <c r="M30" s="187">
        <f t="shared" si="10"/>
        <v>0</v>
      </c>
      <c r="N30" s="187">
        <v>0</v>
      </c>
      <c r="O30" s="187">
        <f t="shared" si="11"/>
        <v>0</v>
      </c>
      <c r="P30" s="187">
        <v>0</v>
      </c>
      <c r="Q30" s="187">
        <f t="shared" si="12"/>
        <v>0</v>
      </c>
      <c r="R30" s="187"/>
      <c r="S30" s="187" t="s">
        <v>167</v>
      </c>
      <c r="T30" s="188" t="s">
        <v>168</v>
      </c>
      <c r="U30" s="161">
        <v>0</v>
      </c>
      <c r="V30" s="161">
        <f t="shared" si="13"/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182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2">
        <v>22</v>
      </c>
      <c r="B31" s="183" t="s">
        <v>225</v>
      </c>
      <c r="C31" s="189" t="s">
        <v>226</v>
      </c>
      <c r="D31" s="184" t="s">
        <v>166</v>
      </c>
      <c r="E31" s="185">
        <v>2</v>
      </c>
      <c r="F31" s="186"/>
      <c r="G31" s="187">
        <f t="shared" si="7"/>
        <v>0</v>
      </c>
      <c r="H31" s="186"/>
      <c r="I31" s="187">
        <f t="shared" si="8"/>
        <v>0</v>
      </c>
      <c r="J31" s="186"/>
      <c r="K31" s="187">
        <f t="shared" si="9"/>
        <v>0</v>
      </c>
      <c r="L31" s="187">
        <v>21</v>
      </c>
      <c r="M31" s="187">
        <f t="shared" si="10"/>
        <v>0</v>
      </c>
      <c r="N31" s="187">
        <v>0</v>
      </c>
      <c r="O31" s="187">
        <f t="shared" si="11"/>
        <v>0</v>
      </c>
      <c r="P31" s="187">
        <v>0</v>
      </c>
      <c r="Q31" s="187">
        <f t="shared" si="12"/>
        <v>0</v>
      </c>
      <c r="R31" s="187"/>
      <c r="S31" s="187" t="s">
        <v>167</v>
      </c>
      <c r="T31" s="188" t="s">
        <v>168</v>
      </c>
      <c r="U31" s="161">
        <v>0</v>
      </c>
      <c r="V31" s="161">
        <f t="shared" si="13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182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82">
        <v>23</v>
      </c>
      <c r="B32" s="183" t="s">
        <v>227</v>
      </c>
      <c r="C32" s="189" t="s">
        <v>228</v>
      </c>
      <c r="D32" s="184" t="s">
        <v>166</v>
      </c>
      <c r="E32" s="185">
        <v>7</v>
      </c>
      <c r="F32" s="186"/>
      <c r="G32" s="187">
        <f t="shared" si="7"/>
        <v>0</v>
      </c>
      <c r="H32" s="186"/>
      <c r="I32" s="187">
        <f t="shared" si="8"/>
        <v>0</v>
      </c>
      <c r="J32" s="186"/>
      <c r="K32" s="187">
        <f t="shared" si="9"/>
        <v>0</v>
      </c>
      <c r="L32" s="187">
        <v>21</v>
      </c>
      <c r="M32" s="187">
        <f t="shared" si="10"/>
        <v>0</v>
      </c>
      <c r="N32" s="187">
        <v>0</v>
      </c>
      <c r="O32" s="187">
        <f t="shared" si="11"/>
        <v>0</v>
      </c>
      <c r="P32" s="187">
        <v>0</v>
      </c>
      <c r="Q32" s="187">
        <f t="shared" si="12"/>
        <v>0</v>
      </c>
      <c r="R32" s="187"/>
      <c r="S32" s="187" t="s">
        <v>167</v>
      </c>
      <c r="T32" s="188" t="s">
        <v>168</v>
      </c>
      <c r="U32" s="161">
        <v>0</v>
      </c>
      <c r="V32" s="161">
        <f t="shared" si="13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182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 x14ac:dyDescent="0.2">
      <c r="A33" s="182">
        <v>24</v>
      </c>
      <c r="B33" s="183" t="s">
        <v>229</v>
      </c>
      <c r="C33" s="189" t="s">
        <v>230</v>
      </c>
      <c r="D33" s="184" t="s">
        <v>166</v>
      </c>
      <c r="E33" s="185">
        <v>1</v>
      </c>
      <c r="F33" s="186"/>
      <c r="G33" s="187">
        <f t="shared" si="7"/>
        <v>0</v>
      </c>
      <c r="H33" s="186"/>
      <c r="I33" s="187">
        <f t="shared" si="8"/>
        <v>0</v>
      </c>
      <c r="J33" s="186"/>
      <c r="K33" s="187">
        <f t="shared" si="9"/>
        <v>0</v>
      </c>
      <c r="L33" s="187">
        <v>21</v>
      </c>
      <c r="M33" s="187">
        <f t="shared" si="10"/>
        <v>0</v>
      </c>
      <c r="N33" s="187">
        <v>0</v>
      </c>
      <c r="O33" s="187">
        <f t="shared" si="11"/>
        <v>0</v>
      </c>
      <c r="P33" s="187">
        <v>0</v>
      </c>
      <c r="Q33" s="187">
        <f t="shared" si="12"/>
        <v>0</v>
      </c>
      <c r="R33" s="187"/>
      <c r="S33" s="187" t="s">
        <v>167</v>
      </c>
      <c r="T33" s="188" t="s">
        <v>168</v>
      </c>
      <c r="U33" s="161">
        <v>0</v>
      </c>
      <c r="V33" s="161">
        <f t="shared" si="13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182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2">
        <v>25</v>
      </c>
      <c r="B34" s="183" t="s">
        <v>231</v>
      </c>
      <c r="C34" s="189" t="s">
        <v>232</v>
      </c>
      <c r="D34" s="184" t="s">
        <v>166</v>
      </c>
      <c r="E34" s="185">
        <v>4</v>
      </c>
      <c r="F34" s="186"/>
      <c r="G34" s="187">
        <f t="shared" si="7"/>
        <v>0</v>
      </c>
      <c r="H34" s="186"/>
      <c r="I34" s="187">
        <f t="shared" si="8"/>
        <v>0</v>
      </c>
      <c r="J34" s="186"/>
      <c r="K34" s="187">
        <f t="shared" si="9"/>
        <v>0</v>
      </c>
      <c r="L34" s="187">
        <v>21</v>
      </c>
      <c r="M34" s="187">
        <f t="shared" si="10"/>
        <v>0</v>
      </c>
      <c r="N34" s="187">
        <v>0</v>
      </c>
      <c r="O34" s="187">
        <f t="shared" si="11"/>
        <v>0</v>
      </c>
      <c r="P34" s="187">
        <v>0</v>
      </c>
      <c r="Q34" s="187">
        <f t="shared" si="12"/>
        <v>0</v>
      </c>
      <c r="R34" s="187"/>
      <c r="S34" s="187" t="s">
        <v>167</v>
      </c>
      <c r="T34" s="188" t="s">
        <v>168</v>
      </c>
      <c r="U34" s="161">
        <v>0</v>
      </c>
      <c r="V34" s="161">
        <f t="shared" si="13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182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2">
        <v>26</v>
      </c>
      <c r="B35" s="183" t="s">
        <v>233</v>
      </c>
      <c r="C35" s="189" t="s">
        <v>234</v>
      </c>
      <c r="D35" s="184" t="s">
        <v>166</v>
      </c>
      <c r="E35" s="185">
        <v>5</v>
      </c>
      <c r="F35" s="186"/>
      <c r="G35" s="187">
        <f t="shared" si="7"/>
        <v>0</v>
      </c>
      <c r="H35" s="186"/>
      <c r="I35" s="187">
        <f t="shared" si="8"/>
        <v>0</v>
      </c>
      <c r="J35" s="186"/>
      <c r="K35" s="187">
        <f t="shared" si="9"/>
        <v>0</v>
      </c>
      <c r="L35" s="187">
        <v>21</v>
      </c>
      <c r="M35" s="187">
        <f t="shared" si="10"/>
        <v>0</v>
      </c>
      <c r="N35" s="187">
        <v>0</v>
      </c>
      <c r="O35" s="187">
        <f t="shared" si="11"/>
        <v>0</v>
      </c>
      <c r="P35" s="187">
        <v>0</v>
      </c>
      <c r="Q35" s="187">
        <f t="shared" si="12"/>
        <v>0</v>
      </c>
      <c r="R35" s="187"/>
      <c r="S35" s="187" t="s">
        <v>167</v>
      </c>
      <c r="T35" s="188" t="s">
        <v>168</v>
      </c>
      <c r="U35" s="161">
        <v>0</v>
      </c>
      <c r="V35" s="161">
        <f t="shared" si="13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182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2">
        <v>27</v>
      </c>
      <c r="B36" s="183" t="s">
        <v>235</v>
      </c>
      <c r="C36" s="189" t="s">
        <v>236</v>
      </c>
      <c r="D36" s="184" t="s">
        <v>166</v>
      </c>
      <c r="E36" s="185">
        <v>2</v>
      </c>
      <c r="F36" s="186"/>
      <c r="G36" s="187">
        <f t="shared" si="7"/>
        <v>0</v>
      </c>
      <c r="H36" s="186"/>
      <c r="I36" s="187">
        <f t="shared" si="8"/>
        <v>0</v>
      </c>
      <c r="J36" s="186"/>
      <c r="K36" s="187">
        <f t="shared" si="9"/>
        <v>0</v>
      </c>
      <c r="L36" s="187">
        <v>21</v>
      </c>
      <c r="M36" s="187">
        <f t="shared" si="10"/>
        <v>0</v>
      </c>
      <c r="N36" s="187">
        <v>0</v>
      </c>
      <c r="O36" s="187">
        <f t="shared" si="11"/>
        <v>0</v>
      </c>
      <c r="P36" s="187">
        <v>0</v>
      </c>
      <c r="Q36" s="187">
        <f t="shared" si="12"/>
        <v>0</v>
      </c>
      <c r="R36" s="187"/>
      <c r="S36" s="187" t="s">
        <v>167</v>
      </c>
      <c r="T36" s="188" t="s">
        <v>168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182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2">
        <v>28</v>
      </c>
      <c r="B37" s="183" t="s">
        <v>237</v>
      </c>
      <c r="C37" s="189" t="s">
        <v>238</v>
      </c>
      <c r="D37" s="184" t="s">
        <v>166</v>
      </c>
      <c r="E37" s="185">
        <v>1</v>
      </c>
      <c r="F37" s="186"/>
      <c r="G37" s="187">
        <f t="shared" si="7"/>
        <v>0</v>
      </c>
      <c r="H37" s="186"/>
      <c r="I37" s="187">
        <f t="shared" si="8"/>
        <v>0</v>
      </c>
      <c r="J37" s="186"/>
      <c r="K37" s="187">
        <f t="shared" si="9"/>
        <v>0</v>
      </c>
      <c r="L37" s="187">
        <v>21</v>
      </c>
      <c r="M37" s="187">
        <f t="shared" si="10"/>
        <v>0</v>
      </c>
      <c r="N37" s="187">
        <v>0</v>
      </c>
      <c r="O37" s="187">
        <f t="shared" si="11"/>
        <v>0</v>
      </c>
      <c r="P37" s="187">
        <v>0</v>
      </c>
      <c r="Q37" s="187">
        <f t="shared" si="12"/>
        <v>0</v>
      </c>
      <c r="R37" s="187"/>
      <c r="S37" s="187" t="s">
        <v>167</v>
      </c>
      <c r="T37" s="188" t="s">
        <v>168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182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x14ac:dyDescent="0.2">
      <c r="A38" s="163" t="s">
        <v>162</v>
      </c>
      <c r="B38" s="164" t="s">
        <v>112</v>
      </c>
      <c r="C38" s="177" t="s">
        <v>113</v>
      </c>
      <c r="D38" s="165"/>
      <c r="E38" s="166"/>
      <c r="F38" s="167"/>
      <c r="G38" s="167">
        <f>SUMIF(AG39:AG49,"&lt;&gt;NOR",G39:G49)</f>
        <v>0</v>
      </c>
      <c r="H38" s="167"/>
      <c r="I38" s="167">
        <f>SUM(I39:I49)</f>
        <v>0</v>
      </c>
      <c r="J38" s="167"/>
      <c r="K38" s="167">
        <f>SUM(K39:K49)</f>
        <v>0</v>
      </c>
      <c r="L38" s="167"/>
      <c r="M38" s="167">
        <f>SUM(M39:M49)</f>
        <v>0</v>
      </c>
      <c r="N38" s="167"/>
      <c r="O38" s="167">
        <f>SUM(O39:O49)</f>
        <v>0</v>
      </c>
      <c r="P38" s="167"/>
      <c r="Q38" s="167">
        <f>SUM(Q39:Q49)</f>
        <v>0</v>
      </c>
      <c r="R38" s="167"/>
      <c r="S38" s="167"/>
      <c r="T38" s="168"/>
      <c r="U38" s="162"/>
      <c r="V38" s="162">
        <f>SUM(V39:V49)</f>
        <v>0</v>
      </c>
      <c r="W38" s="162"/>
      <c r="AG38" t="s">
        <v>163</v>
      </c>
    </row>
    <row r="39" spans="1:60" outlineLevel="1" x14ac:dyDescent="0.2">
      <c r="A39" s="182">
        <v>29</v>
      </c>
      <c r="B39" s="183" t="s">
        <v>239</v>
      </c>
      <c r="C39" s="189" t="s">
        <v>240</v>
      </c>
      <c r="D39" s="184" t="s">
        <v>166</v>
      </c>
      <c r="E39" s="185">
        <v>1</v>
      </c>
      <c r="F39" s="186"/>
      <c r="G39" s="187">
        <f t="shared" ref="G39:G49" si="14">ROUND(E39*F39,2)</f>
        <v>0</v>
      </c>
      <c r="H39" s="186"/>
      <c r="I39" s="187">
        <f t="shared" ref="I39:I49" si="15">ROUND(E39*H39,2)</f>
        <v>0</v>
      </c>
      <c r="J39" s="186"/>
      <c r="K39" s="187">
        <f t="shared" ref="K39:K49" si="16">ROUND(E39*J39,2)</f>
        <v>0</v>
      </c>
      <c r="L39" s="187">
        <v>21</v>
      </c>
      <c r="M39" s="187">
        <f t="shared" ref="M39:M49" si="17">G39*(1+L39/100)</f>
        <v>0</v>
      </c>
      <c r="N39" s="187">
        <v>0</v>
      </c>
      <c r="O39" s="187">
        <f t="shared" ref="O39:O49" si="18">ROUND(E39*N39,2)</f>
        <v>0</v>
      </c>
      <c r="P39" s="187">
        <v>0</v>
      </c>
      <c r="Q39" s="187">
        <f t="shared" ref="Q39:Q49" si="19">ROUND(E39*P39,2)</f>
        <v>0</v>
      </c>
      <c r="R39" s="187"/>
      <c r="S39" s="187" t="s">
        <v>167</v>
      </c>
      <c r="T39" s="188" t="s">
        <v>168</v>
      </c>
      <c r="U39" s="161">
        <v>0</v>
      </c>
      <c r="V39" s="161">
        <f t="shared" ref="V39:V49" si="20">ROUND(E39*U39,2)</f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182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2">
        <v>30</v>
      </c>
      <c r="B40" s="183" t="s">
        <v>241</v>
      </c>
      <c r="C40" s="189" t="s">
        <v>242</v>
      </c>
      <c r="D40" s="184" t="s">
        <v>166</v>
      </c>
      <c r="E40" s="185">
        <v>1</v>
      </c>
      <c r="F40" s="186"/>
      <c r="G40" s="187">
        <f t="shared" si="14"/>
        <v>0</v>
      </c>
      <c r="H40" s="186"/>
      <c r="I40" s="187">
        <f t="shared" si="15"/>
        <v>0</v>
      </c>
      <c r="J40" s="186"/>
      <c r="K40" s="187">
        <f t="shared" si="16"/>
        <v>0</v>
      </c>
      <c r="L40" s="187">
        <v>21</v>
      </c>
      <c r="M40" s="187">
        <f t="shared" si="17"/>
        <v>0</v>
      </c>
      <c r="N40" s="187">
        <v>0</v>
      </c>
      <c r="O40" s="187">
        <f t="shared" si="18"/>
        <v>0</v>
      </c>
      <c r="P40" s="187">
        <v>0</v>
      </c>
      <c r="Q40" s="187">
        <f t="shared" si="19"/>
        <v>0</v>
      </c>
      <c r="R40" s="187"/>
      <c r="S40" s="187" t="s">
        <v>167</v>
      </c>
      <c r="T40" s="188" t="s">
        <v>168</v>
      </c>
      <c r="U40" s="161">
        <v>0</v>
      </c>
      <c r="V40" s="161">
        <f t="shared" si="20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182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82">
        <v>31</v>
      </c>
      <c r="B41" s="183" t="s">
        <v>243</v>
      </c>
      <c r="C41" s="189" t="s">
        <v>244</v>
      </c>
      <c r="D41" s="184" t="s">
        <v>166</v>
      </c>
      <c r="E41" s="185">
        <v>1</v>
      </c>
      <c r="F41" s="186"/>
      <c r="G41" s="187">
        <f t="shared" si="14"/>
        <v>0</v>
      </c>
      <c r="H41" s="186"/>
      <c r="I41" s="187">
        <f t="shared" si="15"/>
        <v>0</v>
      </c>
      <c r="J41" s="186"/>
      <c r="K41" s="187">
        <f t="shared" si="16"/>
        <v>0</v>
      </c>
      <c r="L41" s="187">
        <v>21</v>
      </c>
      <c r="M41" s="187">
        <f t="shared" si="17"/>
        <v>0</v>
      </c>
      <c r="N41" s="187">
        <v>0</v>
      </c>
      <c r="O41" s="187">
        <f t="shared" si="18"/>
        <v>0</v>
      </c>
      <c r="P41" s="187">
        <v>0</v>
      </c>
      <c r="Q41" s="187">
        <f t="shared" si="19"/>
        <v>0</v>
      </c>
      <c r="R41" s="187"/>
      <c r="S41" s="187" t="s">
        <v>167</v>
      </c>
      <c r="T41" s="188" t="s">
        <v>168</v>
      </c>
      <c r="U41" s="161">
        <v>0</v>
      </c>
      <c r="V41" s="161">
        <f t="shared" si="20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182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2">
        <v>32</v>
      </c>
      <c r="B42" s="183" t="s">
        <v>245</v>
      </c>
      <c r="C42" s="189" t="s">
        <v>246</v>
      </c>
      <c r="D42" s="184" t="s">
        <v>166</v>
      </c>
      <c r="E42" s="185">
        <v>2</v>
      </c>
      <c r="F42" s="186"/>
      <c r="G42" s="187">
        <f t="shared" si="14"/>
        <v>0</v>
      </c>
      <c r="H42" s="186"/>
      <c r="I42" s="187">
        <f t="shared" si="15"/>
        <v>0</v>
      </c>
      <c r="J42" s="186"/>
      <c r="K42" s="187">
        <f t="shared" si="16"/>
        <v>0</v>
      </c>
      <c r="L42" s="187">
        <v>21</v>
      </c>
      <c r="M42" s="187">
        <f t="shared" si="17"/>
        <v>0</v>
      </c>
      <c r="N42" s="187">
        <v>0</v>
      </c>
      <c r="O42" s="187">
        <f t="shared" si="18"/>
        <v>0</v>
      </c>
      <c r="P42" s="187">
        <v>0</v>
      </c>
      <c r="Q42" s="187">
        <f t="shared" si="19"/>
        <v>0</v>
      </c>
      <c r="R42" s="187"/>
      <c r="S42" s="187" t="s">
        <v>167</v>
      </c>
      <c r="T42" s="188" t="s">
        <v>168</v>
      </c>
      <c r="U42" s="161">
        <v>0</v>
      </c>
      <c r="V42" s="161">
        <f t="shared" si="20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182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2">
        <v>33</v>
      </c>
      <c r="B43" s="183" t="s">
        <v>247</v>
      </c>
      <c r="C43" s="189" t="s">
        <v>248</v>
      </c>
      <c r="D43" s="184" t="s">
        <v>166</v>
      </c>
      <c r="E43" s="185">
        <v>3</v>
      </c>
      <c r="F43" s="186"/>
      <c r="G43" s="187">
        <f t="shared" si="14"/>
        <v>0</v>
      </c>
      <c r="H43" s="186"/>
      <c r="I43" s="187">
        <f t="shared" si="15"/>
        <v>0</v>
      </c>
      <c r="J43" s="186"/>
      <c r="K43" s="187">
        <f t="shared" si="16"/>
        <v>0</v>
      </c>
      <c r="L43" s="187">
        <v>21</v>
      </c>
      <c r="M43" s="187">
        <f t="shared" si="17"/>
        <v>0</v>
      </c>
      <c r="N43" s="187">
        <v>0</v>
      </c>
      <c r="O43" s="187">
        <f t="shared" si="18"/>
        <v>0</v>
      </c>
      <c r="P43" s="187">
        <v>0</v>
      </c>
      <c r="Q43" s="187">
        <f t="shared" si="19"/>
        <v>0</v>
      </c>
      <c r="R43" s="187"/>
      <c r="S43" s="187" t="s">
        <v>167</v>
      </c>
      <c r="T43" s="188" t="s">
        <v>168</v>
      </c>
      <c r="U43" s="161">
        <v>0</v>
      </c>
      <c r="V43" s="161">
        <f t="shared" si="20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182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2">
        <v>34</v>
      </c>
      <c r="B44" s="183" t="s">
        <v>249</v>
      </c>
      <c r="C44" s="189" t="s">
        <v>250</v>
      </c>
      <c r="D44" s="184" t="s">
        <v>166</v>
      </c>
      <c r="E44" s="185">
        <v>3</v>
      </c>
      <c r="F44" s="186"/>
      <c r="G44" s="187">
        <f t="shared" si="14"/>
        <v>0</v>
      </c>
      <c r="H44" s="186"/>
      <c r="I44" s="187">
        <f t="shared" si="15"/>
        <v>0</v>
      </c>
      <c r="J44" s="186"/>
      <c r="K44" s="187">
        <f t="shared" si="16"/>
        <v>0</v>
      </c>
      <c r="L44" s="187">
        <v>21</v>
      </c>
      <c r="M44" s="187">
        <f t="shared" si="17"/>
        <v>0</v>
      </c>
      <c r="N44" s="187">
        <v>0</v>
      </c>
      <c r="O44" s="187">
        <f t="shared" si="18"/>
        <v>0</v>
      </c>
      <c r="P44" s="187">
        <v>0</v>
      </c>
      <c r="Q44" s="187">
        <f t="shared" si="19"/>
        <v>0</v>
      </c>
      <c r="R44" s="187"/>
      <c r="S44" s="187" t="s">
        <v>167</v>
      </c>
      <c r="T44" s="188" t="s">
        <v>168</v>
      </c>
      <c r="U44" s="161">
        <v>0</v>
      </c>
      <c r="V44" s="161">
        <f t="shared" si="20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182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2">
        <v>35</v>
      </c>
      <c r="B45" s="183" t="s">
        <v>251</v>
      </c>
      <c r="C45" s="189" t="s">
        <v>252</v>
      </c>
      <c r="D45" s="184" t="s">
        <v>166</v>
      </c>
      <c r="E45" s="185">
        <v>5</v>
      </c>
      <c r="F45" s="186"/>
      <c r="G45" s="187">
        <f t="shared" si="14"/>
        <v>0</v>
      </c>
      <c r="H45" s="186"/>
      <c r="I45" s="187">
        <f t="shared" si="15"/>
        <v>0</v>
      </c>
      <c r="J45" s="186"/>
      <c r="K45" s="187">
        <f t="shared" si="16"/>
        <v>0</v>
      </c>
      <c r="L45" s="187">
        <v>21</v>
      </c>
      <c r="M45" s="187">
        <f t="shared" si="17"/>
        <v>0</v>
      </c>
      <c r="N45" s="187">
        <v>0</v>
      </c>
      <c r="O45" s="187">
        <f t="shared" si="18"/>
        <v>0</v>
      </c>
      <c r="P45" s="187">
        <v>0</v>
      </c>
      <c r="Q45" s="187">
        <f t="shared" si="19"/>
        <v>0</v>
      </c>
      <c r="R45" s="187"/>
      <c r="S45" s="187" t="s">
        <v>167</v>
      </c>
      <c r="T45" s="188" t="s">
        <v>168</v>
      </c>
      <c r="U45" s="161">
        <v>0</v>
      </c>
      <c r="V45" s="161">
        <f t="shared" si="20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182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2">
        <v>36</v>
      </c>
      <c r="B46" s="183" t="s">
        <v>253</v>
      </c>
      <c r="C46" s="189" t="s">
        <v>254</v>
      </c>
      <c r="D46" s="184" t="s">
        <v>166</v>
      </c>
      <c r="E46" s="185">
        <v>2</v>
      </c>
      <c r="F46" s="186"/>
      <c r="G46" s="187">
        <f t="shared" si="14"/>
        <v>0</v>
      </c>
      <c r="H46" s="186"/>
      <c r="I46" s="187">
        <f t="shared" si="15"/>
        <v>0</v>
      </c>
      <c r="J46" s="186"/>
      <c r="K46" s="187">
        <f t="shared" si="16"/>
        <v>0</v>
      </c>
      <c r="L46" s="187">
        <v>21</v>
      </c>
      <c r="M46" s="187">
        <f t="shared" si="17"/>
        <v>0</v>
      </c>
      <c r="N46" s="187">
        <v>0</v>
      </c>
      <c r="O46" s="187">
        <f t="shared" si="18"/>
        <v>0</v>
      </c>
      <c r="P46" s="187">
        <v>0</v>
      </c>
      <c r="Q46" s="187">
        <f t="shared" si="19"/>
        <v>0</v>
      </c>
      <c r="R46" s="187"/>
      <c r="S46" s="187" t="s">
        <v>167</v>
      </c>
      <c r="T46" s="188" t="s">
        <v>168</v>
      </c>
      <c r="U46" s="161">
        <v>0</v>
      </c>
      <c r="V46" s="161">
        <f t="shared" si="20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182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2">
        <v>37</v>
      </c>
      <c r="B47" s="183" t="s">
        <v>255</v>
      </c>
      <c r="C47" s="189" t="s">
        <v>256</v>
      </c>
      <c r="D47" s="184" t="s">
        <v>166</v>
      </c>
      <c r="E47" s="185">
        <v>1</v>
      </c>
      <c r="F47" s="186"/>
      <c r="G47" s="187">
        <f t="shared" si="14"/>
        <v>0</v>
      </c>
      <c r="H47" s="186"/>
      <c r="I47" s="187">
        <f t="shared" si="15"/>
        <v>0</v>
      </c>
      <c r="J47" s="186"/>
      <c r="K47" s="187">
        <f t="shared" si="16"/>
        <v>0</v>
      </c>
      <c r="L47" s="187">
        <v>21</v>
      </c>
      <c r="M47" s="187">
        <f t="shared" si="17"/>
        <v>0</v>
      </c>
      <c r="N47" s="187">
        <v>0</v>
      </c>
      <c r="O47" s="187">
        <f t="shared" si="18"/>
        <v>0</v>
      </c>
      <c r="P47" s="187">
        <v>0</v>
      </c>
      <c r="Q47" s="187">
        <f t="shared" si="19"/>
        <v>0</v>
      </c>
      <c r="R47" s="187"/>
      <c r="S47" s="187" t="s">
        <v>167</v>
      </c>
      <c r="T47" s="188" t="s">
        <v>168</v>
      </c>
      <c r="U47" s="161">
        <v>0</v>
      </c>
      <c r="V47" s="161">
        <f t="shared" si="20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182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2">
        <v>38</v>
      </c>
      <c r="B48" s="183" t="s">
        <v>257</v>
      </c>
      <c r="C48" s="189" t="s">
        <v>258</v>
      </c>
      <c r="D48" s="184" t="s">
        <v>166</v>
      </c>
      <c r="E48" s="185">
        <v>2</v>
      </c>
      <c r="F48" s="186"/>
      <c r="G48" s="187">
        <f t="shared" si="14"/>
        <v>0</v>
      </c>
      <c r="H48" s="186"/>
      <c r="I48" s="187">
        <f t="shared" si="15"/>
        <v>0</v>
      </c>
      <c r="J48" s="186"/>
      <c r="K48" s="187">
        <f t="shared" si="16"/>
        <v>0</v>
      </c>
      <c r="L48" s="187">
        <v>21</v>
      </c>
      <c r="M48" s="187">
        <f t="shared" si="17"/>
        <v>0</v>
      </c>
      <c r="N48" s="187">
        <v>0</v>
      </c>
      <c r="O48" s="187">
        <f t="shared" si="18"/>
        <v>0</v>
      </c>
      <c r="P48" s="187">
        <v>0</v>
      </c>
      <c r="Q48" s="187">
        <f t="shared" si="19"/>
        <v>0</v>
      </c>
      <c r="R48" s="187"/>
      <c r="S48" s="187" t="s">
        <v>167</v>
      </c>
      <c r="T48" s="188" t="s">
        <v>168</v>
      </c>
      <c r="U48" s="161">
        <v>0</v>
      </c>
      <c r="V48" s="161">
        <f t="shared" si="20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182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2">
        <v>39</v>
      </c>
      <c r="B49" s="183" t="s">
        <v>259</v>
      </c>
      <c r="C49" s="189" t="s">
        <v>260</v>
      </c>
      <c r="D49" s="184" t="s">
        <v>166</v>
      </c>
      <c r="E49" s="185">
        <v>2</v>
      </c>
      <c r="F49" s="186"/>
      <c r="G49" s="187">
        <f t="shared" si="14"/>
        <v>0</v>
      </c>
      <c r="H49" s="186"/>
      <c r="I49" s="187">
        <f t="shared" si="15"/>
        <v>0</v>
      </c>
      <c r="J49" s="186"/>
      <c r="K49" s="187">
        <f t="shared" si="16"/>
        <v>0</v>
      </c>
      <c r="L49" s="187">
        <v>21</v>
      </c>
      <c r="M49" s="187">
        <f t="shared" si="17"/>
        <v>0</v>
      </c>
      <c r="N49" s="187">
        <v>0</v>
      </c>
      <c r="O49" s="187">
        <f t="shared" si="18"/>
        <v>0</v>
      </c>
      <c r="P49" s="187">
        <v>0</v>
      </c>
      <c r="Q49" s="187">
        <f t="shared" si="19"/>
        <v>0</v>
      </c>
      <c r="R49" s="187"/>
      <c r="S49" s="187" t="s">
        <v>167</v>
      </c>
      <c r="T49" s="188" t="s">
        <v>168</v>
      </c>
      <c r="U49" s="161">
        <v>0</v>
      </c>
      <c r="V49" s="161">
        <f t="shared" si="20"/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182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">
      <c r="A50" s="163" t="s">
        <v>162</v>
      </c>
      <c r="B50" s="164" t="s">
        <v>116</v>
      </c>
      <c r="C50" s="177" t="s">
        <v>117</v>
      </c>
      <c r="D50" s="165"/>
      <c r="E50" s="166"/>
      <c r="F50" s="167"/>
      <c r="G50" s="167">
        <f>SUMIF(AG51:AG55,"&lt;&gt;NOR",G51:G55)</f>
        <v>0</v>
      </c>
      <c r="H50" s="167"/>
      <c r="I50" s="167">
        <f>SUM(I51:I55)</f>
        <v>0</v>
      </c>
      <c r="J50" s="167"/>
      <c r="K50" s="167">
        <f>SUM(K51:K55)</f>
        <v>0</v>
      </c>
      <c r="L50" s="167"/>
      <c r="M50" s="167">
        <f>SUM(M51:M55)</f>
        <v>0</v>
      </c>
      <c r="N50" s="167"/>
      <c r="O50" s="167">
        <f>SUM(O51:O55)</f>
        <v>0</v>
      </c>
      <c r="P50" s="167"/>
      <c r="Q50" s="167">
        <f>SUM(Q51:Q55)</f>
        <v>0</v>
      </c>
      <c r="R50" s="167"/>
      <c r="S50" s="167"/>
      <c r="T50" s="168"/>
      <c r="U50" s="162"/>
      <c r="V50" s="162">
        <f>SUM(V51:V55)</f>
        <v>0</v>
      </c>
      <c r="W50" s="162"/>
      <c r="AG50" t="s">
        <v>163</v>
      </c>
    </row>
    <row r="51" spans="1:60" outlineLevel="1" x14ac:dyDescent="0.2">
      <c r="A51" s="182">
        <v>40</v>
      </c>
      <c r="B51" s="183" t="s">
        <v>261</v>
      </c>
      <c r="C51" s="189" t="s">
        <v>262</v>
      </c>
      <c r="D51" s="184" t="s">
        <v>166</v>
      </c>
      <c r="E51" s="185">
        <v>15</v>
      </c>
      <c r="F51" s="186"/>
      <c r="G51" s="187">
        <f>ROUND(E51*F51,2)</f>
        <v>0</v>
      </c>
      <c r="H51" s="186"/>
      <c r="I51" s="187">
        <f>ROUND(E51*H51,2)</f>
        <v>0</v>
      </c>
      <c r="J51" s="186"/>
      <c r="K51" s="187">
        <f>ROUND(E51*J51,2)</f>
        <v>0</v>
      </c>
      <c r="L51" s="187">
        <v>21</v>
      </c>
      <c r="M51" s="187">
        <f>G51*(1+L51/100)</f>
        <v>0</v>
      </c>
      <c r="N51" s="187">
        <v>0</v>
      </c>
      <c r="O51" s="187">
        <f>ROUND(E51*N51,2)</f>
        <v>0</v>
      </c>
      <c r="P51" s="187">
        <v>0</v>
      </c>
      <c r="Q51" s="187">
        <f>ROUND(E51*P51,2)</f>
        <v>0</v>
      </c>
      <c r="R51" s="187"/>
      <c r="S51" s="187" t="s">
        <v>167</v>
      </c>
      <c r="T51" s="188" t="s">
        <v>168</v>
      </c>
      <c r="U51" s="161">
        <v>0</v>
      </c>
      <c r="V51" s="161">
        <f>ROUND(E51*U51,2)</f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182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2">
        <v>41</v>
      </c>
      <c r="B52" s="183" t="s">
        <v>263</v>
      </c>
      <c r="C52" s="189" t="s">
        <v>264</v>
      </c>
      <c r="D52" s="184" t="s">
        <v>166</v>
      </c>
      <c r="E52" s="185">
        <v>4</v>
      </c>
      <c r="F52" s="186"/>
      <c r="G52" s="187">
        <f>ROUND(E52*F52,2)</f>
        <v>0</v>
      </c>
      <c r="H52" s="186"/>
      <c r="I52" s="187">
        <f>ROUND(E52*H52,2)</f>
        <v>0</v>
      </c>
      <c r="J52" s="186"/>
      <c r="K52" s="187">
        <f>ROUND(E52*J52,2)</f>
        <v>0</v>
      </c>
      <c r="L52" s="187">
        <v>21</v>
      </c>
      <c r="M52" s="187">
        <f>G52*(1+L52/100)</f>
        <v>0</v>
      </c>
      <c r="N52" s="187">
        <v>0</v>
      </c>
      <c r="O52" s="187">
        <f>ROUND(E52*N52,2)</f>
        <v>0</v>
      </c>
      <c r="P52" s="187">
        <v>0</v>
      </c>
      <c r="Q52" s="187">
        <f>ROUND(E52*P52,2)</f>
        <v>0</v>
      </c>
      <c r="R52" s="187"/>
      <c r="S52" s="187" t="s">
        <v>167</v>
      </c>
      <c r="T52" s="188" t="s">
        <v>168</v>
      </c>
      <c r="U52" s="161">
        <v>0</v>
      </c>
      <c r="V52" s="161">
        <f>ROUND(E52*U52,2)</f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182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2">
        <v>42</v>
      </c>
      <c r="B53" s="183" t="s">
        <v>265</v>
      </c>
      <c r="C53" s="189" t="s">
        <v>266</v>
      </c>
      <c r="D53" s="184" t="s">
        <v>166</v>
      </c>
      <c r="E53" s="185">
        <v>1</v>
      </c>
      <c r="F53" s="186"/>
      <c r="G53" s="187">
        <f>ROUND(E53*F53,2)</f>
        <v>0</v>
      </c>
      <c r="H53" s="186"/>
      <c r="I53" s="187">
        <f>ROUND(E53*H53,2)</f>
        <v>0</v>
      </c>
      <c r="J53" s="186"/>
      <c r="K53" s="187">
        <f>ROUND(E53*J53,2)</f>
        <v>0</v>
      </c>
      <c r="L53" s="187">
        <v>21</v>
      </c>
      <c r="M53" s="187">
        <f>G53*(1+L53/100)</f>
        <v>0</v>
      </c>
      <c r="N53" s="187">
        <v>0</v>
      </c>
      <c r="O53" s="187">
        <f>ROUND(E53*N53,2)</f>
        <v>0</v>
      </c>
      <c r="P53" s="187">
        <v>0</v>
      </c>
      <c r="Q53" s="187">
        <f>ROUND(E53*P53,2)</f>
        <v>0</v>
      </c>
      <c r="R53" s="187"/>
      <c r="S53" s="187" t="s">
        <v>167</v>
      </c>
      <c r="T53" s="188" t="s">
        <v>168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2">
        <v>43</v>
      </c>
      <c r="B54" s="183" t="s">
        <v>267</v>
      </c>
      <c r="C54" s="189" t="s">
        <v>268</v>
      </c>
      <c r="D54" s="184" t="s">
        <v>166</v>
      </c>
      <c r="E54" s="185">
        <v>1</v>
      </c>
      <c r="F54" s="186"/>
      <c r="G54" s="187">
        <f>ROUND(E54*F54,2)</f>
        <v>0</v>
      </c>
      <c r="H54" s="186"/>
      <c r="I54" s="187">
        <f>ROUND(E54*H54,2)</f>
        <v>0</v>
      </c>
      <c r="J54" s="186"/>
      <c r="K54" s="187">
        <f>ROUND(E54*J54,2)</f>
        <v>0</v>
      </c>
      <c r="L54" s="187">
        <v>21</v>
      </c>
      <c r="M54" s="187">
        <f>G54*(1+L54/100)</f>
        <v>0</v>
      </c>
      <c r="N54" s="187">
        <v>0</v>
      </c>
      <c r="O54" s="187">
        <f>ROUND(E54*N54,2)</f>
        <v>0</v>
      </c>
      <c r="P54" s="187">
        <v>0</v>
      </c>
      <c r="Q54" s="187">
        <f>ROUND(E54*P54,2)</f>
        <v>0</v>
      </c>
      <c r="R54" s="187"/>
      <c r="S54" s="187" t="s">
        <v>167</v>
      </c>
      <c r="T54" s="188" t="s">
        <v>168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182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2">
        <v>44</v>
      </c>
      <c r="B55" s="183" t="s">
        <v>269</v>
      </c>
      <c r="C55" s="189" t="s">
        <v>270</v>
      </c>
      <c r="D55" s="184" t="s">
        <v>166</v>
      </c>
      <c r="E55" s="185">
        <v>8</v>
      </c>
      <c r="F55" s="186"/>
      <c r="G55" s="187">
        <f>ROUND(E55*F55,2)</f>
        <v>0</v>
      </c>
      <c r="H55" s="186"/>
      <c r="I55" s="187">
        <f>ROUND(E55*H55,2)</f>
        <v>0</v>
      </c>
      <c r="J55" s="186"/>
      <c r="K55" s="187">
        <f>ROUND(E55*J55,2)</f>
        <v>0</v>
      </c>
      <c r="L55" s="187">
        <v>21</v>
      </c>
      <c r="M55" s="187">
        <f>G55*(1+L55/100)</f>
        <v>0</v>
      </c>
      <c r="N55" s="187">
        <v>0</v>
      </c>
      <c r="O55" s="187">
        <f>ROUND(E55*N55,2)</f>
        <v>0</v>
      </c>
      <c r="P55" s="187">
        <v>0</v>
      </c>
      <c r="Q55" s="187">
        <f>ROUND(E55*P55,2)</f>
        <v>0</v>
      </c>
      <c r="R55" s="187"/>
      <c r="S55" s="187" t="s">
        <v>167</v>
      </c>
      <c r="T55" s="188" t="s">
        <v>168</v>
      </c>
      <c r="U55" s="161">
        <v>0</v>
      </c>
      <c r="V55" s="161">
        <f>ROUND(E55*U55,2)</f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182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x14ac:dyDescent="0.2">
      <c r="A56" s="163" t="s">
        <v>162</v>
      </c>
      <c r="B56" s="164" t="s">
        <v>120</v>
      </c>
      <c r="C56" s="177" t="s">
        <v>121</v>
      </c>
      <c r="D56" s="165"/>
      <c r="E56" s="166"/>
      <c r="F56" s="167"/>
      <c r="G56" s="167">
        <f>SUMIF(AG57:AG73,"&lt;&gt;NOR",G57:G73)</f>
        <v>0</v>
      </c>
      <c r="H56" s="167"/>
      <c r="I56" s="167">
        <f>SUM(I57:I73)</f>
        <v>0</v>
      </c>
      <c r="J56" s="167"/>
      <c r="K56" s="167">
        <f>SUM(K57:K73)</f>
        <v>0</v>
      </c>
      <c r="L56" s="167"/>
      <c r="M56" s="167">
        <f>SUM(M57:M73)</f>
        <v>0</v>
      </c>
      <c r="N56" s="167"/>
      <c r="O56" s="167">
        <f>SUM(O57:O73)</f>
        <v>0</v>
      </c>
      <c r="P56" s="167"/>
      <c r="Q56" s="167">
        <f>SUM(Q57:Q73)</f>
        <v>0</v>
      </c>
      <c r="R56" s="167"/>
      <c r="S56" s="167"/>
      <c r="T56" s="168"/>
      <c r="U56" s="162"/>
      <c r="V56" s="162">
        <f>SUM(V57:V73)</f>
        <v>0</v>
      </c>
      <c r="W56" s="162"/>
      <c r="AG56" t="s">
        <v>163</v>
      </c>
    </row>
    <row r="57" spans="1:60" outlineLevel="1" x14ac:dyDescent="0.2">
      <c r="A57" s="182">
        <v>45</v>
      </c>
      <c r="B57" s="183" t="s">
        <v>271</v>
      </c>
      <c r="C57" s="189" t="s">
        <v>272</v>
      </c>
      <c r="D57" s="184" t="s">
        <v>166</v>
      </c>
      <c r="E57" s="185">
        <v>2</v>
      </c>
      <c r="F57" s="186"/>
      <c r="G57" s="187">
        <f t="shared" ref="G57:G73" si="21">ROUND(E57*F57,2)</f>
        <v>0</v>
      </c>
      <c r="H57" s="186"/>
      <c r="I57" s="187">
        <f t="shared" ref="I57:I73" si="22">ROUND(E57*H57,2)</f>
        <v>0</v>
      </c>
      <c r="J57" s="186"/>
      <c r="K57" s="187">
        <f t="shared" ref="K57:K73" si="23">ROUND(E57*J57,2)</f>
        <v>0</v>
      </c>
      <c r="L57" s="187">
        <v>21</v>
      </c>
      <c r="M57" s="187">
        <f t="shared" ref="M57:M73" si="24">G57*(1+L57/100)</f>
        <v>0</v>
      </c>
      <c r="N57" s="187">
        <v>0</v>
      </c>
      <c r="O57" s="187">
        <f t="shared" ref="O57:O73" si="25">ROUND(E57*N57,2)</f>
        <v>0</v>
      </c>
      <c r="P57" s="187">
        <v>0</v>
      </c>
      <c r="Q57" s="187">
        <f t="shared" ref="Q57:Q73" si="26">ROUND(E57*P57,2)</f>
        <v>0</v>
      </c>
      <c r="R57" s="187"/>
      <c r="S57" s="187" t="s">
        <v>167</v>
      </c>
      <c r="T57" s="188" t="s">
        <v>168</v>
      </c>
      <c r="U57" s="161">
        <v>0</v>
      </c>
      <c r="V57" s="161">
        <f t="shared" ref="V57:V73" si="27">ROUND(E57*U57,2)</f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169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2">
        <v>46</v>
      </c>
      <c r="B58" s="183" t="s">
        <v>273</v>
      </c>
      <c r="C58" s="189" t="s">
        <v>274</v>
      </c>
      <c r="D58" s="184" t="s">
        <v>166</v>
      </c>
      <c r="E58" s="185">
        <v>1</v>
      </c>
      <c r="F58" s="186"/>
      <c r="G58" s="187">
        <f t="shared" si="21"/>
        <v>0</v>
      </c>
      <c r="H58" s="186"/>
      <c r="I58" s="187">
        <f t="shared" si="22"/>
        <v>0</v>
      </c>
      <c r="J58" s="186"/>
      <c r="K58" s="187">
        <f t="shared" si="23"/>
        <v>0</v>
      </c>
      <c r="L58" s="187">
        <v>21</v>
      </c>
      <c r="M58" s="187">
        <f t="shared" si="24"/>
        <v>0</v>
      </c>
      <c r="N58" s="187">
        <v>0</v>
      </c>
      <c r="O58" s="187">
        <f t="shared" si="25"/>
        <v>0</v>
      </c>
      <c r="P58" s="187">
        <v>0</v>
      </c>
      <c r="Q58" s="187">
        <f t="shared" si="26"/>
        <v>0</v>
      </c>
      <c r="R58" s="187"/>
      <c r="S58" s="187" t="s">
        <v>167</v>
      </c>
      <c r="T58" s="188" t="s">
        <v>168</v>
      </c>
      <c r="U58" s="161">
        <v>0</v>
      </c>
      <c r="V58" s="161">
        <f t="shared" si="27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169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2">
        <v>47</v>
      </c>
      <c r="B59" s="183" t="s">
        <v>275</v>
      </c>
      <c r="C59" s="189" t="s">
        <v>276</v>
      </c>
      <c r="D59" s="184" t="s">
        <v>166</v>
      </c>
      <c r="E59" s="185">
        <v>2</v>
      </c>
      <c r="F59" s="186"/>
      <c r="G59" s="187">
        <f t="shared" si="21"/>
        <v>0</v>
      </c>
      <c r="H59" s="186"/>
      <c r="I59" s="187">
        <f t="shared" si="22"/>
        <v>0</v>
      </c>
      <c r="J59" s="186"/>
      <c r="K59" s="187">
        <f t="shared" si="23"/>
        <v>0</v>
      </c>
      <c r="L59" s="187">
        <v>21</v>
      </c>
      <c r="M59" s="187">
        <f t="shared" si="24"/>
        <v>0</v>
      </c>
      <c r="N59" s="187">
        <v>0</v>
      </c>
      <c r="O59" s="187">
        <f t="shared" si="25"/>
        <v>0</v>
      </c>
      <c r="P59" s="187">
        <v>0</v>
      </c>
      <c r="Q59" s="187">
        <f t="shared" si="26"/>
        <v>0</v>
      </c>
      <c r="R59" s="187"/>
      <c r="S59" s="187" t="s">
        <v>167</v>
      </c>
      <c r="T59" s="188" t="s">
        <v>168</v>
      </c>
      <c r="U59" s="161">
        <v>0</v>
      </c>
      <c r="V59" s="161">
        <f t="shared" si="27"/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2">
        <v>48</v>
      </c>
      <c r="B60" s="183" t="s">
        <v>277</v>
      </c>
      <c r="C60" s="189" t="s">
        <v>278</v>
      </c>
      <c r="D60" s="184" t="s">
        <v>166</v>
      </c>
      <c r="E60" s="185">
        <v>1</v>
      </c>
      <c r="F60" s="186"/>
      <c r="G60" s="187">
        <f t="shared" si="21"/>
        <v>0</v>
      </c>
      <c r="H60" s="186"/>
      <c r="I60" s="187">
        <f t="shared" si="22"/>
        <v>0</v>
      </c>
      <c r="J60" s="186"/>
      <c r="K60" s="187">
        <f t="shared" si="23"/>
        <v>0</v>
      </c>
      <c r="L60" s="187">
        <v>21</v>
      </c>
      <c r="M60" s="187">
        <f t="shared" si="24"/>
        <v>0</v>
      </c>
      <c r="N60" s="187">
        <v>0</v>
      </c>
      <c r="O60" s="187">
        <f t="shared" si="25"/>
        <v>0</v>
      </c>
      <c r="P60" s="187">
        <v>0</v>
      </c>
      <c r="Q60" s="187">
        <f t="shared" si="26"/>
        <v>0</v>
      </c>
      <c r="R60" s="187"/>
      <c r="S60" s="187" t="s">
        <v>192</v>
      </c>
      <c r="T60" s="188" t="s">
        <v>168</v>
      </c>
      <c r="U60" s="161">
        <v>0</v>
      </c>
      <c r="V60" s="161">
        <f t="shared" si="27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169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2">
        <v>49</v>
      </c>
      <c r="B61" s="183" t="s">
        <v>279</v>
      </c>
      <c r="C61" s="189" t="s">
        <v>280</v>
      </c>
      <c r="D61" s="184" t="s">
        <v>166</v>
      </c>
      <c r="E61" s="185">
        <v>15</v>
      </c>
      <c r="F61" s="186"/>
      <c r="G61" s="187">
        <f t="shared" si="21"/>
        <v>0</v>
      </c>
      <c r="H61" s="186"/>
      <c r="I61" s="187">
        <f t="shared" si="22"/>
        <v>0</v>
      </c>
      <c r="J61" s="186"/>
      <c r="K61" s="187">
        <f t="shared" si="23"/>
        <v>0</v>
      </c>
      <c r="L61" s="187">
        <v>21</v>
      </c>
      <c r="M61" s="187">
        <f t="shared" si="24"/>
        <v>0</v>
      </c>
      <c r="N61" s="187">
        <v>0</v>
      </c>
      <c r="O61" s="187">
        <f t="shared" si="25"/>
        <v>0</v>
      </c>
      <c r="P61" s="187">
        <v>0</v>
      </c>
      <c r="Q61" s="187">
        <f t="shared" si="26"/>
        <v>0</v>
      </c>
      <c r="R61" s="187"/>
      <c r="S61" s="187" t="s">
        <v>192</v>
      </c>
      <c r="T61" s="188" t="s">
        <v>168</v>
      </c>
      <c r="U61" s="161">
        <v>0</v>
      </c>
      <c r="V61" s="161">
        <f t="shared" si="27"/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169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2">
        <v>50</v>
      </c>
      <c r="B62" s="183" t="s">
        <v>281</v>
      </c>
      <c r="C62" s="189" t="s">
        <v>282</v>
      </c>
      <c r="D62" s="184" t="s">
        <v>166</v>
      </c>
      <c r="E62" s="185">
        <v>3</v>
      </c>
      <c r="F62" s="186"/>
      <c r="G62" s="187">
        <f t="shared" si="21"/>
        <v>0</v>
      </c>
      <c r="H62" s="186"/>
      <c r="I62" s="187">
        <f t="shared" si="22"/>
        <v>0</v>
      </c>
      <c r="J62" s="186"/>
      <c r="K62" s="187">
        <f t="shared" si="23"/>
        <v>0</v>
      </c>
      <c r="L62" s="187">
        <v>21</v>
      </c>
      <c r="M62" s="187">
        <f t="shared" si="24"/>
        <v>0</v>
      </c>
      <c r="N62" s="187">
        <v>0</v>
      </c>
      <c r="O62" s="187">
        <f t="shared" si="25"/>
        <v>0</v>
      </c>
      <c r="P62" s="187">
        <v>0</v>
      </c>
      <c r="Q62" s="187">
        <f t="shared" si="26"/>
        <v>0</v>
      </c>
      <c r="R62" s="187"/>
      <c r="S62" s="187" t="s">
        <v>167</v>
      </c>
      <c r="T62" s="188" t="s">
        <v>168</v>
      </c>
      <c r="U62" s="161">
        <v>0</v>
      </c>
      <c r="V62" s="161">
        <f t="shared" si="27"/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169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2">
        <v>51</v>
      </c>
      <c r="B63" s="183" t="s">
        <v>283</v>
      </c>
      <c r="C63" s="189" t="s">
        <v>284</v>
      </c>
      <c r="D63" s="184" t="s">
        <v>166</v>
      </c>
      <c r="E63" s="185">
        <v>1</v>
      </c>
      <c r="F63" s="186"/>
      <c r="G63" s="187">
        <f t="shared" si="21"/>
        <v>0</v>
      </c>
      <c r="H63" s="186"/>
      <c r="I63" s="187">
        <f t="shared" si="22"/>
        <v>0</v>
      </c>
      <c r="J63" s="186"/>
      <c r="K63" s="187">
        <f t="shared" si="23"/>
        <v>0</v>
      </c>
      <c r="L63" s="187">
        <v>21</v>
      </c>
      <c r="M63" s="187">
        <f t="shared" si="24"/>
        <v>0</v>
      </c>
      <c r="N63" s="187">
        <v>0</v>
      </c>
      <c r="O63" s="187">
        <f t="shared" si="25"/>
        <v>0</v>
      </c>
      <c r="P63" s="187">
        <v>0</v>
      </c>
      <c r="Q63" s="187">
        <f t="shared" si="26"/>
        <v>0</v>
      </c>
      <c r="R63" s="187"/>
      <c r="S63" s="187" t="s">
        <v>192</v>
      </c>
      <c r="T63" s="188" t="s">
        <v>168</v>
      </c>
      <c r="U63" s="161">
        <v>0</v>
      </c>
      <c r="V63" s="161">
        <f t="shared" si="27"/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169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2">
        <v>52</v>
      </c>
      <c r="B64" s="183" t="s">
        <v>285</v>
      </c>
      <c r="C64" s="189" t="s">
        <v>286</v>
      </c>
      <c r="D64" s="184" t="s">
        <v>166</v>
      </c>
      <c r="E64" s="185">
        <v>7</v>
      </c>
      <c r="F64" s="186"/>
      <c r="G64" s="187">
        <f t="shared" si="21"/>
        <v>0</v>
      </c>
      <c r="H64" s="186"/>
      <c r="I64" s="187">
        <f t="shared" si="22"/>
        <v>0</v>
      </c>
      <c r="J64" s="186"/>
      <c r="K64" s="187">
        <f t="shared" si="23"/>
        <v>0</v>
      </c>
      <c r="L64" s="187">
        <v>21</v>
      </c>
      <c r="M64" s="187">
        <f t="shared" si="24"/>
        <v>0</v>
      </c>
      <c r="N64" s="187">
        <v>0</v>
      </c>
      <c r="O64" s="187">
        <f t="shared" si="25"/>
        <v>0</v>
      </c>
      <c r="P64" s="187">
        <v>0</v>
      </c>
      <c r="Q64" s="187">
        <f t="shared" si="26"/>
        <v>0</v>
      </c>
      <c r="R64" s="187"/>
      <c r="S64" s="187" t="s">
        <v>167</v>
      </c>
      <c r="T64" s="188" t="s">
        <v>168</v>
      </c>
      <c r="U64" s="161">
        <v>0</v>
      </c>
      <c r="V64" s="161">
        <f t="shared" si="27"/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169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2">
        <v>53</v>
      </c>
      <c r="B65" s="183" t="s">
        <v>287</v>
      </c>
      <c r="C65" s="189" t="s">
        <v>288</v>
      </c>
      <c r="D65" s="184" t="s">
        <v>166</v>
      </c>
      <c r="E65" s="185">
        <v>6</v>
      </c>
      <c r="F65" s="186"/>
      <c r="G65" s="187">
        <f t="shared" si="21"/>
        <v>0</v>
      </c>
      <c r="H65" s="186"/>
      <c r="I65" s="187">
        <f t="shared" si="22"/>
        <v>0</v>
      </c>
      <c r="J65" s="186"/>
      <c r="K65" s="187">
        <f t="shared" si="23"/>
        <v>0</v>
      </c>
      <c r="L65" s="187">
        <v>21</v>
      </c>
      <c r="M65" s="187">
        <f t="shared" si="24"/>
        <v>0</v>
      </c>
      <c r="N65" s="187">
        <v>0</v>
      </c>
      <c r="O65" s="187">
        <f t="shared" si="25"/>
        <v>0</v>
      </c>
      <c r="P65" s="187">
        <v>0</v>
      </c>
      <c r="Q65" s="187">
        <f t="shared" si="26"/>
        <v>0</v>
      </c>
      <c r="R65" s="187"/>
      <c r="S65" s="187" t="s">
        <v>192</v>
      </c>
      <c r="T65" s="188" t="s">
        <v>168</v>
      </c>
      <c r="U65" s="161">
        <v>0</v>
      </c>
      <c r="V65" s="161">
        <f t="shared" si="27"/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169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2">
        <v>54</v>
      </c>
      <c r="B66" s="183" t="s">
        <v>289</v>
      </c>
      <c r="C66" s="189" t="s">
        <v>290</v>
      </c>
      <c r="D66" s="184" t="s">
        <v>166</v>
      </c>
      <c r="E66" s="185">
        <v>15</v>
      </c>
      <c r="F66" s="186"/>
      <c r="G66" s="187">
        <f t="shared" si="21"/>
        <v>0</v>
      </c>
      <c r="H66" s="186"/>
      <c r="I66" s="187">
        <f t="shared" si="22"/>
        <v>0</v>
      </c>
      <c r="J66" s="186"/>
      <c r="K66" s="187">
        <f t="shared" si="23"/>
        <v>0</v>
      </c>
      <c r="L66" s="187">
        <v>21</v>
      </c>
      <c r="M66" s="187">
        <f t="shared" si="24"/>
        <v>0</v>
      </c>
      <c r="N66" s="187">
        <v>0</v>
      </c>
      <c r="O66" s="187">
        <f t="shared" si="25"/>
        <v>0</v>
      </c>
      <c r="P66" s="187">
        <v>0</v>
      </c>
      <c r="Q66" s="187">
        <f t="shared" si="26"/>
        <v>0</v>
      </c>
      <c r="R66" s="187"/>
      <c r="S66" s="187" t="s">
        <v>167</v>
      </c>
      <c r="T66" s="188" t="s">
        <v>168</v>
      </c>
      <c r="U66" s="161">
        <v>0</v>
      </c>
      <c r="V66" s="161">
        <f t="shared" si="27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169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82">
        <v>55</v>
      </c>
      <c r="B67" s="183" t="s">
        <v>291</v>
      </c>
      <c r="C67" s="189" t="s">
        <v>292</v>
      </c>
      <c r="D67" s="184" t="s">
        <v>166</v>
      </c>
      <c r="E67" s="185">
        <v>8</v>
      </c>
      <c r="F67" s="186"/>
      <c r="G67" s="187">
        <f t="shared" si="21"/>
        <v>0</v>
      </c>
      <c r="H67" s="186"/>
      <c r="I67" s="187">
        <f t="shared" si="22"/>
        <v>0</v>
      </c>
      <c r="J67" s="186"/>
      <c r="K67" s="187">
        <f t="shared" si="23"/>
        <v>0</v>
      </c>
      <c r="L67" s="187">
        <v>21</v>
      </c>
      <c r="M67" s="187">
        <f t="shared" si="24"/>
        <v>0</v>
      </c>
      <c r="N67" s="187">
        <v>0</v>
      </c>
      <c r="O67" s="187">
        <f t="shared" si="25"/>
        <v>0</v>
      </c>
      <c r="P67" s="187">
        <v>0</v>
      </c>
      <c r="Q67" s="187">
        <f t="shared" si="26"/>
        <v>0</v>
      </c>
      <c r="R67" s="187"/>
      <c r="S67" s="187" t="s">
        <v>167</v>
      </c>
      <c r="T67" s="188" t="s">
        <v>168</v>
      </c>
      <c r="U67" s="161">
        <v>0</v>
      </c>
      <c r="V67" s="161">
        <f t="shared" si="27"/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169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2">
        <v>56</v>
      </c>
      <c r="B68" s="183" t="s">
        <v>293</v>
      </c>
      <c r="C68" s="189" t="s">
        <v>294</v>
      </c>
      <c r="D68" s="184" t="s">
        <v>166</v>
      </c>
      <c r="E68" s="185">
        <v>7</v>
      </c>
      <c r="F68" s="186"/>
      <c r="G68" s="187">
        <f t="shared" si="21"/>
        <v>0</v>
      </c>
      <c r="H68" s="186"/>
      <c r="I68" s="187">
        <f t="shared" si="22"/>
        <v>0</v>
      </c>
      <c r="J68" s="186"/>
      <c r="K68" s="187">
        <f t="shared" si="23"/>
        <v>0</v>
      </c>
      <c r="L68" s="187">
        <v>21</v>
      </c>
      <c r="M68" s="187">
        <f t="shared" si="24"/>
        <v>0</v>
      </c>
      <c r="N68" s="187">
        <v>0</v>
      </c>
      <c r="O68" s="187">
        <f t="shared" si="25"/>
        <v>0</v>
      </c>
      <c r="P68" s="187">
        <v>0</v>
      </c>
      <c r="Q68" s="187">
        <f t="shared" si="26"/>
        <v>0</v>
      </c>
      <c r="R68" s="187"/>
      <c r="S68" s="187" t="s">
        <v>167</v>
      </c>
      <c r="T68" s="188" t="s">
        <v>168</v>
      </c>
      <c r="U68" s="161">
        <v>0</v>
      </c>
      <c r="V68" s="161">
        <f t="shared" si="27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169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2">
        <v>57</v>
      </c>
      <c r="B69" s="183" t="s">
        <v>295</v>
      </c>
      <c r="C69" s="189" t="s">
        <v>296</v>
      </c>
      <c r="D69" s="184" t="s">
        <v>166</v>
      </c>
      <c r="E69" s="185">
        <v>1</v>
      </c>
      <c r="F69" s="186"/>
      <c r="G69" s="187">
        <f t="shared" si="21"/>
        <v>0</v>
      </c>
      <c r="H69" s="186"/>
      <c r="I69" s="187">
        <f t="shared" si="22"/>
        <v>0</v>
      </c>
      <c r="J69" s="186"/>
      <c r="K69" s="187">
        <f t="shared" si="23"/>
        <v>0</v>
      </c>
      <c r="L69" s="187">
        <v>21</v>
      </c>
      <c r="M69" s="187">
        <f t="shared" si="24"/>
        <v>0</v>
      </c>
      <c r="N69" s="187">
        <v>0</v>
      </c>
      <c r="O69" s="187">
        <f t="shared" si="25"/>
        <v>0</v>
      </c>
      <c r="P69" s="187">
        <v>0</v>
      </c>
      <c r="Q69" s="187">
        <f t="shared" si="26"/>
        <v>0</v>
      </c>
      <c r="R69" s="187"/>
      <c r="S69" s="187" t="s">
        <v>167</v>
      </c>
      <c r="T69" s="188" t="s">
        <v>168</v>
      </c>
      <c r="U69" s="161">
        <v>0</v>
      </c>
      <c r="V69" s="161">
        <f t="shared" si="27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169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2">
        <v>58</v>
      </c>
      <c r="B70" s="183" t="s">
        <v>297</v>
      </c>
      <c r="C70" s="189" t="s">
        <v>298</v>
      </c>
      <c r="D70" s="184" t="s">
        <v>166</v>
      </c>
      <c r="E70" s="185">
        <v>5</v>
      </c>
      <c r="F70" s="186"/>
      <c r="G70" s="187">
        <f t="shared" si="21"/>
        <v>0</v>
      </c>
      <c r="H70" s="186"/>
      <c r="I70" s="187">
        <f t="shared" si="22"/>
        <v>0</v>
      </c>
      <c r="J70" s="186"/>
      <c r="K70" s="187">
        <f t="shared" si="23"/>
        <v>0</v>
      </c>
      <c r="L70" s="187">
        <v>21</v>
      </c>
      <c r="M70" s="187">
        <f t="shared" si="24"/>
        <v>0</v>
      </c>
      <c r="N70" s="187">
        <v>0</v>
      </c>
      <c r="O70" s="187">
        <f t="shared" si="25"/>
        <v>0</v>
      </c>
      <c r="P70" s="187">
        <v>0</v>
      </c>
      <c r="Q70" s="187">
        <f t="shared" si="26"/>
        <v>0</v>
      </c>
      <c r="R70" s="187"/>
      <c r="S70" s="187" t="s">
        <v>167</v>
      </c>
      <c r="T70" s="188" t="s">
        <v>168</v>
      </c>
      <c r="U70" s="161">
        <v>0</v>
      </c>
      <c r="V70" s="161">
        <f t="shared" si="27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82">
        <v>59</v>
      </c>
      <c r="B71" s="183" t="s">
        <v>299</v>
      </c>
      <c r="C71" s="189" t="s">
        <v>300</v>
      </c>
      <c r="D71" s="184" t="s">
        <v>166</v>
      </c>
      <c r="E71" s="185">
        <v>1</v>
      </c>
      <c r="F71" s="186"/>
      <c r="G71" s="187">
        <f t="shared" si="21"/>
        <v>0</v>
      </c>
      <c r="H71" s="186"/>
      <c r="I71" s="187">
        <f t="shared" si="22"/>
        <v>0</v>
      </c>
      <c r="J71" s="186"/>
      <c r="K71" s="187">
        <f t="shared" si="23"/>
        <v>0</v>
      </c>
      <c r="L71" s="187">
        <v>21</v>
      </c>
      <c r="M71" s="187">
        <f t="shared" si="24"/>
        <v>0</v>
      </c>
      <c r="N71" s="187">
        <v>0</v>
      </c>
      <c r="O71" s="187">
        <f t="shared" si="25"/>
        <v>0</v>
      </c>
      <c r="P71" s="187">
        <v>0</v>
      </c>
      <c r="Q71" s="187">
        <f t="shared" si="26"/>
        <v>0</v>
      </c>
      <c r="R71" s="187"/>
      <c r="S71" s="187" t="s">
        <v>167</v>
      </c>
      <c r="T71" s="188" t="s">
        <v>168</v>
      </c>
      <c r="U71" s="161">
        <v>0</v>
      </c>
      <c r="V71" s="161">
        <f t="shared" si="27"/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169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82">
        <v>60</v>
      </c>
      <c r="B72" s="183" t="s">
        <v>301</v>
      </c>
      <c r="C72" s="189" t="s">
        <v>302</v>
      </c>
      <c r="D72" s="184" t="s">
        <v>166</v>
      </c>
      <c r="E72" s="185">
        <v>4</v>
      </c>
      <c r="F72" s="186"/>
      <c r="G72" s="187">
        <f t="shared" si="21"/>
        <v>0</v>
      </c>
      <c r="H72" s="186"/>
      <c r="I72" s="187">
        <f t="shared" si="22"/>
        <v>0</v>
      </c>
      <c r="J72" s="186"/>
      <c r="K72" s="187">
        <f t="shared" si="23"/>
        <v>0</v>
      </c>
      <c r="L72" s="187">
        <v>21</v>
      </c>
      <c r="M72" s="187">
        <f t="shared" si="24"/>
        <v>0</v>
      </c>
      <c r="N72" s="187">
        <v>0</v>
      </c>
      <c r="O72" s="187">
        <f t="shared" si="25"/>
        <v>0</v>
      </c>
      <c r="P72" s="187">
        <v>0</v>
      </c>
      <c r="Q72" s="187">
        <f t="shared" si="26"/>
        <v>0</v>
      </c>
      <c r="R72" s="187"/>
      <c r="S72" s="187" t="s">
        <v>167</v>
      </c>
      <c r="T72" s="188" t="s">
        <v>168</v>
      </c>
      <c r="U72" s="161">
        <v>0</v>
      </c>
      <c r="V72" s="161">
        <f t="shared" si="27"/>
        <v>0</v>
      </c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169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69">
        <v>61</v>
      </c>
      <c r="B73" s="170" t="s">
        <v>303</v>
      </c>
      <c r="C73" s="178" t="s">
        <v>304</v>
      </c>
      <c r="D73" s="171" t="s">
        <v>166</v>
      </c>
      <c r="E73" s="172">
        <v>8</v>
      </c>
      <c r="F73" s="173"/>
      <c r="G73" s="174">
        <f t="shared" si="21"/>
        <v>0</v>
      </c>
      <c r="H73" s="173"/>
      <c r="I73" s="174">
        <f t="shared" si="22"/>
        <v>0</v>
      </c>
      <c r="J73" s="173"/>
      <c r="K73" s="174">
        <f t="shared" si="23"/>
        <v>0</v>
      </c>
      <c r="L73" s="174">
        <v>21</v>
      </c>
      <c r="M73" s="174">
        <f t="shared" si="24"/>
        <v>0</v>
      </c>
      <c r="N73" s="174">
        <v>0</v>
      </c>
      <c r="O73" s="174">
        <f t="shared" si="25"/>
        <v>0</v>
      </c>
      <c r="P73" s="174">
        <v>0</v>
      </c>
      <c r="Q73" s="174">
        <f t="shared" si="26"/>
        <v>0</v>
      </c>
      <c r="R73" s="174"/>
      <c r="S73" s="174" t="s">
        <v>167</v>
      </c>
      <c r="T73" s="175" t="s">
        <v>168</v>
      </c>
      <c r="U73" s="161">
        <v>0</v>
      </c>
      <c r="V73" s="161">
        <f t="shared" si="27"/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169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5"/>
      <c r="B74" s="6"/>
      <c r="C74" s="179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v>15</v>
      </c>
      <c r="AF74">
        <v>21</v>
      </c>
    </row>
    <row r="75" spans="1:60" x14ac:dyDescent="0.2">
      <c r="A75" s="155"/>
      <c r="B75" s="156" t="s">
        <v>29</v>
      </c>
      <c r="C75" s="180"/>
      <c r="D75" s="157"/>
      <c r="E75" s="158"/>
      <c r="F75" s="158"/>
      <c r="G75" s="176">
        <f>G8+G24+G38+G50+G56</f>
        <v>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E75">
        <f>SUMIF(L7:L73,AE74,G7:G73)</f>
        <v>0</v>
      </c>
      <c r="AF75">
        <f>SUMIF(L7:L73,AF74,G7:G73)</f>
        <v>0</v>
      </c>
      <c r="AG75" t="s">
        <v>178</v>
      </c>
    </row>
    <row r="76" spans="1:60" x14ac:dyDescent="0.2">
      <c r="C76" s="181"/>
      <c r="D76" s="143"/>
      <c r="AG76" t="s">
        <v>179</v>
      </c>
    </row>
    <row r="77" spans="1:60" x14ac:dyDescent="0.2">
      <c r="D77" s="143"/>
    </row>
    <row r="78" spans="1:60" x14ac:dyDescent="0.2">
      <c r="D78" s="143"/>
    </row>
    <row r="79" spans="1:60" x14ac:dyDescent="0.2">
      <c r="D79" s="143"/>
    </row>
    <row r="80" spans="1:60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4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54</v>
      </c>
      <c r="C3" s="254" t="s">
        <v>55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56</v>
      </c>
      <c r="C4" s="257" t="s">
        <v>55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87</v>
      </c>
      <c r="C8" s="177" t="s">
        <v>88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7"/>
      <c r="O8" s="167">
        <f>SUM(O9:O15)</f>
        <v>0</v>
      </c>
      <c r="P8" s="167"/>
      <c r="Q8" s="167">
        <f>SUM(Q9:Q15)</f>
        <v>0</v>
      </c>
      <c r="R8" s="167"/>
      <c r="S8" s="167"/>
      <c r="T8" s="168"/>
      <c r="U8" s="162"/>
      <c r="V8" s="162">
        <f>SUM(V9:V15)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305</v>
      </c>
      <c r="C9" s="189" t="s">
        <v>306</v>
      </c>
      <c r="D9" s="184" t="s">
        <v>166</v>
      </c>
      <c r="E9" s="185">
        <v>6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91"/>
      <c r="B10" s="192"/>
      <c r="C10" s="260" t="s">
        <v>764</v>
      </c>
      <c r="D10" s="261"/>
      <c r="E10" s="261"/>
      <c r="F10" s="261"/>
      <c r="G10" s="2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2</v>
      </c>
      <c r="B11" s="183" t="s">
        <v>307</v>
      </c>
      <c r="C11" s="189" t="s">
        <v>308</v>
      </c>
      <c r="D11" s="184" t="s">
        <v>166</v>
      </c>
      <c r="E11" s="185">
        <v>9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7"/>
      <c r="S11" s="187" t="s">
        <v>167</v>
      </c>
      <c r="T11" s="188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91"/>
      <c r="B12" s="192"/>
      <c r="C12" s="260" t="s">
        <v>765</v>
      </c>
      <c r="D12" s="261"/>
      <c r="E12" s="261"/>
      <c r="F12" s="261"/>
      <c r="G12" s="2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3</v>
      </c>
      <c r="B13" s="183" t="s">
        <v>309</v>
      </c>
      <c r="C13" s="189" t="s">
        <v>310</v>
      </c>
      <c r="D13" s="184" t="s">
        <v>166</v>
      </c>
      <c r="E13" s="185">
        <v>2</v>
      </c>
      <c r="F13" s="186"/>
      <c r="G13" s="187">
        <f>ROUND(E13*F13,2)</f>
        <v>0</v>
      </c>
      <c r="H13" s="186"/>
      <c r="I13" s="187">
        <f>ROUND(E13*H13,2)</f>
        <v>0</v>
      </c>
      <c r="J13" s="186"/>
      <c r="K13" s="187">
        <f>ROUND(E13*J13,2)</f>
        <v>0</v>
      </c>
      <c r="L13" s="187">
        <v>21</v>
      </c>
      <c r="M13" s="187">
        <f>G13*(1+L13/100)</f>
        <v>0</v>
      </c>
      <c r="N13" s="187">
        <v>0</v>
      </c>
      <c r="O13" s="187">
        <f>ROUND(E13*N13,2)</f>
        <v>0</v>
      </c>
      <c r="P13" s="187">
        <v>0</v>
      </c>
      <c r="Q13" s="187">
        <f>ROUND(E13*P13,2)</f>
        <v>0</v>
      </c>
      <c r="R13" s="187"/>
      <c r="S13" s="187" t="s">
        <v>167</v>
      </c>
      <c r="T13" s="188" t="s">
        <v>168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91"/>
      <c r="B14" s="192"/>
      <c r="C14" s="260" t="s">
        <v>766</v>
      </c>
      <c r="D14" s="261"/>
      <c r="E14" s="261"/>
      <c r="F14" s="261"/>
      <c r="G14" s="2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69">
        <v>4</v>
      </c>
      <c r="B15" s="170" t="s">
        <v>311</v>
      </c>
      <c r="C15" s="178" t="s">
        <v>312</v>
      </c>
      <c r="D15" s="171" t="s">
        <v>166</v>
      </c>
      <c r="E15" s="172">
        <v>7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167</v>
      </c>
      <c r="T15" s="175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91"/>
      <c r="B16" s="192"/>
      <c r="C16" s="260" t="s">
        <v>767</v>
      </c>
      <c r="D16" s="261"/>
      <c r="E16" s="261"/>
      <c r="F16" s="261"/>
      <c r="G16" s="2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33" x14ac:dyDescent="0.2">
      <c r="A17" s="5"/>
      <c r="B17" s="6"/>
      <c r="C17" s="179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5"/>
      <c r="B18" s="156" t="s">
        <v>29</v>
      </c>
      <c r="C18" s="180"/>
      <c r="D18" s="157"/>
      <c r="E18" s="158"/>
      <c r="F18" s="158"/>
      <c r="G18" s="176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SUMIF(L7:L15,AE17,G7:G15)</f>
        <v>0</v>
      </c>
      <c r="AF18">
        <f>SUMIF(L7:L15,AF17,G7:G15)</f>
        <v>0</v>
      </c>
      <c r="AG18" t="s">
        <v>178</v>
      </c>
    </row>
    <row r="19" spans="1:33" x14ac:dyDescent="0.2">
      <c r="C19" s="181"/>
      <c r="D19" s="143"/>
      <c r="AG19" t="s">
        <v>179</v>
      </c>
    </row>
    <row r="20" spans="1:33" x14ac:dyDescent="0.2">
      <c r="D20" s="143"/>
    </row>
    <row r="21" spans="1:33" x14ac:dyDescent="0.2">
      <c r="D21" s="143"/>
    </row>
    <row r="22" spans="1:33" x14ac:dyDescent="0.2">
      <c r="D22" s="143"/>
    </row>
    <row r="23" spans="1:33" x14ac:dyDescent="0.2">
      <c r="D23" s="143"/>
    </row>
    <row r="24" spans="1:33" x14ac:dyDescent="0.2">
      <c r="D24" s="143"/>
    </row>
    <row r="25" spans="1:33" x14ac:dyDescent="0.2">
      <c r="D25" s="143"/>
    </row>
    <row r="26" spans="1:33" x14ac:dyDescent="0.2">
      <c r="D26" s="143"/>
    </row>
    <row r="27" spans="1:33" x14ac:dyDescent="0.2">
      <c r="D27" s="143"/>
    </row>
    <row r="28" spans="1:33" x14ac:dyDescent="0.2">
      <c r="D28" s="143"/>
    </row>
    <row r="29" spans="1:33" x14ac:dyDescent="0.2">
      <c r="D29" s="143"/>
    </row>
    <row r="30" spans="1:33" x14ac:dyDescent="0.2">
      <c r="D30" s="143"/>
    </row>
    <row r="31" spans="1:33" x14ac:dyDescent="0.2">
      <c r="D31" s="143"/>
    </row>
    <row r="32" spans="1:33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  <row r="5004" spans="4:4" x14ac:dyDescent="0.2">
      <c r="D5004" s="143"/>
    </row>
  </sheetData>
  <sheetProtection password="E5D8" sheet="1" objects="1" scenarios="1"/>
  <mergeCells count="8">
    <mergeCell ref="C12:G12"/>
    <mergeCell ref="C14:G14"/>
    <mergeCell ref="C16:G1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59</v>
      </c>
      <c r="C4" s="257" t="s">
        <v>60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7"/>
      <c r="O8" s="167">
        <f>SUM(O9:O16)</f>
        <v>0</v>
      </c>
      <c r="P8" s="167"/>
      <c r="Q8" s="167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AG8" t="s">
        <v>163</v>
      </c>
    </row>
    <row r="9" spans="1:60" ht="22.5" outlineLevel="1" x14ac:dyDescent="0.2">
      <c r="A9" s="182">
        <v>1</v>
      </c>
      <c r="B9" s="183" t="s">
        <v>313</v>
      </c>
      <c r="C9" s="189" t="s">
        <v>314</v>
      </c>
      <c r="D9" s="184" t="s">
        <v>166</v>
      </c>
      <c r="E9" s="185">
        <v>3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305</v>
      </c>
      <c r="C10" s="189" t="s">
        <v>315</v>
      </c>
      <c r="D10" s="184" t="s">
        <v>166</v>
      </c>
      <c r="E10" s="185">
        <v>3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7">
        <v>0</v>
      </c>
      <c r="O10" s="187">
        <f>ROUND(E10*N10,2)</f>
        <v>0</v>
      </c>
      <c r="P10" s="187">
        <v>0</v>
      </c>
      <c r="Q10" s="187">
        <f>ROUND(E10*P10,2)</f>
        <v>0</v>
      </c>
      <c r="R10" s="187"/>
      <c r="S10" s="187" t="s">
        <v>167</v>
      </c>
      <c r="T10" s="188" t="s">
        <v>168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182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33.75" outlineLevel="1" x14ac:dyDescent="0.2">
      <c r="A11" s="169">
        <v>3</v>
      </c>
      <c r="B11" s="170" t="s">
        <v>307</v>
      </c>
      <c r="C11" s="178" t="s">
        <v>316</v>
      </c>
      <c r="D11" s="171" t="s">
        <v>166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167</v>
      </c>
      <c r="T11" s="175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1" t="s">
        <v>317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4</v>
      </c>
      <c r="B13" s="183" t="s">
        <v>309</v>
      </c>
      <c r="C13" s="189" t="s">
        <v>318</v>
      </c>
      <c r="D13" s="184" t="s">
        <v>166</v>
      </c>
      <c r="E13" s="185">
        <v>1</v>
      </c>
      <c r="F13" s="186"/>
      <c r="G13" s="187">
        <f>ROUND(E13*F13,2)</f>
        <v>0</v>
      </c>
      <c r="H13" s="186"/>
      <c r="I13" s="187">
        <f>ROUND(E13*H13,2)</f>
        <v>0</v>
      </c>
      <c r="J13" s="186"/>
      <c r="K13" s="187">
        <f>ROUND(E13*J13,2)</f>
        <v>0</v>
      </c>
      <c r="L13" s="187">
        <v>21</v>
      </c>
      <c r="M13" s="187">
        <f>G13*(1+L13/100)</f>
        <v>0</v>
      </c>
      <c r="N13" s="187">
        <v>0</v>
      </c>
      <c r="O13" s="187">
        <f>ROUND(E13*N13,2)</f>
        <v>0</v>
      </c>
      <c r="P13" s="187">
        <v>0</v>
      </c>
      <c r="Q13" s="187">
        <f>ROUND(E13*P13,2)</f>
        <v>0</v>
      </c>
      <c r="R13" s="187"/>
      <c r="S13" s="187" t="s">
        <v>167</v>
      </c>
      <c r="T13" s="188" t="s">
        <v>168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182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5</v>
      </c>
      <c r="B14" s="183" t="s">
        <v>311</v>
      </c>
      <c r="C14" s="189" t="s">
        <v>319</v>
      </c>
      <c r="D14" s="184" t="s">
        <v>166</v>
      </c>
      <c r="E14" s="185">
        <v>1</v>
      </c>
      <c r="F14" s="186"/>
      <c r="G14" s="187">
        <f>ROUND(E14*F14,2)</f>
        <v>0</v>
      </c>
      <c r="H14" s="186"/>
      <c r="I14" s="187">
        <f>ROUND(E14*H14,2)</f>
        <v>0</v>
      </c>
      <c r="J14" s="186"/>
      <c r="K14" s="187">
        <f>ROUND(E14*J14,2)</f>
        <v>0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 t="s">
        <v>167</v>
      </c>
      <c r="T14" s="188" t="s">
        <v>168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182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82">
        <v>6</v>
      </c>
      <c r="B15" s="183" t="s">
        <v>320</v>
      </c>
      <c r="C15" s="189" t="s">
        <v>321</v>
      </c>
      <c r="D15" s="184" t="s">
        <v>166</v>
      </c>
      <c r="E15" s="185">
        <v>3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0</v>
      </c>
      <c r="O15" s="187">
        <f>ROUND(E15*N15,2)</f>
        <v>0</v>
      </c>
      <c r="P15" s="187">
        <v>0</v>
      </c>
      <c r="Q15" s="187">
        <f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182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7</v>
      </c>
      <c r="B16" s="183" t="s">
        <v>322</v>
      </c>
      <c r="C16" s="189" t="s">
        <v>323</v>
      </c>
      <c r="D16" s="184" t="s">
        <v>166</v>
      </c>
      <c r="E16" s="185">
        <v>1</v>
      </c>
      <c r="F16" s="186"/>
      <c r="G16" s="187">
        <f>ROUND(E16*F16,2)</f>
        <v>0</v>
      </c>
      <c r="H16" s="186"/>
      <c r="I16" s="187">
        <f>ROUND(E16*H16,2)</f>
        <v>0</v>
      </c>
      <c r="J16" s="186"/>
      <c r="K16" s="187">
        <f>ROUND(E16*J16,2)</f>
        <v>0</v>
      </c>
      <c r="L16" s="187">
        <v>21</v>
      </c>
      <c r="M16" s="187">
        <f>G16*(1+L16/100)</f>
        <v>0</v>
      </c>
      <c r="N16" s="187">
        <v>0</v>
      </c>
      <c r="O16" s="187">
        <f>ROUND(E16*N16,2)</f>
        <v>0</v>
      </c>
      <c r="P16" s="187">
        <v>0</v>
      </c>
      <c r="Q16" s="187">
        <f>ROUND(E16*P16,2)</f>
        <v>0</v>
      </c>
      <c r="R16" s="187"/>
      <c r="S16" s="187" t="s">
        <v>167</v>
      </c>
      <c r="T16" s="188" t="s">
        <v>168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182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">
      <c r="A17" s="163" t="s">
        <v>162</v>
      </c>
      <c r="B17" s="164" t="s">
        <v>114</v>
      </c>
      <c r="C17" s="177" t="s">
        <v>115</v>
      </c>
      <c r="D17" s="165"/>
      <c r="E17" s="166"/>
      <c r="F17" s="167"/>
      <c r="G17" s="167">
        <f>SUMIF(AG18:AG39,"&lt;&gt;NOR",G18:G39)</f>
        <v>0</v>
      </c>
      <c r="H17" s="167"/>
      <c r="I17" s="167">
        <f>SUM(I18:I39)</f>
        <v>0</v>
      </c>
      <c r="J17" s="167"/>
      <c r="K17" s="167">
        <f>SUM(K18:K39)</f>
        <v>0</v>
      </c>
      <c r="L17" s="167"/>
      <c r="M17" s="167">
        <f>SUM(M18:M39)</f>
        <v>0</v>
      </c>
      <c r="N17" s="167"/>
      <c r="O17" s="167">
        <f>SUM(O18:O39)</f>
        <v>0</v>
      </c>
      <c r="P17" s="167"/>
      <c r="Q17" s="167">
        <f>SUM(Q18:Q39)</f>
        <v>0</v>
      </c>
      <c r="R17" s="167"/>
      <c r="S17" s="167"/>
      <c r="T17" s="168"/>
      <c r="U17" s="162"/>
      <c r="V17" s="162">
        <f>SUM(V18:V39)</f>
        <v>0</v>
      </c>
      <c r="W17" s="162"/>
      <c r="AG17" t="s">
        <v>163</v>
      </c>
    </row>
    <row r="18" spans="1:60" ht="33.75" outlineLevel="1" x14ac:dyDescent="0.2">
      <c r="A18" s="169">
        <v>8</v>
      </c>
      <c r="B18" s="170" t="s">
        <v>324</v>
      </c>
      <c r="C18" s="178" t="s">
        <v>325</v>
      </c>
      <c r="D18" s="171" t="s">
        <v>166</v>
      </c>
      <c r="E18" s="172">
        <v>1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4"/>
      <c r="S18" s="174" t="s">
        <v>167</v>
      </c>
      <c r="T18" s="175" t="s">
        <v>168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182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3.75" outlineLevel="1" x14ac:dyDescent="0.2">
      <c r="A19" s="159"/>
      <c r="B19" s="160"/>
      <c r="C19" s="251" t="s">
        <v>326</v>
      </c>
      <c r="D19" s="252"/>
      <c r="E19" s="252"/>
      <c r="F19" s="252"/>
      <c r="G19" s="252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0" t="str">
        <f>C19</f>
        <v>lišty vpředu i vzadu, prosklené přední dveře s vícebodovým pákovým zámkem, polo cylindrickou DIN výměnou vložkou, úhel otevření 180°,  čtyři výškově nastavitelné nožičky, stropní panel s podporu  tří  kabelových průchodek min. 300mm x 100mm, otvory zakryté odnímatelnými panely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2">
        <v>9</v>
      </c>
      <c r="B20" s="183" t="s">
        <v>327</v>
      </c>
      <c r="C20" s="189" t="s">
        <v>328</v>
      </c>
      <c r="D20" s="184" t="s">
        <v>166</v>
      </c>
      <c r="E20" s="185">
        <v>2</v>
      </c>
      <c r="F20" s="186"/>
      <c r="G20" s="187">
        <f t="shared" ref="G20:G39" si="0">ROUND(E20*F20,2)</f>
        <v>0</v>
      </c>
      <c r="H20" s="186"/>
      <c r="I20" s="187">
        <f t="shared" ref="I20:I39" si="1">ROUND(E20*H20,2)</f>
        <v>0</v>
      </c>
      <c r="J20" s="186"/>
      <c r="K20" s="187">
        <f t="shared" ref="K20:K39" si="2">ROUND(E20*J20,2)</f>
        <v>0</v>
      </c>
      <c r="L20" s="187">
        <v>21</v>
      </c>
      <c r="M20" s="187">
        <f t="shared" ref="M20:M39" si="3">G20*(1+L20/100)</f>
        <v>0</v>
      </c>
      <c r="N20" s="187">
        <v>0</v>
      </c>
      <c r="O20" s="187">
        <f t="shared" ref="O20:O39" si="4">ROUND(E20*N20,2)</f>
        <v>0</v>
      </c>
      <c r="P20" s="187">
        <v>0</v>
      </c>
      <c r="Q20" s="187">
        <f t="shared" ref="Q20:Q39" si="5">ROUND(E20*P20,2)</f>
        <v>0</v>
      </c>
      <c r="R20" s="187"/>
      <c r="S20" s="187" t="s">
        <v>167</v>
      </c>
      <c r="T20" s="188" t="s">
        <v>168</v>
      </c>
      <c r="U20" s="161">
        <v>0</v>
      </c>
      <c r="V20" s="161">
        <f t="shared" ref="V20:V39" si="6"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182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82">
        <v>10</v>
      </c>
      <c r="B21" s="183" t="s">
        <v>329</v>
      </c>
      <c r="C21" s="189" t="s">
        <v>330</v>
      </c>
      <c r="D21" s="184" t="s">
        <v>166</v>
      </c>
      <c r="E21" s="185">
        <v>1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21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/>
      <c r="S21" s="187" t="s">
        <v>167</v>
      </c>
      <c r="T21" s="188" t="s">
        <v>168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182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82">
        <v>11</v>
      </c>
      <c r="B22" s="183" t="s">
        <v>331</v>
      </c>
      <c r="C22" s="189" t="s">
        <v>332</v>
      </c>
      <c r="D22" s="184" t="s">
        <v>166</v>
      </c>
      <c r="E22" s="185">
        <v>1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21</v>
      </c>
      <c r="M22" s="187">
        <f t="shared" si="3"/>
        <v>0</v>
      </c>
      <c r="N22" s="187">
        <v>0</v>
      </c>
      <c r="O22" s="187">
        <f t="shared" si="4"/>
        <v>0</v>
      </c>
      <c r="P22" s="187">
        <v>0</v>
      </c>
      <c r="Q22" s="187">
        <f t="shared" si="5"/>
        <v>0</v>
      </c>
      <c r="R22" s="187"/>
      <c r="S22" s="187" t="s">
        <v>167</v>
      </c>
      <c r="T22" s="188" t="s">
        <v>168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182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2">
        <v>12</v>
      </c>
      <c r="B23" s="183" t="s">
        <v>333</v>
      </c>
      <c r="C23" s="189" t="s">
        <v>334</v>
      </c>
      <c r="D23" s="184" t="s">
        <v>166</v>
      </c>
      <c r="E23" s="185">
        <v>1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/>
      <c r="S23" s="187" t="s">
        <v>167</v>
      </c>
      <c r="T23" s="188" t="s">
        <v>168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182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2">
        <v>13</v>
      </c>
      <c r="B24" s="183" t="s">
        <v>335</v>
      </c>
      <c r="C24" s="189" t="s">
        <v>336</v>
      </c>
      <c r="D24" s="184" t="s">
        <v>166</v>
      </c>
      <c r="E24" s="185">
        <v>1</v>
      </c>
      <c r="F24" s="186"/>
      <c r="G24" s="187">
        <f t="shared" si="0"/>
        <v>0</v>
      </c>
      <c r="H24" s="186"/>
      <c r="I24" s="187">
        <f t="shared" si="1"/>
        <v>0</v>
      </c>
      <c r="J24" s="186"/>
      <c r="K24" s="187">
        <f t="shared" si="2"/>
        <v>0</v>
      </c>
      <c r="L24" s="187">
        <v>21</v>
      </c>
      <c r="M24" s="187">
        <f t="shared" si="3"/>
        <v>0</v>
      </c>
      <c r="N24" s="187">
        <v>0</v>
      </c>
      <c r="O24" s="187">
        <f t="shared" si="4"/>
        <v>0</v>
      </c>
      <c r="P24" s="187">
        <v>0</v>
      </c>
      <c r="Q24" s="187">
        <f t="shared" si="5"/>
        <v>0</v>
      </c>
      <c r="R24" s="187"/>
      <c r="S24" s="187" t="s">
        <v>167</v>
      </c>
      <c r="T24" s="188" t="s">
        <v>168</v>
      </c>
      <c r="U24" s="161">
        <v>0</v>
      </c>
      <c r="V24" s="161">
        <f t="shared" si="6"/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182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82">
        <v>14</v>
      </c>
      <c r="B25" s="183" t="s">
        <v>337</v>
      </c>
      <c r="C25" s="189" t="s">
        <v>338</v>
      </c>
      <c r="D25" s="184" t="s">
        <v>166</v>
      </c>
      <c r="E25" s="185">
        <v>1</v>
      </c>
      <c r="F25" s="186"/>
      <c r="G25" s="187">
        <f t="shared" si="0"/>
        <v>0</v>
      </c>
      <c r="H25" s="186"/>
      <c r="I25" s="187">
        <f t="shared" si="1"/>
        <v>0</v>
      </c>
      <c r="J25" s="186"/>
      <c r="K25" s="187">
        <f t="shared" si="2"/>
        <v>0</v>
      </c>
      <c r="L25" s="187">
        <v>21</v>
      </c>
      <c r="M25" s="187">
        <f t="shared" si="3"/>
        <v>0</v>
      </c>
      <c r="N25" s="187">
        <v>0</v>
      </c>
      <c r="O25" s="187">
        <f t="shared" si="4"/>
        <v>0</v>
      </c>
      <c r="P25" s="187">
        <v>0</v>
      </c>
      <c r="Q25" s="187">
        <f t="shared" si="5"/>
        <v>0</v>
      </c>
      <c r="R25" s="187"/>
      <c r="S25" s="187" t="s">
        <v>167</v>
      </c>
      <c r="T25" s="188" t="s">
        <v>168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182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2">
        <v>15</v>
      </c>
      <c r="B26" s="183" t="s">
        <v>339</v>
      </c>
      <c r="C26" s="189" t="s">
        <v>340</v>
      </c>
      <c r="D26" s="184" t="s">
        <v>166</v>
      </c>
      <c r="E26" s="185">
        <v>1</v>
      </c>
      <c r="F26" s="186"/>
      <c r="G26" s="187">
        <f t="shared" si="0"/>
        <v>0</v>
      </c>
      <c r="H26" s="186"/>
      <c r="I26" s="187">
        <f t="shared" si="1"/>
        <v>0</v>
      </c>
      <c r="J26" s="186"/>
      <c r="K26" s="187">
        <f t="shared" si="2"/>
        <v>0</v>
      </c>
      <c r="L26" s="187">
        <v>21</v>
      </c>
      <c r="M26" s="187">
        <f t="shared" si="3"/>
        <v>0</v>
      </c>
      <c r="N26" s="187">
        <v>0</v>
      </c>
      <c r="O26" s="187">
        <f t="shared" si="4"/>
        <v>0</v>
      </c>
      <c r="P26" s="187">
        <v>0</v>
      </c>
      <c r="Q26" s="187">
        <f t="shared" si="5"/>
        <v>0</v>
      </c>
      <c r="R26" s="187"/>
      <c r="S26" s="187" t="s">
        <v>167</v>
      </c>
      <c r="T26" s="188" t="s">
        <v>168</v>
      </c>
      <c r="U26" s="161">
        <v>0</v>
      </c>
      <c r="V26" s="161">
        <f t="shared" si="6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182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2">
        <v>16</v>
      </c>
      <c r="B27" s="183" t="s">
        <v>341</v>
      </c>
      <c r="C27" s="189" t="s">
        <v>342</v>
      </c>
      <c r="D27" s="184" t="s">
        <v>166</v>
      </c>
      <c r="E27" s="185">
        <v>2</v>
      </c>
      <c r="F27" s="186"/>
      <c r="G27" s="187">
        <f t="shared" si="0"/>
        <v>0</v>
      </c>
      <c r="H27" s="186"/>
      <c r="I27" s="187">
        <f t="shared" si="1"/>
        <v>0</v>
      </c>
      <c r="J27" s="186"/>
      <c r="K27" s="187">
        <f t="shared" si="2"/>
        <v>0</v>
      </c>
      <c r="L27" s="187">
        <v>21</v>
      </c>
      <c r="M27" s="187">
        <f t="shared" si="3"/>
        <v>0</v>
      </c>
      <c r="N27" s="187">
        <v>0</v>
      </c>
      <c r="O27" s="187">
        <f t="shared" si="4"/>
        <v>0</v>
      </c>
      <c r="P27" s="187">
        <v>0</v>
      </c>
      <c r="Q27" s="187">
        <f t="shared" si="5"/>
        <v>0</v>
      </c>
      <c r="R27" s="187"/>
      <c r="S27" s="187" t="s">
        <v>167</v>
      </c>
      <c r="T27" s="188" t="s">
        <v>168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182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2">
        <v>17</v>
      </c>
      <c r="B28" s="183" t="s">
        <v>343</v>
      </c>
      <c r="C28" s="189" t="s">
        <v>344</v>
      </c>
      <c r="D28" s="184" t="s">
        <v>166</v>
      </c>
      <c r="E28" s="185">
        <v>2</v>
      </c>
      <c r="F28" s="186"/>
      <c r="G28" s="187">
        <f t="shared" si="0"/>
        <v>0</v>
      </c>
      <c r="H28" s="186"/>
      <c r="I28" s="187">
        <f t="shared" si="1"/>
        <v>0</v>
      </c>
      <c r="J28" s="186"/>
      <c r="K28" s="187">
        <f t="shared" si="2"/>
        <v>0</v>
      </c>
      <c r="L28" s="187">
        <v>21</v>
      </c>
      <c r="M28" s="187">
        <f t="shared" si="3"/>
        <v>0</v>
      </c>
      <c r="N28" s="187">
        <v>0</v>
      </c>
      <c r="O28" s="187">
        <f t="shared" si="4"/>
        <v>0</v>
      </c>
      <c r="P28" s="187">
        <v>0</v>
      </c>
      <c r="Q28" s="187">
        <f t="shared" si="5"/>
        <v>0</v>
      </c>
      <c r="R28" s="187"/>
      <c r="S28" s="187" t="s">
        <v>167</v>
      </c>
      <c r="T28" s="188" t="s">
        <v>168</v>
      </c>
      <c r="U28" s="161">
        <v>0</v>
      </c>
      <c r="V28" s="161">
        <f t="shared" si="6"/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182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2">
        <v>18</v>
      </c>
      <c r="B29" s="183" t="s">
        <v>345</v>
      </c>
      <c r="C29" s="189" t="s">
        <v>346</v>
      </c>
      <c r="D29" s="184" t="s">
        <v>166</v>
      </c>
      <c r="E29" s="185">
        <v>2</v>
      </c>
      <c r="F29" s="186"/>
      <c r="G29" s="187">
        <f t="shared" si="0"/>
        <v>0</v>
      </c>
      <c r="H29" s="186"/>
      <c r="I29" s="187">
        <f t="shared" si="1"/>
        <v>0</v>
      </c>
      <c r="J29" s="186"/>
      <c r="K29" s="187">
        <f t="shared" si="2"/>
        <v>0</v>
      </c>
      <c r="L29" s="187">
        <v>21</v>
      </c>
      <c r="M29" s="187">
        <f t="shared" si="3"/>
        <v>0</v>
      </c>
      <c r="N29" s="187">
        <v>0</v>
      </c>
      <c r="O29" s="187">
        <f t="shared" si="4"/>
        <v>0</v>
      </c>
      <c r="P29" s="187">
        <v>0</v>
      </c>
      <c r="Q29" s="187">
        <f t="shared" si="5"/>
        <v>0</v>
      </c>
      <c r="R29" s="187"/>
      <c r="S29" s="187" t="s">
        <v>167</v>
      </c>
      <c r="T29" s="188" t="s">
        <v>168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182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2">
        <v>19</v>
      </c>
      <c r="B30" s="183" t="s">
        <v>347</v>
      </c>
      <c r="C30" s="189" t="s">
        <v>348</v>
      </c>
      <c r="D30" s="184" t="s">
        <v>166</v>
      </c>
      <c r="E30" s="185">
        <v>24</v>
      </c>
      <c r="F30" s="186"/>
      <c r="G30" s="187">
        <f t="shared" si="0"/>
        <v>0</v>
      </c>
      <c r="H30" s="186"/>
      <c r="I30" s="187">
        <f t="shared" si="1"/>
        <v>0</v>
      </c>
      <c r="J30" s="186"/>
      <c r="K30" s="187">
        <f t="shared" si="2"/>
        <v>0</v>
      </c>
      <c r="L30" s="187">
        <v>21</v>
      </c>
      <c r="M30" s="187">
        <f t="shared" si="3"/>
        <v>0</v>
      </c>
      <c r="N30" s="187">
        <v>0</v>
      </c>
      <c r="O30" s="187">
        <f t="shared" si="4"/>
        <v>0</v>
      </c>
      <c r="P30" s="187">
        <v>0</v>
      </c>
      <c r="Q30" s="187">
        <f t="shared" si="5"/>
        <v>0</v>
      </c>
      <c r="R30" s="187"/>
      <c r="S30" s="187" t="s">
        <v>167</v>
      </c>
      <c r="T30" s="188" t="s">
        <v>168</v>
      </c>
      <c r="U30" s="161">
        <v>0</v>
      </c>
      <c r="V30" s="161">
        <f t="shared" si="6"/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169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2">
        <v>20</v>
      </c>
      <c r="B31" s="183" t="s">
        <v>349</v>
      </c>
      <c r="C31" s="189" t="s">
        <v>350</v>
      </c>
      <c r="D31" s="184" t="s">
        <v>166</v>
      </c>
      <c r="E31" s="185">
        <v>2</v>
      </c>
      <c r="F31" s="186"/>
      <c r="G31" s="187">
        <f t="shared" si="0"/>
        <v>0</v>
      </c>
      <c r="H31" s="186"/>
      <c r="I31" s="187">
        <f t="shared" si="1"/>
        <v>0</v>
      </c>
      <c r="J31" s="186"/>
      <c r="K31" s="187">
        <f t="shared" si="2"/>
        <v>0</v>
      </c>
      <c r="L31" s="187">
        <v>21</v>
      </c>
      <c r="M31" s="187">
        <f t="shared" si="3"/>
        <v>0</v>
      </c>
      <c r="N31" s="187">
        <v>0</v>
      </c>
      <c r="O31" s="187">
        <f t="shared" si="4"/>
        <v>0</v>
      </c>
      <c r="P31" s="187">
        <v>0</v>
      </c>
      <c r="Q31" s="187">
        <f t="shared" si="5"/>
        <v>0</v>
      </c>
      <c r="R31" s="187"/>
      <c r="S31" s="187" t="s">
        <v>167</v>
      </c>
      <c r="T31" s="188" t="s">
        <v>168</v>
      </c>
      <c r="U31" s="161">
        <v>0</v>
      </c>
      <c r="V31" s="161">
        <f t="shared" si="6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182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2">
        <v>21</v>
      </c>
      <c r="B32" s="183" t="s">
        <v>351</v>
      </c>
      <c r="C32" s="189" t="s">
        <v>352</v>
      </c>
      <c r="D32" s="184" t="s">
        <v>166</v>
      </c>
      <c r="E32" s="185">
        <v>24</v>
      </c>
      <c r="F32" s="186"/>
      <c r="G32" s="187">
        <f t="shared" si="0"/>
        <v>0</v>
      </c>
      <c r="H32" s="186"/>
      <c r="I32" s="187">
        <f t="shared" si="1"/>
        <v>0</v>
      </c>
      <c r="J32" s="186"/>
      <c r="K32" s="187">
        <f t="shared" si="2"/>
        <v>0</v>
      </c>
      <c r="L32" s="187">
        <v>21</v>
      </c>
      <c r="M32" s="187">
        <f t="shared" si="3"/>
        <v>0</v>
      </c>
      <c r="N32" s="187">
        <v>0</v>
      </c>
      <c r="O32" s="187">
        <f t="shared" si="4"/>
        <v>0</v>
      </c>
      <c r="P32" s="187">
        <v>0</v>
      </c>
      <c r="Q32" s="187">
        <f t="shared" si="5"/>
        <v>0</v>
      </c>
      <c r="R32" s="187"/>
      <c r="S32" s="187" t="s">
        <v>167</v>
      </c>
      <c r="T32" s="188" t="s">
        <v>168</v>
      </c>
      <c r="U32" s="161">
        <v>0</v>
      </c>
      <c r="V32" s="161">
        <f t="shared" si="6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182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2">
        <v>22</v>
      </c>
      <c r="B33" s="183" t="s">
        <v>353</v>
      </c>
      <c r="C33" s="189" t="s">
        <v>354</v>
      </c>
      <c r="D33" s="184" t="s">
        <v>166</v>
      </c>
      <c r="E33" s="185">
        <v>4</v>
      </c>
      <c r="F33" s="186"/>
      <c r="G33" s="187">
        <f t="shared" si="0"/>
        <v>0</v>
      </c>
      <c r="H33" s="186"/>
      <c r="I33" s="187">
        <f t="shared" si="1"/>
        <v>0</v>
      </c>
      <c r="J33" s="186"/>
      <c r="K33" s="187">
        <f t="shared" si="2"/>
        <v>0</v>
      </c>
      <c r="L33" s="187">
        <v>21</v>
      </c>
      <c r="M33" s="187">
        <f t="shared" si="3"/>
        <v>0</v>
      </c>
      <c r="N33" s="187">
        <v>0</v>
      </c>
      <c r="O33" s="187">
        <f t="shared" si="4"/>
        <v>0</v>
      </c>
      <c r="P33" s="187">
        <v>0</v>
      </c>
      <c r="Q33" s="187">
        <f t="shared" si="5"/>
        <v>0</v>
      </c>
      <c r="R33" s="187"/>
      <c r="S33" s="187" t="s">
        <v>167</v>
      </c>
      <c r="T33" s="188" t="s">
        <v>168</v>
      </c>
      <c r="U33" s="161">
        <v>0</v>
      </c>
      <c r="V33" s="161">
        <f t="shared" si="6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182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2">
        <v>23</v>
      </c>
      <c r="B34" s="183" t="s">
        <v>355</v>
      </c>
      <c r="C34" s="189" t="s">
        <v>356</v>
      </c>
      <c r="D34" s="184" t="s">
        <v>166</v>
      </c>
      <c r="E34" s="185">
        <v>22</v>
      </c>
      <c r="F34" s="186"/>
      <c r="G34" s="187">
        <f t="shared" si="0"/>
        <v>0</v>
      </c>
      <c r="H34" s="186"/>
      <c r="I34" s="187">
        <f t="shared" si="1"/>
        <v>0</v>
      </c>
      <c r="J34" s="186"/>
      <c r="K34" s="187">
        <f t="shared" si="2"/>
        <v>0</v>
      </c>
      <c r="L34" s="187">
        <v>21</v>
      </c>
      <c r="M34" s="187">
        <f t="shared" si="3"/>
        <v>0</v>
      </c>
      <c r="N34" s="187">
        <v>0</v>
      </c>
      <c r="O34" s="187">
        <f t="shared" si="4"/>
        <v>0</v>
      </c>
      <c r="P34" s="187">
        <v>0</v>
      </c>
      <c r="Q34" s="187">
        <f t="shared" si="5"/>
        <v>0</v>
      </c>
      <c r="R34" s="187"/>
      <c r="S34" s="187" t="s">
        <v>167</v>
      </c>
      <c r="T34" s="188" t="s">
        <v>168</v>
      </c>
      <c r="U34" s="161">
        <v>0</v>
      </c>
      <c r="V34" s="161">
        <f t="shared" si="6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182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2">
        <v>24</v>
      </c>
      <c r="B35" s="183" t="s">
        <v>357</v>
      </c>
      <c r="C35" s="189" t="s">
        <v>358</v>
      </c>
      <c r="D35" s="184" t="s">
        <v>166</v>
      </c>
      <c r="E35" s="185">
        <v>22</v>
      </c>
      <c r="F35" s="186"/>
      <c r="G35" s="187">
        <f t="shared" si="0"/>
        <v>0</v>
      </c>
      <c r="H35" s="186"/>
      <c r="I35" s="187">
        <f t="shared" si="1"/>
        <v>0</v>
      </c>
      <c r="J35" s="186"/>
      <c r="K35" s="187">
        <f t="shared" si="2"/>
        <v>0</v>
      </c>
      <c r="L35" s="187">
        <v>21</v>
      </c>
      <c r="M35" s="187">
        <f t="shared" si="3"/>
        <v>0</v>
      </c>
      <c r="N35" s="187">
        <v>0</v>
      </c>
      <c r="O35" s="187">
        <f t="shared" si="4"/>
        <v>0</v>
      </c>
      <c r="P35" s="187">
        <v>0</v>
      </c>
      <c r="Q35" s="187">
        <f t="shared" si="5"/>
        <v>0</v>
      </c>
      <c r="R35" s="187"/>
      <c r="S35" s="187" t="s">
        <v>167</v>
      </c>
      <c r="T35" s="188" t="s">
        <v>168</v>
      </c>
      <c r="U35" s="161">
        <v>0</v>
      </c>
      <c r="V35" s="161">
        <f t="shared" si="6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182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2">
        <v>25</v>
      </c>
      <c r="B36" s="183" t="s">
        <v>359</v>
      </c>
      <c r="C36" s="189" t="s">
        <v>360</v>
      </c>
      <c r="D36" s="184" t="s">
        <v>166</v>
      </c>
      <c r="E36" s="185">
        <v>22</v>
      </c>
      <c r="F36" s="186"/>
      <c r="G36" s="187">
        <f t="shared" si="0"/>
        <v>0</v>
      </c>
      <c r="H36" s="186"/>
      <c r="I36" s="187">
        <f t="shared" si="1"/>
        <v>0</v>
      </c>
      <c r="J36" s="186"/>
      <c r="K36" s="187">
        <f t="shared" si="2"/>
        <v>0</v>
      </c>
      <c r="L36" s="187">
        <v>21</v>
      </c>
      <c r="M36" s="187">
        <f t="shared" si="3"/>
        <v>0</v>
      </c>
      <c r="N36" s="187">
        <v>0</v>
      </c>
      <c r="O36" s="187">
        <f t="shared" si="4"/>
        <v>0</v>
      </c>
      <c r="P36" s="187">
        <v>0</v>
      </c>
      <c r="Q36" s="187">
        <f t="shared" si="5"/>
        <v>0</v>
      </c>
      <c r="R36" s="187"/>
      <c r="S36" s="187" t="s">
        <v>167</v>
      </c>
      <c r="T36" s="188" t="s">
        <v>168</v>
      </c>
      <c r="U36" s="161">
        <v>0</v>
      </c>
      <c r="V36" s="161">
        <f t="shared" si="6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182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2">
        <v>26</v>
      </c>
      <c r="B37" s="183" t="s">
        <v>361</v>
      </c>
      <c r="C37" s="189" t="s">
        <v>362</v>
      </c>
      <c r="D37" s="184" t="s">
        <v>166</v>
      </c>
      <c r="E37" s="185">
        <v>24</v>
      </c>
      <c r="F37" s="186"/>
      <c r="G37" s="187">
        <f t="shared" si="0"/>
        <v>0</v>
      </c>
      <c r="H37" s="186"/>
      <c r="I37" s="187">
        <f t="shared" si="1"/>
        <v>0</v>
      </c>
      <c r="J37" s="186"/>
      <c r="K37" s="187">
        <f t="shared" si="2"/>
        <v>0</v>
      </c>
      <c r="L37" s="187">
        <v>21</v>
      </c>
      <c r="M37" s="187">
        <f t="shared" si="3"/>
        <v>0</v>
      </c>
      <c r="N37" s="187">
        <v>0</v>
      </c>
      <c r="O37" s="187">
        <f t="shared" si="4"/>
        <v>0</v>
      </c>
      <c r="P37" s="187">
        <v>0</v>
      </c>
      <c r="Q37" s="187">
        <f t="shared" si="5"/>
        <v>0</v>
      </c>
      <c r="R37" s="187"/>
      <c r="S37" s="187" t="s">
        <v>167</v>
      </c>
      <c r="T37" s="188" t="s">
        <v>168</v>
      </c>
      <c r="U37" s="161">
        <v>0</v>
      </c>
      <c r="V37" s="161">
        <f t="shared" si="6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169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2">
        <v>27</v>
      </c>
      <c r="B38" s="183" t="s">
        <v>363</v>
      </c>
      <c r="C38" s="189" t="s">
        <v>364</v>
      </c>
      <c r="D38" s="184" t="s">
        <v>166</v>
      </c>
      <c r="E38" s="185">
        <v>24</v>
      </c>
      <c r="F38" s="186"/>
      <c r="G38" s="187">
        <f t="shared" si="0"/>
        <v>0</v>
      </c>
      <c r="H38" s="186"/>
      <c r="I38" s="187">
        <f t="shared" si="1"/>
        <v>0</v>
      </c>
      <c r="J38" s="186"/>
      <c r="K38" s="187">
        <f t="shared" si="2"/>
        <v>0</v>
      </c>
      <c r="L38" s="187">
        <v>21</v>
      </c>
      <c r="M38" s="187">
        <f t="shared" si="3"/>
        <v>0</v>
      </c>
      <c r="N38" s="187">
        <v>0</v>
      </c>
      <c r="O38" s="187">
        <f t="shared" si="4"/>
        <v>0</v>
      </c>
      <c r="P38" s="187">
        <v>0</v>
      </c>
      <c r="Q38" s="187">
        <f t="shared" si="5"/>
        <v>0</v>
      </c>
      <c r="R38" s="187"/>
      <c r="S38" s="187" t="s">
        <v>167</v>
      </c>
      <c r="T38" s="188" t="s">
        <v>168</v>
      </c>
      <c r="U38" s="161">
        <v>0</v>
      </c>
      <c r="V38" s="161">
        <f t="shared" si="6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182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2">
        <v>28</v>
      </c>
      <c r="B39" s="183" t="s">
        <v>322</v>
      </c>
      <c r="C39" s="189" t="s">
        <v>365</v>
      </c>
      <c r="D39" s="184" t="s">
        <v>166</v>
      </c>
      <c r="E39" s="185">
        <v>2</v>
      </c>
      <c r="F39" s="186"/>
      <c r="G39" s="187">
        <f t="shared" si="0"/>
        <v>0</v>
      </c>
      <c r="H39" s="186"/>
      <c r="I39" s="187">
        <f t="shared" si="1"/>
        <v>0</v>
      </c>
      <c r="J39" s="186"/>
      <c r="K39" s="187">
        <f t="shared" si="2"/>
        <v>0</v>
      </c>
      <c r="L39" s="187">
        <v>21</v>
      </c>
      <c r="M39" s="187">
        <f t="shared" si="3"/>
        <v>0</v>
      </c>
      <c r="N39" s="187">
        <v>0</v>
      </c>
      <c r="O39" s="187">
        <f t="shared" si="4"/>
        <v>0</v>
      </c>
      <c r="P39" s="187">
        <v>0</v>
      </c>
      <c r="Q39" s="187">
        <f t="shared" si="5"/>
        <v>0</v>
      </c>
      <c r="R39" s="187"/>
      <c r="S39" s="187" t="s">
        <v>167</v>
      </c>
      <c r="T39" s="188" t="s">
        <v>168</v>
      </c>
      <c r="U39" s="161">
        <v>0</v>
      </c>
      <c r="V39" s="161">
        <f t="shared" si="6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366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3" t="s">
        <v>162</v>
      </c>
      <c r="B40" s="164" t="s">
        <v>120</v>
      </c>
      <c r="C40" s="177" t="s">
        <v>121</v>
      </c>
      <c r="D40" s="165"/>
      <c r="E40" s="166"/>
      <c r="F40" s="167"/>
      <c r="G40" s="167">
        <f>SUMIF(AG41:AG62,"&lt;&gt;NOR",G41:G62)</f>
        <v>0</v>
      </c>
      <c r="H40" s="167"/>
      <c r="I40" s="167">
        <f>SUM(I41:I62)</f>
        <v>0</v>
      </c>
      <c r="J40" s="167"/>
      <c r="K40" s="167">
        <f>SUM(K41:K62)</f>
        <v>0</v>
      </c>
      <c r="L40" s="167"/>
      <c r="M40" s="167">
        <f>SUM(M41:M62)</f>
        <v>0</v>
      </c>
      <c r="N40" s="167"/>
      <c r="O40" s="167">
        <f>SUM(O41:O62)</f>
        <v>0</v>
      </c>
      <c r="P40" s="167"/>
      <c r="Q40" s="167">
        <f>SUM(Q41:Q62)</f>
        <v>0</v>
      </c>
      <c r="R40" s="167"/>
      <c r="S40" s="167"/>
      <c r="T40" s="168"/>
      <c r="U40" s="162"/>
      <c r="V40" s="162">
        <f>SUM(V41:V62)</f>
        <v>0</v>
      </c>
      <c r="W40" s="162"/>
      <c r="AG40" t="s">
        <v>163</v>
      </c>
    </row>
    <row r="41" spans="1:60" outlineLevel="1" x14ac:dyDescent="0.2">
      <c r="A41" s="182">
        <v>29</v>
      </c>
      <c r="B41" s="183" t="s">
        <v>367</v>
      </c>
      <c r="C41" s="189" t="s">
        <v>368</v>
      </c>
      <c r="D41" s="184" t="s">
        <v>166</v>
      </c>
      <c r="E41" s="185">
        <v>2</v>
      </c>
      <c r="F41" s="186"/>
      <c r="G41" s="187">
        <f t="shared" ref="G41:G62" si="7">ROUND(E41*F41,2)</f>
        <v>0</v>
      </c>
      <c r="H41" s="186"/>
      <c r="I41" s="187">
        <f t="shared" ref="I41:I62" si="8">ROUND(E41*H41,2)</f>
        <v>0</v>
      </c>
      <c r="J41" s="186"/>
      <c r="K41" s="187">
        <f t="shared" ref="K41:K62" si="9">ROUND(E41*J41,2)</f>
        <v>0</v>
      </c>
      <c r="L41" s="187">
        <v>21</v>
      </c>
      <c r="M41" s="187">
        <f t="shared" ref="M41:M62" si="10">G41*(1+L41/100)</f>
        <v>0</v>
      </c>
      <c r="N41" s="187">
        <v>0</v>
      </c>
      <c r="O41" s="187">
        <f t="shared" ref="O41:O62" si="11">ROUND(E41*N41,2)</f>
        <v>0</v>
      </c>
      <c r="P41" s="187">
        <v>0</v>
      </c>
      <c r="Q41" s="187">
        <f t="shared" ref="Q41:Q62" si="12">ROUND(E41*P41,2)</f>
        <v>0</v>
      </c>
      <c r="R41" s="187"/>
      <c r="S41" s="187" t="s">
        <v>167</v>
      </c>
      <c r="T41" s="188" t="s">
        <v>168</v>
      </c>
      <c r="U41" s="161">
        <v>0</v>
      </c>
      <c r="V41" s="161">
        <f t="shared" ref="V41:V62" si="13">ROUND(E41*U41,2)</f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169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2">
        <v>30</v>
      </c>
      <c r="B42" s="183" t="s">
        <v>369</v>
      </c>
      <c r="C42" s="189" t="s">
        <v>370</v>
      </c>
      <c r="D42" s="184" t="s">
        <v>166</v>
      </c>
      <c r="E42" s="185">
        <v>2</v>
      </c>
      <c r="F42" s="186"/>
      <c r="G42" s="187">
        <f t="shared" si="7"/>
        <v>0</v>
      </c>
      <c r="H42" s="186"/>
      <c r="I42" s="187">
        <f t="shared" si="8"/>
        <v>0</v>
      </c>
      <c r="J42" s="186"/>
      <c r="K42" s="187">
        <f t="shared" si="9"/>
        <v>0</v>
      </c>
      <c r="L42" s="187">
        <v>21</v>
      </c>
      <c r="M42" s="187">
        <f t="shared" si="10"/>
        <v>0</v>
      </c>
      <c r="N42" s="187">
        <v>0</v>
      </c>
      <c r="O42" s="187">
        <f t="shared" si="11"/>
        <v>0</v>
      </c>
      <c r="P42" s="187">
        <v>0</v>
      </c>
      <c r="Q42" s="187">
        <f t="shared" si="12"/>
        <v>0</v>
      </c>
      <c r="R42" s="187"/>
      <c r="S42" s="187" t="s">
        <v>167</v>
      </c>
      <c r="T42" s="188" t="s">
        <v>168</v>
      </c>
      <c r="U42" s="161">
        <v>0</v>
      </c>
      <c r="V42" s="161">
        <f t="shared" si="13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169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2">
        <v>31</v>
      </c>
      <c r="B43" s="183" t="s">
        <v>371</v>
      </c>
      <c r="C43" s="189" t="s">
        <v>372</v>
      </c>
      <c r="D43" s="184" t="s">
        <v>166</v>
      </c>
      <c r="E43" s="185">
        <v>1</v>
      </c>
      <c r="F43" s="186"/>
      <c r="G43" s="187">
        <f t="shared" si="7"/>
        <v>0</v>
      </c>
      <c r="H43" s="186"/>
      <c r="I43" s="187">
        <f t="shared" si="8"/>
        <v>0</v>
      </c>
      <c r="J43" s="186"/>
      <c r="K43" s="187">
        <f t="shared" si="9"/>
        <v>0</v>
      </c>
      <c r="L43" s="187">
        <v>21</v>
      </c>
      <c r="M43" s="187">
        <f t="shared" si="10"/>
        <v>0</v>
      </c>
      <c r="N43" s="187">
        <v>0</v>
      </c>
      <c r="O43" s="187">
        <f t="shared" si="11"/>
        <v>0</v>
      </c>
      <c r="P43" s="187">
        <v>0</v>
      </c>
      <c r="Q43" s="187">
        <f t="shared" si="12"/>
        <v>0</v>
      </c>
      <c r="R43" s="187"/>
      <c r="S43" s="187" t="s">
        <v>167</v>
      </c>
      <c r="T43" s="188" t="s">
        <v>168</v>
      </c>
      <c r="U43" s="161">
        <v>0</v>
      </c>
      <c r="V43" s="161">
        <f t="shared" si="13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169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2">
        <v>32</v>
      </c>
      <c r="B44" s="183" t="s">
        <v>373</v>
      </c>
      <c r="C44" s="189" t="s">
        <v>374</v>
      </c>
      <c r="D44" s="184" t="s">
        <v>166</v>
      </c>
      <c r="E44" s="185">
        <v>2</v>
      </c>
      <c r="F44" s="186"/>
      <c r="G44" s="187">
        <f t="shared" si="7"/>
        <v>0</v>
      </c>
      <c r="H44" s="186"/>
      <c r="I44" s="187">
        <f t="shared" si="8"/>
        <v>0</v>
      </c>
      <c r="J44" s="186"/>
      <c r="K44" s="187">
        <f t="shared" si="9"/>
        <v>0</v>
      </c>
      <c r="L44" s="187">
        <v>21</v>
      </c>
      <c r="M44" s="187">
        <f t="shared" si="10"/>
        <v>0</v>
      </c>
      <c r="N44" s="187">
        <v>0</v>
      </c>
      <c r="O44" s="187">
        <f t="shared" si="11"/>
        <v>0</v>
      </c>
      <c r="P44" s="187">
        <v>0</v>
      </c>
      <c r="Q44" s="187">
        <f t="shared" si="12"/>
        <v>0</v>
      </c>
      <c r="R44" s="187"/>
      <c r="S44" s="187" t="s">
        <v>167</v>
      </c>
      <c r="T44" s="188" t="s">
        <v>168</v>
      </c>
      <c r="U44" s="161">
        <v>0</v>
      </c>
      <c r="V44" s="161">
        <f t="shared" si="13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169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2">
        <v>33</v>
      </c>
      <c r="B45" s="183" t="s">
        <v>375</v>
      </c>
      <c r="C45" s="189" t="s">
        <v>376</v>
      </c>
      <c r="D45" s="184" t="s">
        <v>166</v>
      </c>
      <c r="E45" s="185">
        <v>2</v>
      </c>
      <c r="F45" s="186"/>
      <c r="G45" s="187">
        <f t="shared" si="7"/>
        <v>0</v>
      </c>
      <c r="H45" s="186"/>
      <c r="I45" s="187">
        <f t="shared" si="8"/>
        <v>0</v>
      </c>
      <c r="J45" s="186"/>
      <c r="K45" s="187">
        <f t="shared" si="9"/>
        <v>0</v>
      </c>
      <c r="L45" s="187">
        <v>21</v>
      </c>
      <c r="M45" s="187">
        <f t="shared" si="10"/>
        <v>0</v>
      </c>
      <c r="N45" s="187">
        <v>0</v>
      </c>
      <c r="O45" s="187">
        <f t="shared" si="11"/>
        <v>0</v>
      </c>
      <c r="P45" s="187">
        <v>0</v>
      </c>
      <c r="Q45" s="187">
        <f t="shared" si="12"/>
        <v>0</v>
      </c>
      <c r="R45" s="187"/>
      <c r="S45" s="187" t="s">
        <v>167</v>
      </c>
      <c r="T45" s="188" t="s">
        <v>168</v>
      </c>
      <c r="U45" s="161">
        <v>0</v>
      </c>
      <c r="V45" s="161">
        <f t="shared" si="13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169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2">
        <v>34</v>
      </c>
      <c r="B46" s="183" t="s">
        <v>377</v>
      </c>
      <c r="C46" s="189" t="s">
        <v>378</v>
      </c>
      <c r="D46" s="184" t="s">
        <v>166</v>
      </c>
      <c r="E46" s="185">
        <v>3</v>
      </c>
      <c r="F46" s="186"/>
      <c r="G46" s="187">
        <f t="shared" si="7"/>
        <v>0</v>
      </c>
      <c r="H46" s="186"/>
      <c r="I46" s="187">
        <f t="shared" si="8"/>
        <v>0</v>
      </c>
      <c r="J46" s="186"/>
      <c r="K46" s="187">
        <f t="shared" si="9"/>
        <v>0</v>
      </c>
      <c r="L46" s="187">
        <v>21</v>
      </c>
      <c r="M46" s="187">
        <f t="shared" si="10"/>
        <v>0</v>
      </c>
      <c r="N46" s="187">
        <v>0</v>
      </c>
      <c r="O46" s="187">
        <f t="shared" si="11"/>
        <v>0</v>
      </c>
      <c r="P46" s="187">
        <v>0</v>
      </c>
      <c r="Q46" s="187">
        <f t="shared" si="12"/>
        <v>0</v>
      </c>
      <c r="R46" s="187"/>
      <c r="S46" s="187" t="s">
        <v>167</v>
      </c>
      <c r="T46" s="188" t="s">
        <v>168</v>
      </c>
      <c r="U46" s="161">
        <v>0</v>
      </c>
      <c r="V46" s="161">
        <f t="shared" si="13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182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2">
        <v>35</v>
      </c>
      <c r="B47" s="183" t="s">
        <v>379</v>
      </c>
      <c r="C47" s="189" t="s">
        <v>380</v>
      </c>
      <c r="D47" s="184" t="s">
        <v>166</v>
      </c>
      <c r="E47" s="185">
        <v>1</v>
      </c>
      <c r="F47" s="186"/>
      <c r="G47" s="187">
        <f t="shared" si="7"/>
        <v>0</v>
      </c>
      <c r="H47" s="186"/>
      <c r="I47" s="187">
        <f t="shared" si="8"/>
        <v>0</v>
      </c>
      <c r="J47" s="186"/>
      <c r="K47" s="187">
        <f t="shared" si="9"/>
        <v>0</v>
      </c>
      <c r="L47" s="187">
        <v>21</v>
      </c>
      <c r="M47" s="187">
        <f t="shared" si="10"/>
        <v>0</v>
      </c>
      <c r="N47" s="187">
        <v>0</v>
      </c>
      <c r="O47" s="187">
        <f t="shared" si="11"/>
        <v>0</v>
      </c>
      <c r="P47" s="187">
        <v>0</v>
      </c>
      <c r="Q47" s="187">
        <f t="shared" si="12"/>
        <v>0</v>
      </c>
      <c r="R47" s="187"/>
      <c r="S47" s="187" t="s">
        <v>167</v>
      </c>
      <c r="T47" s="188" t="s">
        <v>168</v>
      </c>
      <c r="U47" s="161">
        <v>0</v>
      </c>
      <c r="V47" s="161">
        <f t="shared" si="13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169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2">
        <v>36</v>
      </c>
      <c r="B48" s="183" t="s">
        <v>381</v>
      </c>
      <c r="C48" s="189" t="s">
        <v>382</v>
      </c>
      <c r="D48" s="184" t="s">
        <v>166</v>
      </c>
      <c r="E48" s="185">
        <v>1</v>
      </c>
      <c r="F48" s="186"/>
      <c r="G48" s="187">
        <f t="shared" si="7"/>
        <v>0</v>
      </c>
      <c r="H48" s="186"/>
      <c r="I48" s="187">
        <f t="shared" si="8"/>
        <v>0</v>
      </c>
      <c r="J48" s="186"/>
      <c r="K48" s="187">
        <f t="shared" si="9"/>
        <v>0</v>
      </c>
      <c r="L48" s="187">
        <v>21</v>
      </c>
      <c r="M48" s="187">
        <f t="shared" si="10"/>
        <v>0</v>
      </c>
      <c r="N48" s="187">
        <v>0</v>
      </c>
      <c r="O48" s="187">
        <f t="shared" si="11"/>
        <v>0</v>
      </c>
      <c r="P48" s="187">
        <v>0</v>
      </c>
      <c r="Q48" s="187">
        <f t="shared" si="12"/>
        <v>0</v>
      </c>
      <c r="R48" s="187"/>
      <c r="S48" s="187" t="s">
        <v>167</v>
      </c>
      <c r="T48" s="188" t="s">
        <v>168</v>
      </c>
      <c r="U48" s="161">
        <v>0</v>
      </c>
      <c r="V48" s="161">
        <f t="shared" si="13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169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2">
        <v>37</v>
      </c>
      <c r="B49" s="183" t="s">
        <v>383</v>
      </c>
      <c r="C49" s="189" t="s">
        <v>336</v>
      </c>
      <c r="D49" s="184" t="s">
        <v>166</v>
      </c>
      <c r="E49" s="185">
        <v>1</v>
      </c>
      <c r="F49" s="186"/>
      <c r="G49" s="187">
        <f t="shared" si="7"/>
        <v>0</v>
      </c>
      <c r="H49" s="186"/>
      <c r="I49" s="187">
        <f t="shared" si="8"/>
        <v>0</v>
      </c>
      <c r="J49" s="186"/>
      <c r="K49" s="187">
        <f t="shared" si="9"/>
        <v>0</v>
      </c>
      <c r="L49" s="187">
        <v>21</v>
      </c>
      <c r="M49" s="187">
        <f t="shared" si="10"/>
        <v>0</v>
      </c>
      <c r="N49" s="187">
        <v>0</v>
      </c>
      <c r="O49" s="187">
        <f t="shared" si="11"/>
        <v>0</v>
      </c>
      <c r="P49" s="187">
        <v>0</v>
      </c>
      <c r="Q49" s="187">
        <f t="shared" si="12"/>
        <v>0</v>
      </c>
      <c r="R49" s="187"/>
      <c r="S49" s="187" t="s">
        <v>167</v>
      </c>
      <c r="T49" s="188" t="s">
        <v>168</v>
      </c>
      <c r="U49" s="161">
        <v>0</v>
      </c>
      <c r="V49" s="161">
        <f t="shared" si="13"/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169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2">
        <v>38</v>
      </c>
      <c r="B50" s="183" t="s">
        <v>384</v>
      </c>
      <c r="C50" s="189" t="s">
        <v>385</v>
      </c>
      <c r="D50" s="184" t="s">
        <v>166</v>
      </c>
      <c r="E50" s="185">
        <v>1</v>
      </c>
      <c r="F50" s="186"/>
      <c r="G50" s="187">
        <f t="shared" si="7"/>
        <v>0</v>
      </c>
      <c r="H50" s="186"/>
      <c r="I50" s="187">
        <f t="shared" si="8"/>
        <v>0</v>
      </c>
      <c r="J50" s="186"/>
      <c r="K50" s="187">
        <f t="shared" si="9"/>
        <v>0</v>
      </c>
      <c r="L50" s="187">
        <v>21</v>
      </c>
      <c r="M50" s="187">
        <f t="shared" si="10"/>
        <v>0</v>
      </c>
      <c r="N50" s="187">
        <v>0</v>
      </c>
      <c r="O50" s="187">
        <f t="shared" si="11"/>
        <v>0</v>
      </c>
      <c r="P50" s="187">
        <v>0</v>
      </c>
      <c r="Q50" s="187">
        <f t="shared" si="12"/>
        <v>0</v>
      </c>
      <c r="R50" s="187"/>
      <c r="S50" s="187" t="s">
        <v>167</v>
      </c>
      <c r="T50" s="188" t="s">
        <v>168</v>
      </c>
      <c r="U50" s="161">
        <v>0</v>
      </c>
      <c r="V50" s="161">
        <f t="shared" si="13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169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2">
        <v>39</v>
      </c>
      <c r="B51" s="183" t="s">
        <v>386</v>
      </c>
      <c r="C51" s="189" t="s">
        <v>340</v>
      </c>
      <c r="D51" s="184" t="s">
        <v>166</v>
      </c>
      <c r="E51" s="185">
        <v>1</v>
      </c>
      <c r="F51" s="186"/>
      <c r="G51" s="187">
        <f t="shared" si="7"/>
        <v>0</v>
      </c>
      <c r="H51" s="186"/>
      <c r="I51" s="187">
        <f t="shared" si="8"/>
        <v>0</v>
      </c>
      <c r="J51" s="186"/>
      <c r="K51" s="187">
        <f t="shared" si="9"/>
        <v>0</v>
      </c>
      <c r="L51" s="187">
        <v>21</v>
      </c>
      <c r="M51" s="187">
        <f t="shared" si="10"/>
        <v>0</v>
      </c>
      <c r="N51" s="187">
        <v>0</v>
      </c>
      <c r="O51" s="187">
        <f t="shared" si="11"/>
        <v>0</v>
      </c>
      <c r="P51" s="187">
        <v>0</v>
      </c>
      <c r="Q51" s="187">
        <f t="shared" si="12"/>
        <v>0</v>
      </c>
      <c r="R51" s="187"/>
      <c r="S51" s="187" t="s">
        <v>167</v>
      </c>
      <c r="T51" s="188" t="s">
        <v>168</v>
      </c>
      <c r="U51" s="161">
        <v>0</v>
      </c>
      <c r="V51" s="161">
        <f t="shared" si="13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169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2">
        <v>40</v>
      </c>
      <c r="B52" s="183" t="s">
        <v>387</v>
      </c>
      <c r="C52" s="189" t="s">
        <v>388</v>
      </c>
      <c r="D52" s="184" t="s">
        <v>166</v>
      </c>
      <c r="E52" s="185">
        <v>4</v>
      </c>
      <c r="F52" s="186"/>
      <c r="G52" s="187">
        <f t="shared" si="7"/>
        <v>0</v>
      </c>
      <c r="H52" s="186"/>
      <c r="I52" s="187">
        <f t="shared" si="8"/>
        <v>0</v>
      </c>
      <c r="J52" s="186"/>
      <c r="K52" s="187">
        <f t="shared" si="9"/>
        <v>0</v>
      </c>
      <c r="L52" s="187">
        <v>21</v>
      </c>
      <c r="M52" s="187">
        <f t="shared" si="10"/>
        <v>0</v>
      </c>
      <c r="N52" s="187">
        <v>0</v>
      </c>
      <c r="O52" s="187">
        <f t="shared" si="11"/>
        <v>0</v>
      </c>
      <c r="P52" s="187">
        <v>0</v>
      </c>
      <c r="Q52" s="187">
        <f t="shared" si="12"/>
        <v>0</v>
      </c>
      <c r="R52" s="187"/>
      <c r="S52" s="187" t="s">
        <v>167</v>
      </c>
      <c r="T52" s="188" t="s">
        <v>168</v>
      </c>
      <c r="U52" s="161">
        <v>0</v>
      </c>
      <c r="V52" s="161">
        <f t="shared" si="13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169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82">
        <v>41</v>
      </c>
      <c r="B53" s="183" t="s">
        <v>389</v>
      </c>
      <c r="C53" s="189" t="s">
        <v>390</v>
      </c>
      <c r="D53" s="184" t="s">
        <v>166</v>
      </c>
      <c r="E53" s="185">
        <v>1</v>
      </c>
      <c r="F53" s="186"/>
      <c r="G53" s="187">
        <f t="shared" si="7"/>
        <v>0</v>
      </c>
      <c r="H53" s="186"/>
      <c r="I53" s="187">
        <f t="shared" si="8"/>
        <v>0</v>
      </c>
      <c r="J53" s="186"/>
      <c r="K53" s="187">
        <f t="shared" si="9"/>
        <v>0</v>
      </c>
      <c r="L53" s="187">
        <v>21</v>
      </c>
      <c r="M53" s="187">
        <f t="shared" si="10"/>
        <v>0</v>
      </c>
      <c r="N53" s="187">
        <v>0</v>
      </c>
      <c r="O53" s="187">
        <f t="shared" si="11"/>
        <v>0</v>
      </c>
      <c r="P53" s="187">
        <v>0</v>
      </c>
      <c r="Q53" s="187">
        <f t="shared" si="12"/>
        <v>0</v>
      </c>
      <c r="R53" s="187"/>
      <c r="S53" s="187" t="s">
        <v>167</v>
      </c>
      <c r="T53" s="188" t="s">
        <v>168</v>
      </c>
      <c r="U53" s="161">
        <v>0</v>
      </c>
      <c r="V53" s="161">
        <f t="shared" si="13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2">
        <v>42</v>
      </c>
      <c r="B54" s="183" t="s">
        <v>391</v>
      </c>
      <c r="C54" s="189" t="s">
        <v>392</v>
      </c>
      <c r="D54" s="184" t="s">
        <v>166</v>
      </c>
      <c r="E54" s="185">
        <v>1</v>
      </c>
      <c r="F54" s="186"/>
      <c r="G54" s="187">
        <f t="shared" si="7"/>
        <v>0</v>
      </c>
      <c r="H54" s="186"/>
      <c r="I54" s="187">
        <f t="shared" si="8"/>
        <v>0</v>
      </c>
      <c r="J54" s="186"/>
      <c r="K54" s="187">
        <f t="shared" si="9"/>
        <v>0</v>
      </c>
      <c r="L54" s="187">
        <v>21</v>
      </c>
      <c r="M54" s="187">
        <f t="shared" si="10"/>
        <v>0</v>
      </c>
      <c r="N54" s="187">
        <v>0</v>
      </c>
      <c r="O54" s="187">
        <f t="shared" si="11"/>
        <v>0</v>
      </c>
      <c r="P54" s="187">
        <v>0</v>
      </c>
      <c r="Q54" s="187">
        <f t="shared" si="12"/>
        <v>0</v>
      </c>
      <c r="R54" s="187"/>
      <c r="S54" s="187" t="s">
        <v>167</v>
      </c>
      <c r="T54" s="188" t="s">
        <v>168</v>
      </c>
      <c r="U54" s="161">
        <v>0</v>
      </c>
      <c r="V54" s="161">
        <f t="shared" si="13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169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2">
        <v>43</v>
      </c>
      <c r="B55" s="183" t="s">
        <v>393</v>
      </c>
      <c r="C55" s="189" t="s">
        <v>394</v>
      </c>
      <c r="D55" s="184" t="s">
        <v>166</v>
      </c>
      <c r="E55" s="185">
        <v>1</v>
      </c>
      <c r="F55" s="186"/>
      <c r="G55" s="187">
        <f t="shared" si="7"/>
        <v>0</v>
      </c>
      <c r="H55" s="186"/>
      <c r="I55" s="187">
        <f t="shared" si="8"/>
        <v>0</v>
      </c>
      <c r="J55" s="186"/>
      <c r="K55" s="187">
        <f t="shared" si="9"/>
        <v>0</v>
      </c>
      <c r="L55" s="187">
        <v>21</v>
      </c>
      <c r="M55" s="187">
        <f t="shared" si="10"/>
        <v>0</v>
      </c>
      <c r="N55" s="187">
        <v>0</v>
      </c>
      <c r="O55" s="187">
        <f t="shared" si="11"/>
        <v>0</v>
      </c>
      <c r="P55" s="187">
        <v>0</v>
      </c>
      <c r="Q55" s="187">
        <f t="shared" si="12"/>
        <v>0</v>
      </c>
      <c r="R55" s="187"/>
      <c r="S55" s="187" t="s">
        <v>167</v>
      </c>
      <c r="T55" s="188" t="s">
        <v>168</v>
      </c>
      <c r="U55" s="161">
        <v>0</v>
      </c>
      <c r="V55" s="161">
        <f t="shared" si="13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169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2">
        <v>44</v>
      </c>
      <c r="B56" s="183" t="s">
        <v>395</v>
      </c>
      <c r="C56" s="189" t="s">
        <v>362</v>
      </c>
      <c r="D56" s="184" t="s">
        <v>166</v>
      </c>
      <c r="E56" s="185">
        <v>24</v>
      </c>
      <c r="F56" s="186"/>
      <c r="G56" s="187">
        <f t="shared" si="7"/>
        <v>0</v>
      </c>
      <c r="H56" s="186"/>
      <c r="I56" s="187">
        <f t="shared" si="8"/>
        <v>0</v>
      </c>
      <c r="J56" s="186"/>
      <c r="K56" s="187">
        <f t="shared" si="9"/>
        <v>0</v>
      </c>
      <c r="L56" s="187">
        <v>21</v>
      </c>
      <c r="M56" s="187">
        <f t="shared" si="10"/>
        <v>0</v>
      </c>
      <c r="N56" s="187">
        <v>0</v>
      </c>
      <c r="O56" s="187">
        <f t="shared" si="11"/>
        <v>0</v>
      </c>
      <c r="P56" s="187">
        <v>0</v>
      </c>
      <c r="Q56" s="187">
        <f t="shared" si="12"/>
        <v>0</v>
      </c>
      <c r="R56" s="187"/>
      <c r="S56" s="187" t="s">
        <v>167</v>
      </c>
      <c r="T56" s="188" t="s">
        <v>168</v>
      </c>
      <c r="U56" s="161">
        <v>0</v>
      </c>
      <c r="V56" s="161">
        <f t="shared" si="13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169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2">
        <v>45</v>
      </c>
      <c r="B57" s="183" t="s">
        <v>396</v>
      </c>
      <c r="C57" s="189" t="s">
        <v>364</v>
      </c>
      <c r="D57" s="184" t="s">
        <v>166</v>
      </c>
      <c r="E57" s="185">
        <v>24</v>
      </c>
      <c r="F57" s="186"/>
      <c r="G57" s="187">
        <f t="shared" si="7"/>
        <v>0</v>
      </c>
      <c r="H57" s="186"/>
      <c r="I57" s="187">
        <f t="shared" si="8"/>
        <v>0</v>
      </c>
      <c r="J57" s="186"/>
      <c r="K57" s="187">
        <f t="shared" si="9"/>
        <v>0</v>
      </c>
      <c r="L57" s="187">
        <v>21</v>
      </c>
      <c r="M57" s="187">
        <f t="shared" si="10"/>
        <v>0</v>
      </c>
      <c r="N57" s="187">
        <v>0</v>
      </c>
      <c r="O57" s="187">
        <f t="shared" si="11"/>
        <v>0</v>
      </c>
      <c r="P57" s="187">
        <v>0</v>
      </c>
      <c r="Q57" s="187">
        <f t="shared" si="12"/>
        <v>0</v>
      </c>
      <c r="R57" s="187"/>
      <c r="S57" s="187" t="s">
        <v>167</v>
      </c>
      <c r="T57" s="188" t="s">
        <v>168</v>
      </c>
      <c r="U57" s="161">
        <v>0</v>
      </c>
      <c r="V57" s="161">
        <f t="shared" si="13"/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169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2">
        <v>46</v>
      </c>
      <c r="B58" s="183" t="s">
        <v>397</v>
      </c>
      <c r="C58" s="189" t="s">
        <v>398</v>
      </c>
      <c r="D58" s="184" t="s">
        <v>166</v>
      </c>
      <c r="E58" s="185">
        <v>2</v>
      </c>
      <c r="F58" s="186"/>
      <c r="G58" s="187">
        <f t="shared" si="7"/>
        <v>0</v>
      </c>
      <c r="H58" s="186"/>
      <c r="I58" s="187">
        <f t="shared" si="8"/>
        <v>0</v>
      </c>
      <c r="J58" s="186"/>
      <c r="K58" s="187">
        <f t="shared" si="9"/>
        <v>0</v>
      </c>
      <c r="L58" s="187">
        <v>21</v>
      </c>
      <c r="M58" s="187">
        <f t="shared" si="10"/>
        <v>0</v>
      </c>
      <c r="N58" s="187">
        <v>0</v>
      </c>
      <c r="O58" s="187">
        <f t="shared" si="11"/>
        <v>0</v>
      </c>
      <c r="P58" s="187">
        <v>0</v>
      </c>
      <c r="Q58" s="187">
        <f t="shared" si="12"/>
        <v>0</v>
      </c>
      <c r="R58" s="187"/>
      <c r="S58" s="187" t="s">
        <v>167</v>
      </c>
      <c r="T58" s="188" t="s">
        <v>168</v>
      </c>
      <c r="U58" s="161">
        <v>0</v>
      </c>
      <c r="V58" s="161">
        <f t="shared" si="13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169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2">
        <v>47</v>
      </c>
      <c r="B59" s="183" t="s">
        <v>399</v>
      </c>
      <c r="C59" s="189" t="s">
        <v>400</v>
      </c>
      <c r="D59" s="184" t="s">
        <v>166</v>
      </c>
      <c r="E59" s="185">
        <v>1</v>
      </c>
      <c r="F59" s="186"/>
      <c r="G59" s="187">
        <f t="shared" si="7"/>
        <v>0</v>
      </c>
      <c r="H59" s="186"/>
      <c r="I59" s="187">
        <f t="shared" si="8"/>
        <v>0</v>
      </c>
      <c r="J59" s="186"/>
      <c r="K59" s="187">
        <f t="shared" si="9"/>
        <v>0</v>
      </c>
      <c r="L59" s="187">
        <v>21</v>
      </c>
      <c r="M59" s="187">
        <f t="shared" si="10"/>
        <v>0</v>
      </c>
      <c r="N59" s="187">
        <v>0</v>
      </c>
      <c r="O59" s="187">
        <f t="shared" si="11"/>
        <v>0</v>
      </c>
      <c r="P59" s="187">
        <v>0</v>
      </c>
      <c r="Q59" s="187">
        <f t="shared" si="12"/>
        <v>0</v>
      </c>
      <c r="R59" s="187"/>
      <c r="S59" s="187" t="s">
        <v>167</v>
      </c>
      <c r="T59" s="188" t="s">
        <v>168</v>
      </c>
      <c r="U59" s="161">
        <v>0</v>
      </c>
      <c r="V59" s="161">
        <f t="shared" si="13"/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2">
        <v>48</v>
      </c>
      <c r="B60" s="183" t="s">
        <v>401</v>
      </c>
      <c r="C60" s="189" t="s">
        <v>402</v>
      </c>
      <c r="D60" s="184" t="s">
        <v>166</v>
      </c>
      <c r="E60" s="185">
        <v>1</v>
      </c>
      <c r="F60" s="186"/>
      <c r="G60" s="187">
        <f t="shared" si="7"/>
        <v>0</v>
      </c>
      <c r="H60" s="186"/>
      <c r="I60" s="187">
        <f t="shared" si="8"/>
        <v>0</v>
      </c>
      <c r="J60" s="186"/>
      <c r="K60" s="187">
        <f t="shared" si="9"/>
        <v>0</v>
      </c>
      <c r="L60" s="187">
        <v>21</v>
      </c>
      <c r="M60" s="187">
        <f t="shared" si="10"/>
        <v>0</v>
      </c>
      <c r="N60" s="187">
        <v>0</v>
      </c>
      <c r="O60" s="187">
        <f t="shared" si="11"/>
        <v>0</v>
      </c>
      <c r="P60" s="187">
        <v>0</v>
      </c>
      <c r="Q60" s="187">
        <f t="shared" si="12"/>
        <v>0</v>
      </c>
      <c r="R60" s="187"/>
      <c r="S60" s="187" t="s">
        <v>167</v>
      </c>
      <c r="T60" s="188" t="s">
        <v>168</v>
      </c>
      <c r="U60" s="161">
        <v>0</v>
      </c>
      <c r="V60" s="161">
        <f t="shared" si="13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169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2">
        <v>49</v>
      </c>
      <c r="B61" s="183" t="s">
        <v>403</v>
      </c>
      <c r="C61" s="189" t="s">
        <v>404</v>
      </c>
      <c r="D61" s="184" t="s">
        <v>166</v>
      </c>
      <c r="E61" s="185">
        <v>3</v>
      </c>
      <c r="F61" s="186"/>
      <c r="G61" s="187">
        <f t="shared" si="7"/>
        <v>0</v>
      </c>
      <c r="H61" s="186"/>
      <c r="I61" s="187">
        <f t="shared" si="8"/>
        <v>0</v>
      </c>
      <c r="J61" s="186"/>
      <c r="K61" s="187">
        <f t="shared" si="9"/>
        <v>0</v>
      </c>
      <c r="L61" s="187">
        <v>21</v>
      </c>
      <c r="M61" s="187">
        <f t="shared" si="10"/>
        <v>0</v>
      </c>
      <c r="N61" s="187">
        <v>0</v>
      </c>
      <c r="O61" s="187">
        <f t="shared" si="11"/>
        <v>0</v>
      </c>
      <c r="P61" s="187">
        <v>0</v>
      </c>
      <c r="Q61" s="187">
        <f t="shared" si="12"/>
        <v>0</v>
      </c>
      <c r="R61" s="187"/>
      <c r="S61" s="187" t="s">
        <v>167</v>
      </c>
      <c r="T61" s="188" t="s">
        <v>168</v>
      </c>
      <c r="U61" s="161">
        <v>0</v>
      </c>
      <c r="V61" s="161">
        <f t="shared" si="13"/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169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69">
        <v>50</v>
      </c>
      <c r="B62" s="170" t="s">
        <v>405</v>
      </c>
      <c r="C62" s="178" t="s">
        <v>406</v>
      </c>
      <c r="D62" s="171" t="s">
        <v>166</v>
      </c>
      <c r="E62" s="172">
        <v>2</v>
      </c>
      <c r="F62" s="173"/>
      <c r="G62" s="174">
        <f t="shared" si="7"/>
        <v>0</v>
      </c>
      <c r="H62" s="173"/>
      <c r="I62" s="174">
        <f t="shared" si="8"/>
        <v>0</v>
      </c>
      <c r="J62" s="173"/>
      <c r="K62" s="174">
        <f t="shared" si="9"/>
        <v>0</v>
      </c>
      <c r="L62" s="174">
        <v>21</v>
      </c>
      <c r="M62" s="174">
        <f t="shared" si="10"/>
        <v>0</v>
      </c>
      <c r="N62" s="174">
        <v>0</v>
      </c>
      <c r="O62" s="174">
        <f t="shared" si="11"/>
        <v>0</v>
      </c>
      <c r="P62" s="174">
        <v>0</v>
      </c>
      <c r="Q62" s="174">
        <f t="shared" si="12"/>
        <v>0</v>
      </c>
      <c r="R62" s="174"/>
      <c r="S62" s="174" t="s">
        <v>167</v>
      </c>
      <c r="T62" s="175" t="s">
        <v>168</v>
      </c>
      <c r="U62" s="161">
        <v>0</v>
      </c>
      <c r="V62" s="161">
        <f t="shared" si="13"/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169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5"/>
      <c r="B63" s="6"/>
      <c r="C63" s="179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v>15</v>
      </c>
      <c r="AF63">
        <v>21</v>
      </c>
    </row>
    <row r="64" spans="1:60" x14ac:dyDescent="0.2">
      <c r="A64" s="155"/>
      <c r="B64" s="156" t="s">
        <v>29</v>
      </c>
      <c r="C64" s="180"/>
      <c r="D64" s="157"/>
      <c r="E64" s="158"/>
      <c r="F64" s="158"/>
      <c r="G64" s="176">
        <f>G8+G17+G40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f>SUMIF(L7:L62,AE63,G7:G62)</f>
        <v>0</v>
      </c>
      <c r="AF64">
        <f>SUMIF(L7:L62,AF63,G7:G62)</f>
        <v>0</v>
      </c>
      <c r="AG64" t="s">
        <v>178</v>
      </c>
    </row>
    <row r="65" spans="3:33" x14ac:dyDescent="0.2">
      <c r="C65" s="181"/>
      <c r="D65" s="143"/>
      <c r="AG65" t="s">
        <v>179</v>
      </c>
    </row>
    <row r="66" spans="3:33" x14ac:dyDescent="0.2">
      <c r="D66" s="143"/>
    </row>
    <row r="67" spans="3:33" x14ac:dyDescent="0.2">
      <c r="D67" s="143"/>
    </row>
    <row r="68" spans="3:33" x14ac:dyDescent="0.2">
      <c r="D68" s="143"/>
    </row>
    <row r="69" spans="3:33" x14ac:dyDescent="0.2">
      <c r="D69" s="143"/>
    </row>
    <row r="70" spans="3:33" x14ac:dyDescent="0.2">
      <c r="D70" s="143"/>
    </row>
    <row r="71" spans="3:33" x14ac:dyDescent="0.2">
      <c r="D71" s="143"/>
    </row>
    <row r="72" spans="3:33" x14ac:dyDescent="0.2">
      <c r="D72" s="143"/>
    </row>
    <row r="73" spans="3:33" x14ac:dyDescent="0.2">
      <c r="D73" s="143"/>
    </row>
    <row r="74" spans="3:33" x14ac:dyDescent="0.2">
      <c r="D74" s="143"/>
    </row>
    <row r="75" spans="3:33" x14ac:dyDescent="0.2">
      <c r="D75" s="143"/>
    </row>
    <row r="76" spans="3:33" x14ac:dyDescent="0.2">
      <c r="D76" s="143"/>
    </row>
    <row r="77" spans="3:33" x14ac:dyDescent="0.2">
      <c r="D77" s="143"/>
    </row>
    <row r="78" spans="3:33" x14ac:dyDescent="0.2">
      <c r="D78" s="143"/>
    </row>
    <row r="79" spans="3:33" x14ac:dyDescent="0.2">
      <c r="D79" s="143"/>
    </row>
    <row r="80" spans="3:33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6">
    <mergeCell ref="C19:G19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61</v>
      </c>
      <c r="C4" s="257" t="s">
        <v>62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7"/>
      <c r="O8" s="167">
        <f>SUM(O9:O15)</f>
        <v>0</v>
      </c>
      <c r="P8" s="167"/>
      <c r="Q8" s="167">
        <f>SUM(Q9:Q15)</f>
        <v>0</v>
      </c>
      <c r="R8" s="167"/>
      <c r="S8" s="167"/>
      <c r="T8" s="168"/>
      <c r="U8" s="162"/>
      <c r="V8" s="162">
        <f>SUM(V9:V15)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313</v>
      </c>
      <c r="C9" s="189" t="s">
        <v>407</v>
      </c>
      <c r="D9" s="184" t="s">
        <v>166</v>
      </c>
      <c r="E9" s="185">
        <v>4</v>
      </c>
      <c r="F9" s="186"/>
      <c r="G9" s="187">
        <f t="shared" ref="G9:G15" si="0">ROUND(E9*F9,2)</f>
        <v>0</v>
      </c>
      <c r="H9" s="186"/>
      <c r="I9" s="187">
        <f t="shared" ref="I9:I15" si="1">ROUND(E9*H9,2)</f>
        <v>0</v>
      </c>
      <c r="J9" s="186"/>
      <c r="K9" s="187">
        <f t="shared" ref="K9:K15" si="2">ROUND(E9*J9,2)</f>
        <v>0</v>
      </c>
      <c r="L9" s="187">
        <v>21</v>
      </c>
      <c r="M9" s="187">
        <f t="shared" ref="M9:M15" si="3">G9*(1+L9/100)</f>
        <v>0</v>
      </c>
      <c r="N9" s="187">
        <v>0</v>
      </c>
      <c r="O9" s="187">
        <f t="shared" ref="O9:O15" si="4">ROUND(E9*N9,2)</f>
        <v>0</v>
      </c>
      <c r="P9" s="187">
        <v>0</v>
      </c>
      <c r="Q9" s="187">
        <f t="shared" ref="Q9:Q15" si="5"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 t="shared" ref="V9:V15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305</v>
      </c>
      <c r="C10" s="189" t="s">
        <v>408</v>
      </c>
      <c r="D10" s="184" t="s">
        <v>166</v>
      </c>
      <c r="E10" s="185">
        <v>3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167</v>
      </c>
      <c r="T10" s="188" t="s">
        <v>168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182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307</v>
      </c>
      <c r="C11" s="189" t="s">
        <v>409</v>
      </c>
      <c r="D11" s="184" t="s">
        <v>166</v>
      </c>
      <c r="E11" s="185">
        <v>13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167</v>
      </c>
      <c r="T11" s="188" t="s">
        <v>168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2">
        <v>4</v>
      </c>
      <c r="B12" s="183" t="s">
        <v>309</v>
      </c>
      <c r="C12" s="189" t="s">
        <v>410</v>
      </c>
      <c r="D12" s="184" t="s">
        <v>166</v>
      </c>
      <c r="E12" s="185">
        <v>13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167</v>
      </c>
      <c r="T12" s="188" t="s">
        <v>168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182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5</v>
      </c>
      <c r="B13" s="183" t="s">
        <v>311</v>
      </c>
      <c r="C13" s="189" t="s">
        <v>411</v>
      </c>
      <c r="D13" s="184" t="s">
        <v>166</v>
      </c>
      <c r="E13" s="185">
        <v>1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167</v>
      </c>
      <c r="T13" s="188" t="s">
        <v>168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182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6</v>
      </c>
      <c r="B14" s="183" t="s">
        <v>320</v>
      </c>
      <c r="C14" s="189" t="s">
        <v>412</v>
      </c>
      <c r="D14" s="184" t="s">
        <v>166</v>
      </c>
      <c r="E14" s="185">
        <v>1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167</v>
      </c>
      <c r="T14" s="188" t="s">
        <v>168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182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7</v>
      </c>
      <c r="B15" s="183" t="s">
        <v>322</v>
      </c>
      <c r="C15" s="189" t="s">
        <v>413</v>
      </c>
      <c r="D15" s="184" t="s">
        <v>166</v>
      </c>
      <c r="E15" s="185">
        <v>3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/>
      <c r="S15" s="187" t="s">
        <v>167</v>
      </c>
      <c r="T15" s="188" t="s">
        <v>168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182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63" t="s">
        <v>162</v>
      </c>
      <c r="B16" s="164" t="s">
        <v>109</v>
      </c>
      <c r="C16" s="177" t="s">
        <v>111</v>
      </c>
      <c r="D16" s="165"/>
      <c r="E16" s="166"/>
      <c r="F16" s="167"/>
      <c r="G16" s="167">
        <f>SUMIF(AG17:AG21,"&lt;&gt;NOR",G17:G21)</f>
        <v>0</v>
      </c>
      <c r="H16" s="167"/>
      <c r="I16" s="167">
        <f>SUM(I17:I21)</f>
        <v>0</v>
      </c>
      <c r="J16" s="167"/>
      <c r="K16" s="167">
        <f>SUM(K17:K21)</f>
        <v>0</v>
      </c>
      <c r="L16" s="167"/>
      <c r="M16" s="167">
        <f>SUM(M17:M21)</f>
        <v>0</v>
      </c>
      <c r="N16" s="167"/>
      <c r="O16" s="167">
        <f>SUM(O17:O21)</f>
        <v>0</v>
      </c>
      <c r="P16" s="167"/>
      <c r="Q16" s="167">
        <f>SUM(Q17:Q21)</f>
        <v>0</v>
      </c>
      <c r="R16" s="167"/>
      <c r="S16" s="167"/>
      <c r="T16" s="168"/>
      <c r="U16" s="162"/>
      <c r="V16" s="162">
        <f>SUM(V17:V21)</f>
        <v>0</v>
      </c>
      <c r="W16" s="162"/>
      <c r="AG16" t="s">
        <v>163</v>
      </c>
    </row>
    <row r="17" spans="1:60" ht="33.75" outlineLevel="1" x14ac:dyDescent="0.2">
      <c r="A17" s="169">
        <v>8</v>
      </c>
      <c r="B17" s="170" t="s">
        <v>331</v>
      </c>
      <c r="C17" s="178" t="s">
        <v>414</v>
      </c>
      <c r="D17" s="171" t="s">
        <v>166</v>
      </c>
      <c r="E17" s="172">
        <v>7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167</v>
      </c>
      <c r="T17" s="175" t="s">
        <v>168</v>
      </c>
      <c r="U17" s="161">
        <v>0</v>
      </c>
      <c r="V17" s="161">
        <f>ROUND(E17*U17,2)</f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182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51" t="s">
        <v>415</v>
      </c>
      <c r="D18" s="252"/>
      <c r="E18" s="252"/>
      <c r="F18" s="252"/>
      <c r="G18" s="252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3.75" outlineLevel="1" x14ac:dyDescent="0.2">
      <c r="A19" s="169">
        <v>9</v>
      </c>
      <c r="B19" s="170" t="s">
        <v>363</v>
      </c>
      <c r="C19" s="178" t="s">
        <v>416</v>
      </c>
      <c r="D19" s="171" t="s">
        <v>166</v>
      </c>
      <c r="E19" s="172">
        <v>15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167</v>
      </c>
      <c r="T19" s="175" t="s">
        <v>168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182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251" t="s">
        <v>417</v>
      </c>
      <c r="D20" s="252"/>
      <c r="E20" s="252"/>
      <c r="F20" s="252"/>
      <c r="G20" s="252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2">
        <v>10</v>
      </c>
      <c r="B21" s="183" t="s">
        <v>329</v>
      </c>
      <c r="C21" s="189" t="s">
        <v>418</v>
      </c>
      <c r="D21" s="184" t="s">
        <v>166</v>
      </c>
      <c r="E21" s="185">
        <v>15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182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3" t="s">
        <v>162</v>
      </c>
      <c r="B22" s="164" t="s">
        <v>112</v>
      </c>
      <c r="C22" s="177" t="s">
        <v>113</v>
      </c>
      <c r="D22" s="165"/>
      <c r="E22" s="166"/>
      <c r="F22" s="167"/>
      <c r="G22" s="167">
        <f>SUMIF(AG23:AG23,"&lt;&gt;NOR",G23:G23)</f>
        <v>0</v>
      </c>
      <c r="H22" s="167"/>
      <c r="I22" s="167">
        <f>SUM(I23:I23)</f>
        <v>0</v>
      </c>
      <c r="J22" s="167"/>
      <c r="K22" s="167">
        <f>SUM(K23:K23)</f>
        <v>0</v>
      </c>
      <c r="L22" s="167"/>
      <c r="M22" s="167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7"/>
      <c r="S22" s="167"/>
      <c r="T22" s="168"/>
      <c r="U22" s="162"/>
      <c r="V22" s="162">
        <f>SUM(V23:V23)</f>
        <v>0</v>
      </c>
      <c r="W22" s="162"/>
      <c r="AG22" t="s">
        <v>163</v>
      </c>
    </row>
    <row r="23" spans="1:60" ht="33.75" outlineLevel="1" x14ac:dyDescent="0.2">
      <c r="A23" s="182">
        <v>11</v>
      </c>
      <c r="B23" s="183" t="s">
        <v>331</v>
      </c>
      <c r="C23" s="189" t="s">
        <v>419</v>
      </c>
      <c r="D23" s="184" t="s">
        <v>166</v>
      </c>
      <c r="E23" s="185">
        <v>8</v>
      </c>
      <c r="F23" s="186"/>
      <c r="G23" s="187">
        <f>ROUND(E23*F23,2)</f>
        <v>0</v>
      </c>
      <c r="H23" s="186"/>
      <c r="I23" s="187">
        <f>ROUND(E23*H23,2)</f>
        <v>0</v>
      </c>
      <c r="J23" s="186"/>
      <c r="K23" s="187">
        <f>ROUND(E23*J23,2)</f>
        <v>0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/>
      <c r="S23" s="187" t="s">
        <v>167</v>
      </c>
      <c r="T23" s="188" t="s">
        <v>168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366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3" t="s">
        <v>162</v>
      </c>
      <c r="B24" s="164" t="s">
        <v>120</v>
      </c>
      <c r="C24" s="177" t="s">
        <v>121</v>
      </c>
      <c r="D24" s="165"/>
      <c r="E24" s="166"/>
      <c r="F24" s="167"/>
      <c r="G24" s="167">
        <f>SUMIF(AG25:AG34,"&lt;&gt;NOR",G25:G34)</f>
        <v>0</v>
      </c>
      <c r="H24" s="167"/>
      <c r="I24" s="167">
        <f>SUM(I25:I34)</f>
        <v>0</v>
      </c>
      <c r="J24" s="167"/>
      <c r="K24" s="167">
        <f>SUM(K25:K34)</f>
        <v>0</v>
      </c>
      <c r="L24" s="167"/>
      <c r="M24" s="167">
        <f>SUM(M25:M34)</f>
        <v>0</v>
      </c>
      <c r="N24" s="167"/>
      <c r="O24" s="167">
        <f>SUM(O25:O34)</f>
        <v>0</v>
      </c>
      <c r="P24" s="167"/>
      <c r="Q24" s="167">
        <f>SUM(Q25:Q34)</f>
        <v>0</v>
      </c>
      <c r="R24" s="167"/>
      <c r="S24" s="167"/>
      <c r="T24" s="168"/>
      <c r="U24" s="162"/>
      <c r="V24" s="162">
        <f>SUM(V25:V34)</f>
        <v>0</v>
      </c>
      <c r="W24" s="162"/>
      <c r="AG24" t="s">
        <v>163</v>
      </c>
    </row>
    <row r="25" spans="1:60" outlineLevel="1" x14ac:dyDescent="0.2">
      <c r="A25" s="182">
        <v>12</v>
      </c>
      <c r="B25" s="183" t="s">
        <v>420</v>
      </c>
      <c r="C25" s="189" t="s">
        <v>421</v>
      </c>
      <c r="D25" s="184" t="s">
        <v>166</v>
      </c>
      <c r="E25" s="185">
        <v>17</v>
      </c>
      <c r="F25" s="186"/>
      <c r="G25" s="187">
        <f t="shared" ref="G25:G34" si="7">ROUND(E25*F25,2)</f>
        <v>0</v>
      </c>
      <c r="H25" s="186"/>
      <c r="I25" s="187">
        <f t="shared" ref="I25:I34" si="8">ROUND(E25*H25,2)</f>
        <v>0</v>
      </c>
      <c r="J25" s="186"/>
      <c r="K25" s="187">
        <f t="shared" ref="K25:K34" si="9">ROUND(E25*J25,2)</f>
        <v>0</v>
      </c>
      <c r="L25" s="187">
        <v>21</v>
      </c>
      <c r="M25" s="187">
        <f t="shared" ref="M25:M34" si="10">G25*(1+L25/100)</f>
        <v>0</v>
      </c>
      <c r="N25" s="187">
        <v>0</v>
      </c>
      <c r="O25" s="187">
        <f t="shared" ref="O25:O34" si="11">ROUND(E25*N25,2)</f>
        <v>0</v>
      </c>
      <c r="P25" s="187">
        <v>0</v>
      </c>
      <c r="Q25" s="187">
        <f t="shared" ref="Q25:Q34" si="12">ROUND(E25*P25,2)</f>
        <v>0</v>
      </c>
      <c r="R25" s="187"/>
      <c r="S25" s="187" t="s">
        <v>167</v>
      </c>
      <c r="T25" s="188" t="s">
        <v>168</v>
      </c>
      <c r="U25" s="161">
        <v>0</v>
      </c>
      <c r="V25" s="161">
        <f t="shared" ref="V25:V34" si="13"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182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2">
        <v>13</v>
      </c>
      <c r="B26" s="183" t="s">
        <v>422</v>
      </c>
      <c r="C26" s="189" t="s">
        <v>423</v>
      </c>
      <c r="D26" s="184" t="s">
        <v>424</v>
      </c>
      <c r="E26" s="185">
        <v>40</v>
      </c>
      <c r="F26" s="186"/>
      <c r="G26" s="187">
        <f t="shared" si="7"/>
        <v>0</v>
      </c>
      <c r="H26" s="186"/>
      <c r="I26" s="187">
        <f t="shared" si="8"/>
        <v>0</v>
      </c>
      <c r="J26" s="186"/>
      <c r="K26" s="187">
        <f t="shared" si="9"/>
        <v>0</v>
      </c>
      <c r="L26" s="187">
        <v>21</v>
      </c>
      <c r="M26" s="187">
        <f t="shared" si="10"/>
        <v>0</v>
      </c>
      <c r="N26" s="187">
        <v>0</v>
      </c>
      <c r="O26" s="187">
        <f t="shared" si="11"/>
        <v>0</v>
      </c>
      <c r="P26" s="187">
        <v>0</v>
      </c>
      <c r="Q26" s="187">
        <f t="shared" si="12"/>
        <v>0</v>
      </c>
      <c r="R26" s="187"/>
      <c r="S26" s="187" t="s">
        <v>167</v>
      </c>
      <c r="T26" s="188" t="s">
        <v>168</v>
      </c>
      <c r="U26" s="161">
        <v>0</v>
      </c>
      <c r="V26" s="161">
        <f t="shared" si="13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2">
        <v>14</v>
      </c>
      <c r="B27" s="183" t="s">
        <v>425</v>
      </c>
      <c r="C27" s="189" t="s">
        <v>426</v>
      </c>
      <c r="D27" s="184" t="s">
        <v>166</v>
      </c>
      <c r="E27" s="185">
        <v>7</v>
      </c>
      <c r="F27" s="186"/>
      <c r="G27" s="187">
        <f t="shared" si="7"/>
        <v>0</v>
      </c>
      <c r="H27" s="186"/>
      <c r="I27" s="187">
        <f t="shared" si="8"/>
        <v>0</v>
      </c>
      <c r="J27" s="186"/>
      <c r="K27" s="187">
        <f t="shared" si="9"/>
        <v>0</v>
      </c>
      <c r="L27" s="187">
        <v>21</v>
      </c>
      <c r="M27" s="187">
        <f t="shared" si="10"/>
        <v>0</v>
      </c>
      <c r="N27" s="187">
        <v>0</v>
      </c>
      <c r="O27" s="187">
        <f t="shared" si="11"/>
        <v>0</v>
      </c>
      <c r="P27" s="187">
        <v>0</v>
      </c>
      <c r="Q27" s="187">
        <f t="shared" si="12"/>
        <v>0</v>
      </c>
      <c r="R27" s="187"/>
      <c r="S27" s="187" t="s">
        <v>167</v>
      </c>
      <c r="T27" s="188" t="s">
        <v>168</v>
      </c>
      <c r="U27" s="161">
        <v>0</v>
      </c>
      <c r="V27" s="161">
        <f t="shared" si="13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2">
        <v>15</v>
      </c>
      <c r="B28" s="183" t="s">
        <v>427</v>
      </c>
      <c r="C28" s="189" t="s">
        <v>428</v>
      </c>
      <c r="D28" s="184" t="s">
        <v>166</v>
      </c>
      <c r="E28" s="185">
        <v>3</v>
      </c>
      <c r="F28" s="186"/>
      <c r="G28" s="187">
        <f t="shared" si="7"/>
        <v>0</v>
      </c>
      <c r="H28" s="186"/>
      <c r="I28" s="187">
        <f t="shared" si="8"/>
        <v>0</v>
      </c>
      <c r="J28" s="186"/>
      <c r="K28" s="187">
        <f t="shared" si="9"/>
        <v>0</v>
      </c>
      <c r="L28" s="187">
        <v>21</v>
      </c>
      <c r="M28" s="187">
        <f t="shared" si="10"/>
        <v>0</v>
      </c>
      <c r="N28" s="187">
        <v>0</v>
      </c>
      <c r="O28" s="187">
        <f t="shared" si="11"/>
        <v>0</v>
      </c>
      <c r="P28" s="187">
        <v>0</v>
      </c>
      <c r="Q28" s="187">
        <f t="shared" si="12"/>
        <v>0</v>
      </c>
      <c r="R28" s="187"/>
      <c r="S28" s="187" t="s">
        <v>167</v>
      </c>
      <c r="T28" s="188" t="s">
        <v>168</v>
      </c>
      <c r="U28" s="161">
        <v>0</v>
      </c>
      <c r="V28" s="161">
        <f t="shared" si="13"/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2">
        <v>16</v>
      </c>
      <c r="B29" s="183" t="s">
        <v>429</v>
      </c>
      <c r="C29" s="189" t="s">
        <v>430</v>
      </c>
      <c r="D29" s="184" t="s">
        <v>166</v>
      </c>
      <c r="E29" s="185">
        <v>3</v>
      </c>
      <c r="F29" s="186"/>
      <c r="G29" s="187">
        <f t="shared" si="7"/>
        <v>0</v>
      </c>
      <c r="H29" s="186"/>
      <c r="I29" s="187">
        <f t="shared" si="8"/>
        <v>0</v>
      </c>
      <c r="J29" s="186"/>
      <c r="K29" s="187">
        <f t="shared" si="9"/>
        <v>0</v>
      </c>
      <c r="L29" s="187">
        <v>21</v>
      </c>
      <c r="M29" s="187">
        <f t="shared" si="10"/>
        <v>0</v>
      </c>
      <c r="N29" s="187">
        <v>0</v>
      </c>
      <c r="O29" s="187">
        <f t="shared" si="11"/>
        <v>0</v>
      </c>
      <c r="P29" s="187">
        <v>0</v>
      </c>
      <c r="Q29" s="187">
        <f t="shared" si="12"/>
        <v>0</v>
      </c>
      <c r="R29" s="187"/>
      <c r="S29" s="187" t="s">
        <v>167</v>
      </c>
      <c r="T29" s="188" t="s">
        <v>168</v>
      </c>
      <c r="U29" s="161">
        <v>0</v>
      </c>
      <c r="V29" s="161">
        <f t="shared" si="13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169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2">
        <v>17</v>
      </c>
      <c r="B30" s="183" t="s">
        <v>431</v>
      </c>
      <c r="C30" s="189" t="s">
        <v>432</v>
      </c>
      <c r="D30" s="184" t="s">
        <v>166</v>
      </c>
      <c r="E30" s="185">
        <v>8</v>
      </c>
      <c r="F30" s="186"/>
      <c r="G30" s="187">
        <f t="shared" si="7"/>
        <v>0</v>
      </c>
      <c r="H30" s="186"/>
      <c r="I30" s="187">
        <f t="shared" si="8"/>
        <v>0</v>
      </c>
      <c r="J30" s="186"/>
      <c r="K30" s="187">
        <f t="shared" si="9"/>
        <v>0</v>
      </c>
      <c r="L30" s="187">
        <v>21</v>
      </c>
      <c r="M30" s="187">
        <f t="shared" si="10"/>
        <v>0</v>
      </c>
      <c r="N30" s="187">
        <v>0</v>
      </c>
      <c r="O30" s="187">
        <f t="shared" si="11"/>
        <v>0</v>
      </c>
      <c r="P30" s="187">
        <v>0</v>
      </c>
      <c r="Q30" s="187">
        <f t="shared" si="12"/>
        <v>0</v>
      </c>
      <c r="R30" s="187"/>
      <c r="S30" s="187" t="s">
        <v>167</v>
      </c>
      <c r="T30" s="188" t="s">
        <v>168</v>
      </c>
      <c r="U30" s="161">
        <v>0</v>
      </c>
      <c r="V30" s="161">
        <f t="shared" si="13"/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182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3.75" outlineLevel="1" x14ac:dyDescent="0.2">
      <c r="A31" s="182">
        <v>18</v>
      </c>
      <c r="B31" s="183" t="s">
        <v>433</v>
      </c>
      <c r="C31" s="189" t="s">
        <v>434</v>
      </c>
      <c r="D31" s="184" t="s">
        <v>166</v>
      </c>
      <c r="E31" s="185">
        <v>1</v>
      </c>
      <c r="F31" s="186"/>
      <c r="G31" s="187">
        <f t="shared" si="7"/>
        <v>0</v>
      </c>
      <c r="H31" s="186"/>
      <c r="I31" s="187">
        <f t="shared" si="8"/>
        <v>0</v>
      </c>
      <c r="J31" s="186"/>
      <c r="K31" s="187">
        <f t="shared" si="9"/>
        <v>0</v>
      </c>
      <c r="L31" s="187">
        <v>21</v>
      </c>
      <c r="M31" s="187">
        <f t="shared" si="10"/>
        <v>0</v>
      </c>
      <c r="N31" s="187">
        <v>0</v>
      </c>
      <c r="O31" s="187">
        <f t="shared" si="11"/>
        <v>0</v>
      </c>
      <c r="P31" s="187">
        <v>0</v>
      </c>
      <c r="Q31" s="187">
        <f t="shared" si="12"/>
        <v>0</v>
      </c>
      <c r="R31" s="187"/>
      <c r="S31" s="187" t="s">
        <v>167</v>
      </c>
      <c r="T31" s="188" t="s">
        <v>168</v>
      </c>
      <c r="U31" s="161">
        <v>0</v>
      </c>
      <c r="V31" s="161">
        <f t="shared" si="13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169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1" x14ac:dyDescent="0.2">
      <c r="A32" s="182">
        <v>19</v>
      </c>
      <c r="B32" s="183" t="s">
        <v>435</v>
      </c>
      <c r="C32" s="189" t="s">
        <v>436</v>
      </c>
      <c r="D32" s="184" t="s">
        <v>166</v>
      </c>
      <c r="E32" s="185">
        <v>4</v>
      </c>
      <c r="F32" s="186"/>
      <c r="G32" s="187">
        <f t="shared" si="7"/>
        <v>0</v>
      </c>
      <c r="H32" s="186"/>
      <c r="I32" s="187">
        <f t="shared" si="8"/>
        <v>0</v>
      </c>
      <c r="J32" s="186"/>
      <c r="K32" s="187">
        <f t="shared" si="9"/>
        <v>0</v>
      </c>
      <c r="L32" s="187">
        <v>21</v>
      </c>
      <c r="M32" s="187">
        <f t="shared" si="10"/>
        <v>0</v>
      </c>
      <c r="N32" s="187">
        <v>0</v>
      </c>
      <c r="O32" s="187">
        <f t="shared" si="11"/>
        <v>0</v>
      </c>
      <c r="P32" s="187">
        <v>0</v>
      </c>
      <c r="Q32" s="187">
        <f t="shared" si="12"/>
        <v>0</v>
      </c>
      <c r="R32" s="187"/>
      <c r="S32" s="187" t="s">
        <v>167</v>
      </c>
      <c r="T32" s="188" t="s">
        <v>168</v>
      </c>
      <c r="U32" s="161">
        <v>0</v>
      </c>
      <c r="V32" s="161">
        <f t="shared" si="13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169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33.75" outlineLevel="1" x14ac:dyDescent="0.2">
      <c r="A33" s="182">
        <v>20</v>
      </c>
      <c r="B33" s="183" t="s">
        <v>437</v>
      </c>
      <c r="C33" s="189" t="s">
        <v>438</v>
      </c>
      <c r="D33" s="184" t="s">
        <v>166</v>
      </c>
      <c r="E33" s="185">
        <v>2</v>
      </c>
      <c r="F33" s="186"/>
      <c r="G33" s="187">
        <f t="shared" si="7"/>
        <v>0</v>
      </c>
      <c r="H33" s="186"/>
      <c r="I33" s="187">
        <f t="shared" si="8"/>
        <v>0</v>
      </c>
      <c r="J33" s="186"/>
      <c r="K33" s="187">
        <f t="shared" si="9"/>
        <v>0</v>
      </c>
      <c r="L33" s="187">
        <v>21</v>
      </c>
      <c r="M33" s="187">
        <f t="shared" si="10"/>
        <v>0</v>
      </c>
      <c r="N33" s="187">
        <v>0</v>
      </c>
      <c r="O33" s="187">
        <f t="shared" si="11"/>
        <v>0</v>
      </c>
      <c r="P33" s="187">
        <v>0</v>
      </c>
      <c r="Q33" s="187">
        <f t="shared" si="12"/>
        <v>0</v>
      </c>
      <c r="R33" s="187"/>
      <c r="S33" s="187" t="s">
        <v>167</v>
      </c>
      <c r="T33" s="188" t="s">
        <v>168</v>
      </c>
      <c r="U33" s="161">
        <v>0</v>
      </c>
      <c r="V33" s="161">
        <f t="shared" si="13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33.75" outlineLevel="1" x14ac:dyDescent="0.2">
      <c r="A34" s="182">
        <v>21</v>
      </c>
      <c r="B34" s="183" t="s">
        <v>439</v>
      </c>
      <c r="C34" s="189" t="s">
        <v>440</v>
      </c>
      <c r="D34" s="184" t="s">
        <v>166</v>
      </c>
      <c r="E34" s="185">
        <v>1</v>
      </c>
      <c r="F34" s="186"/>
      <c r="G34" s="187">
        <f t="shared" si="7"/>
        <v>0</v>
      </c>
      <c r="H34" s="186"/>
      <c r="I34" s="187">
        <f t="shared" si="8"/>
        <v>0</v>
      </c>
      <c r="J34" s="186"/>
      <c r="K34" s="187">
        <f t="shared" si="9"/>
        <v>0</v>
      </c>
      <c r="L34" s="187">
        <v>21</v>
      </c>
      <c r="M34" s="187">
        <f t="shared" si="10"/>
        <v>0</v>
      </c>
      <c r="N34" s="187">
        <v>0</v>
      </c>
      <c r="O34" s="187">
        <f t="shared" si="11"/>
        <v>0</v>
      </c>
      <c r="P34" s="187">
        <v>0</v>
      </c>
      <c r="Q34" s="187">
        <f t="shared" si="12"/>
        <v>0</v>
      </c>
      <c r="R34" s="187"/>
      <c r="S34" s="187" t="s">
        <v>167</v>
      </c>
      <c r="T34" s="188" t="s">
        <v>168</v>
      </c>
      <c r="U34" s="161">
        <v>0</v>
      </c>
      <c r="V34" s="161">
        <f t="shared" si="13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169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3" t="s">
        <v>162</v>
      </c>
      <c r="B35" s="164" t="s">
        <v>124</v>
      </c>
      <c r="C35" s="177" t="s">
        <v>125</v>
      </c>
      <c r="D35" s="165"/>
      <c r="E35" s="166"/>
      <c r="F35" s="167"/>
      <c r="G35" s="167">
        <f>SUMIF(AG36:AG37,"&lt;&gt;NOR",G36:G37)</f>
        <v>0</v>
      </c>
      <c r="H35" s="167"/>
      <c r="I35" s="167">
        <f>SUM(I36:I37)</f>
        <v>0</v>
      </c>
      <c r="J35" s="167"/>
      <c r="K35" s="167">
        <f>SUM(K36:K37)</f>
        <v>0</v>
      </c>
      <c r="L35" s="167"/>
      <c r="M35" s="167">
        <f>SUM(M36:M37)</f>
        <v>0</v>
      </c>
      <c r="N35" s="167"/>
      <c r="O35" s="167">
        <f>SUM(O36:O37)</f>
        <v>0</v>
      </c>
      <c r="P35" s="167"/>
      <c r="Q35" s="167">
        <f>SUM(Q36:Q37)</f>
        <v>0</v>
      </c>
      <c r="R35" s="167"/>
      <c r="S35" s="167"/>
      <c r="T35" s="168"/>
      <c r="U35" s="162"/>
      <c r="V35" s="162">
        <f>SUM(V36:V37)</f>
        <v>0</v>
      </c>
      <c r="W35" s="162"/>
      <c r="AG35" t="s">
        <v>163</v>
      </c>
    </row>
    <row r="36" spans="1:60" outlineLevel="1" x14ac:dyDescent="0.2">
      <c r="A36" s="182">
        <v>22</v>
      </c>
      <c r="B36" s="183" t="s">
        <v>441</v>
      </c>
      <c r="C36" s="189" t="s">
        <v>442</v>
      </c>
      <c r="D36" s="184" t="s">
        <v>424</v>
      </c>
      <c r="E36" s="185">
        <v>80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21</v>
      </c>
      <c r="M36" s="187">
        <f>G36*(1+L36/100)</f>
        <v>0</v>
      </c>
      <c r="N36" s="187">
        <v>0</v>
      </c>
      <c r="O36" s="187">
        <f>ROUND(E36*N36,2)</f>
        <v>0</v>
      </c>
      <c r="P36" s="187">
        <v>0</v>
      </c>
      <c r="Q36" s="187">
        <f>ROUND(E36*P36,2)</f>
        <v>0</v>
      </c>
      <c r="R36" s="187"/>
      <c r="S36" s="187" t="s">
        <v>167</v>
      </c>
      <c r="T36" s="188" t="s">
        <v>168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169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2">
        <v>23</v>
      </c>
      <c r="B37" s="183" t="s">
        <v>443</v>
      </c>
      <c r="C37" s="189" t="s">
        <v>444</v>
      </c>
      <c r="D37" s="184" t="s">
        <v>166</v>
      </c>
      <c r="E37" s="185">
        <v>1</v>
      </c>
      <c r="F37" s="186"/>
      <c r="G37" s="187">
        <f>ROUND(E37*F37,2)</f>
        <v>0</v>
      </c>
      <c r="H37" s="186"/>
      <c r="I37" s="187">
        <f>ROUND(E37*H37,2)</f>
        <v>0</v>
      </c>
      <c r="J37" s="186"/>
      <c r="K37" s="187">
        <f>ROUND(E37*J37,2)</f>
        <v>0</v>
      </c>
      <c r="L37" s="187">
        <v>21</v>
      </c>
      <c r="M37" s="187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7"/>
      <c r="S37" s="187" t="s">
        <v>167</v>
      </c>
      <c r="T37" s="188" t="s">
        <v>168</v>
      </c>
      <c r="U37" s="161">
        <v>0</v>
      </c>
      <c r="V37" s="161">
        <f>ROUND(E37*U37,2)</f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182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x14ac:dyDescent="0.2">
      <c r="A38" s="163" t="s">
        <v>162</v>
      </c>
      <c r="B38" s="164" t="s">
        <v>122</v>
      </c>
      <c r="C38" s="177" t="s">
        <v>123</v>
      </c>
      <c r="D38" s="165"/>
      <c r="E38" s="166"/>
      <c r="F38" s="167"/>
      <c r="G38" s="167">
        <f>SUMIF(AG39:AG40,"&lt;&gt;NOR",G39:G40)</f>
        <v>0</v>
      </c>
      <c r="H38" s="167"/>
      <c r="I38" s="167">
        <f>SUM(I39:I40)</f>
        <v>0</v>
      </c>
      <c r="J38" s="167"/>
      <c r="K38" s="167">
        <f>SUM(K39:K40)</f>
        <v>0</v>
      </c>
      <c r="L38" s="167"/>
      <c r="M38" s="167">
        <f>SUM(M39:M40)</f>
        <v>0</v>
      </c>
      <c r="N38" s="167"/>
      <c r="O38" s="167">
        <f>SUM(O39:O40)</f>
        <v>0</v>
      </c>
      <c r="P38" s="167"/>
      <c r="Q38" s="167">
        <f>SUM(Q39:Q40)</f>
        <v>0</v>
      </c>
      <c r="R38" s="167"/>
      <c r="S38" s="167"/>
      <c r="T38" s="168"/>
      <c r="U38" s="162"/>
      <c r="V38" s="162">
        <f>SUM(V39:V40)</f>
        <v>0</v>
      </c>
      <c r="W38" s="162"/>
      <c r="AG38" t="s">
        <v>163</v>
      </c>
    </row>
    <row r="39" spans="1:60" outlineLevel="1" x14ac:dyDescent="0.2">
      <c r="A39" s="182">
        <v>24</v>
      </c>
      <c r="B39" s="183" t="s">
        <v>445</v>
      </c>
      <c r="C39" s="189" t="s">
        <v>446</v>
      </c>
      <c r="D39" s="184" t="s">
        <v>166</v>
      </c>
      <c r="E39" s="185">
        <v>1</v>
      </c>
      <c r="F39" s="186"/>
      <c r="G39" s="187">
        <f>ROUND(E39*F39,2)</f>
        <v>0</v>
      </c>
      <c r="H39" s="186"/>
      <c r="I39" s="187">
        <f>ROUND(E39*H39,2)</f>
        <v>0</v>
      </c>
      <c r="J39" s="186"/>
      <c r="K39" s="187">
        <f>ROUND(E39*J39,2)</f>
        <v>0</v>
      </c>
      <c r="L39" s="187">
        <v>21</v>
      </c>
      <c r="M39" s="187">
        <f>G39*(1+L39/100)</f>
        <v>0</v>
      </c>
      <c r="N39" s="187">
        <v>0</v>
      </c>
      <c r="O39" s="187">
        <f>ROUND(E39*N39,2)</f>
        <v>0</v>
      </c>
      <c r="P39" s="187">
        <v>0</v>
      </c>
      <c r="Q39" s="187">
        <f>ROUND(E39*P39,2)</f>
        <v>0</v>
      </c>
      <c r="R39" s="187"/>
      <c r="S39" s="187" t="s">
        <v>167</v>
      </c>
      <c r="T39" s="188" t="s">
        <v>168</v>
      </c>
      <c r="U39" s="161">
        <v>0</v>
      </c>
      <c r="V39" s="161">
        <f>ROUND(E39*U39,2)</f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169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2">
        <v>25</v>
      </c>
      <c r="B40" s="183" t="s">
        <v>447</v>
      </c>
      <c r="C40" s="189" t="s">
        <v>448</v>
      </c>
      <c r="D40" s="184" t="s">
        <v>424</v>
      </c>
      <c r="E40" s="185">
        <v>2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21</v>
      </c>
      <c r="M40" s="187">
        <f>G40*(1+L40/100)</f>
        <v>0</v>
      </c>
      <c r="N40" s="187">
        <v>0</v>
      </c>
      <c r="O40" s="187">
        <f>ROUND(E40*N40,2)</f>
        <v>0</v>
      </c>
      <c r="P40" s="187">
        <v>0</v>
      </c>
      <c r="Q40" s="187">
        <f>ROUND(E40*P40,2)</f>
        <v>0</v>
      </c>
      <c r="R40" s="187"/>
      <c r="S40" s="187" t="s">
        <v>167</v>
      </c>
      <c r="T40" s="188" t="s">
        <v>168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3" t="s">
        <v>162</v>
      </c>
      <c r="B41" s="164" t="s">
        <v>126</v>
      </c>
      <c r="C41" s="177" t="s">
        <v>127</v>
      </c>
      <c r="D41" s="165"/>
      <c r="E41" s="166"/>
      <c r="F41" s="167"/>
      <c r="G41" s="167">
        <f>SUMIF(AG42:AG44,"&lt;&gt;NOR",G42:G44)</f>
        <v>0</v>
      </c>
      <c r="H41" s="167"/>
      <c r="I41" s="167">
        <f>SUM(I42:I44)</f>
        <v>0</v>
      </c>
      <c r="J41" s="167"/>
      <c r="K41" s="167">
        <f>SUM(K42:K44)</f>
        <v>0</v>
      </c>
      <c r="L41" s="167"/>
      <c r="M41" s="167">
        <f>SUM(M42:M44)</f>
        <v>0</v>
      </c>
      <c r="N41" s="167"/>
      <c r="O41" s="167">
        <f>SUM(O42:O44)</f>
        <v>0</v>
      </c>
      <c r="P41" s="167"/>
      <c r="Q41" s="167">
        <f>SUM(Q42:Q44)</f>
        <v>0</v>
      </c>
      <c r="R41" s="167"/>
      <c r="S41" s="167"/>
      <c r="T41" s="168"/>
      <c r="U41" s="162"/>
      <c r="V41" s="162">
        <f>SUM(V42:V44)</f>
        <v>0</v>
      </c>
      <c r="W41" s="162"/>
      <c r="AG41" t="s">
        <v>163</v>
      </c>
    </row>
    <row r="42" spans="1:60" outlineLevel="1" x14ac:dyDescent="0.2">
      <c r="A42" s="182">
        <v>26</v>
      </c>
      <c r="B42" s="183" t="s">
        <v>449</v>
      </c>
      <c r="C42" s="189" t="s">
        <v>450</v>
      </c>
      <c r="D42" s="184" t="s">
        <v>451</v>
      </c>
      <c r="E42" s="185">
        <v>7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21</v>
      </c>
      <c r="M42" s="187">
        <f>G42*(1+L42/100)</f>
        <v>0</v>
      </c>
      <c r="N42" s="187">
        <v>0</v>
      </c>
      <c r="O42" s="187">
        <f>ROUND(E42*N42,2)</f>
        <v>0</v>
      </c>
      <c r="P42" s="187">
        <v>0</v>
      </c>
      <c r="Q42" s="187">
        <f>ROUND(E42*P42,2)</f>
        <v>0</v>
      </c>
      <c r="R42" s="187"/>
      <c r="S42" s="187" t="s">
        <v>167</v>
      </c>
      <c r="T42" s="188" t="s">
        <v>168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169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2">
        <v>27</v>
      </c>
      <c r="B43" s="183" t="s">
        <v>452</v>
      </c>
      <c r="C43" s="189" t="s">
        <v>453</v>
      </c>
      <c r="D43" s="184" t="s">
        <v>424</v>
      </c>
      <c r="E43" s="185">
        <v>6</v>
      </c>
      <c r="F43" s="186"/>
      <c r="G43" s="187">
        <f>ROUND(E43*F43,2)</f>
        <v>0</v>
      </c>
      <c r="H43" s="186"/>
      <c r="I43" s="187">
        <f>ROUND(E43*H43,2)</f>
        <v>0</v>
      </c>
      <c r="J43" s="186"/>
      <c r="K43" s="187">
        <f>ROUND(E43*J43,2)</f>
        <v>0</v>
      </c>
      <c r="L43" s="187">
        <v>21</v>
      </c>
      <c r="M43" s="187">
        <f>G43*(1+L43/100)</f>
        <v>0</v>
      </c>
      <c r="N43" s="187">
        <v>0</v>
      </c>
      <c r="O43" s="187">
        <f>ROUND(E43*N43,2)</f>
        <v>0</v>
      </c>
      <c r="P43" s="187">
        <v>0</v>
      </c>
      <c r="Q43" s="187">
        <f>ROUND(E43*P43,2)</f>
        <v>0</v>
      </c>
      <c r="R43" s="187"/>
      <c r="S43" s="187" t="s">
        <v>167</v>
      </c>
      <c r="T43" s="188" t="s">
        <v>168</v>
      </c>
      <c r="U43" s="161">
        <v>0</v>
      </c>
      <c r="V43" s="161">
        <f>ROUND(E43*U43,2)</f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169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69">
        <v>28</v>
      </c>
      <c r="B44" s="170" t="s">
        <v>454</v>
      </c>
      <c r="C44" s="178" t="s">
        <v>455</v>
      </c>
      <c r="D44" s="171" t="s">
        <v>424</v>
      </c>
      <c r="E44" s="172">
        <v>3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4"/>
      <c r="S44" s="174" t="s">
        <v>167</v>
      </c>
      <c r="T44" s="175" t="s">
        <v>168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169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">
      <c r="A45" s="5"/>
      <c r="B45" s="6"/>
      <c r="C45" s="179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 x14ac:dyDescent="0.2">
      <c r="A46" s="155"/>
      <c r="B46" s="156" t="s">
        <v>29</v>
      </c>
      <c r="C46" s="180"/>
      <c r="D46" s="157"/>
      <c r="E46" s="158"/>
      <c r="F46" s="158"/>
      <c r="G46" s="176">
        <f>G8+G16+G22+G24+G35+G38+G41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178</v>
      </c>
    </row>
    <row r="47" spans="1:60" x14ac:dyDescent="0.2">
      <c r="C47" s="181"/>
      <c r="D47" s="143"/>
      <c r="AG47" t="s">
        <v>179</v>
      </c>
    </row>
    <row r="48" spans="1:60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6">
    <mergeCell ref="C20:G20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63</v>
      </c>
      <c r="C4" s="257" t="s">
        <v>64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SUMIF(AG9:AG19,"&lt;&gt;NOR",G9:G19)</f>
        <v>0</v>
      </c>
      <c r="H8" s="167"/>
      <c r="I8" s="167">
        <f>SUM(I9:I19)</f>
        <v>0</v>
      </c>
      <c r="J8" s="167"/>
      <c r="K8" s="167">
        <f>SUM(K9:K19)</f>
        <v>0</v>
      </c>
      <c r="L8" s="167"/>
      <c r="M8" s="167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7"/>
      <c r="S8" s="167"/>
      <c r="T8" s="168"/>
      <c r="U8" s="162"/>
      <c r="V8" s="162">
        <f>SUM(V9:V19)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313</v>
      </c>
      <c r="C9" s="189" t="s">
        <v>409</v>
      </c>
      <c r="D9" s="184" t="s">
        <v>166</v>
      </c>
      <c r="E9" s="185">
        <v>5</v>
      </c>
      <c r="F9" s="186"/>
      <c r="G9" s="187">
        <f t="shared" ref="G9:G19" si="0">ROUND(E9*F9,2)</f>
        <v>0</v>
      </c>
      <c r="H9" s="186"/>
      <c r="I9" s="187">
        <f t="shared" ref="I9:I19" si="1">ROUND(E9*H9,2)</f>
        <v>0</v>
      </c>
      <c r="J9" s="186"/>
      <c r="K9" s="187">
        <f t="shared" ref="K9:K19" si="2">ROUND(E9*J9,2)</f>
        <v>0</v>
      </c>
      <c r="L9" s="187">
        <v>21</v>
      </c>
      <c r="M9" s="187">
        <f t="shared" ref="M9:M19" si="3">G9*(1+L9/100)</f>
        <v>0</v>
      </c>
      <c r="N9" s="187">
        <v>0</v>
      </c>
      <c r="O9" s="187">
        <f t="shared" ref="O9:O19" si="4">ROUND(E9*N9,2)</f>
        <v>0</v>
      </c>
      <c r="P9" s="187">
        <v>0</v>
      </c>
      <c r="Q9" s="187">
        <f t="shared" ref="Q9:Q19" si="5"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 t="shared" ref="V9:V19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305</v>
      </c>
      <c r="C10" s="189" t="s">
        <v>410</v>
      </c>
      <c r="D10" s="184" t="s">
        <v>166</v>
      </c>
      <c r="E10" s="185">
        <v>5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167</v>
      </c>
      <c r="T10" s="188" t="s">
        <v>168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182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307</v>
      </c>
      <c r="C11" s="189" t="s">
        <v>411</v>
      </c>
      <c r="D11" s="184" t="s">
        <v>166</v>
      </c>
      <c r="E11" s="185">
        <v>1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167</v>
      </c>
      <c r="T11" s="188" t="s">
        <v>168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2">
        <v>4</v>
      </c>
      <c r="B12" s="183" t="s">
        <v>309</v>
      </c>
      <c r="C12" s="189" t="s">
        <v>412</v>
      </c>
      <c r="D12" s="184" t="s">
        <v>166</v>
      </c>
      <c r="E12" s="185">
        <v>1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167</v>
      </c>
      <c r="T12" s="188" t="s">
        <v>168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182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5</v>
      </c>
      <c r="B13" s="183" t="s">
        <v>311</v>
      </c>
      <c r="C13" s="189" t="s">
        <v>408</v>
      </c>
      <c r="D13" s="184" t="s">
        <v>166</v>
      </c>
      <c r="E13" s="185">
        <v>4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167</v>
      </c>
      <c r="T13" s="188" t="s">
        <v>168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182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6</v>
      </c>
      <c r="B14" s="183" t="s">
        <v>320</v>
      </c>
      <c r="C14" s="189" t="s">
        <v>456</v>
      </c>
      <c r="D14" s="184" t="s">
        <v>166</v>
      </c>
      <c r="E14" s="185">
        <v>5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167</v>
      </c>
      <c r="T14" s="188" t="s">
        <v>168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182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7</v>
      </c>
      <c r="B15" s="183" t="s">
        <v>322</v>
      </c>
      <c r="C15" s="189" t="s">
        <v>457</v>
      </c>
      <c r="D15" s="184" t="s">
        <v>166</v>
      </c>
      <c r="E15" s="185">
        <v>6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/>
      <c r="S15" s="187" t="s">
        <v>167</v>
      </c>
      <c r="T15" s="188" t="s">
        <v>168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182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8</v>
      </c>
      <c r="B16" s="183" t="s">
        <v>361</v>
      </c>
      <c r="C16" s="189" t="s">
        <v>458</v>
      </c>
      <c r="D16" s="184" t="s">
        <v>166</v>
      </c>
      <c r="E16" s="185">
        <v>1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7"/>
      <c r="S16" s="187" t="s">
        <v>167</v>
      </c>
      <c r="T16" s="188" t="s">
        <v>168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182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2">
        <v>9</v>
      </c>
      <c r="B17" s="183" t="s">
        <v>363</v>
      </c>
      <c r="C17" s="189" t="s">
        <v>407</v>
      </c>
      <c r="D17" s="184" t="s">
        <v>166</v>
      </c>
      <c r="E17" s="185">
        <v>2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/>
      <c r="S17" s="187" t="s">
        <v>167</v>
      </c>
      <c r="T17" s="188" t="s">
        <v>168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182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2">
        <v>10</v>
      </c>
      <c r="B18" s="183" t="s">
        <v>329</v>
      </c>
      <c r="C18" s="189" t="s">
        <v>459</v>
      </c>
      <c r="D18" s="184" t="s">
        <v>166</v>
      </c>
      <c r="E18" s="185">
        <v>1</v>
      </c>
      <c r="F18" s="186"/>
      <c r="G18" s="187">
        <f t="shared" si="0"/>
        <v>0</v>
      </c>
      <c r="H18" s="186"/>
      <c r="I18" s="187">
        <f t="shared" si="1"/>
        <v>0</v>
      </c>
      <c r="J18" s="186"/>
      <c r="K18" s="187">
        <f t="shared" si="2"/>
        <v>0</v>
      </c>
      <c r="L18" s="187">
        <v>21</v>
      </c>
      <c r="M18" s="187">
        <f t="shared" si="3"/>
        <v>0</v>
      </c>
      <c r="N18" s="187">
        <v>0</v>
      </c>
      <c r="O18" s="187">
        <f t="shared" si="4"/>
        <v>0</v>
      </c>
      <c r="P18" s="187">
        <v>0</v>
      </c>
      <c r="Q18" s="187">
        <f t="shared" si="5"/>
        <v>0</v>
      </c>
      <c r="R18" s="187"/>
      <c r="S18" s="187" t="s">
        <v>167</v>
      </c>
      <c r="T18" s="188" t="s">
        <v>168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182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2">
        <v>11</v>
      </c>
      <c r="B19" s="183" t="s">
        <v>331</v>
      </c>
      <c r="C19" s="189" t="s">
        <v>413</v>
      </c>
      <c r="D19" s="184" t="s">
        <v>166</v>
      </c>
      <c r="E19" s="185">
        <v>4</v>
      </c>
      <c r="F19" s="186"/>
      <c r="G19" s="187">
        <f t="shared" si="0"/>
        <v>0</v>
      </c>
      <c r="H19" s="186"/>
      <c r="I19" s="187">
        <f t="shared" si="1"/>
        <v>0</v>
      </c>
      <c r="J19" s="186"/>
      <c r="K19" s="187">
        <f t="shared" si="2"/>
        <v>0</v>
      </c>
      <c r="L19" s="187">
        <v>21</v>
      </c>
      <c r="M19" s="187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7"/>
      <c r="S19" s="187" t="s">
        <v>167</v>
      </c>
      <c r="T19" s="188" t="s">
        <v>168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182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3" t="s">
        <v>162</v>
      </c>
      <c r="B20" s="164" t="s">
        <v>109</v>
      </c>
      <c r="C20" s="177" t="s">
        <v>111</v>
      </c>
      <c r="D20" s="165"/>
      <c r="E20" s="166"/>
      <c r="F20" s="167"/>
      <c r="G20" s="167">
        <f>SUMIF(AG21:AG37,"&lt;&gt;NOR",G21:G37)</f>
        <v>0</v>
      </c>
      <c r="H20" s="167"/>
      <c r="I20" s="167">
        <f>SUM(I21:I37)</f>
        <v>0</v>
      </c>
      <c r="J20" s="167"/>
      <c r="K20" s="167">
        <f>SUM(K21:K37)</f>
        <v>0</v>
      </c>
      <c r="L20" s="167"/>
      <c r="M20" s="167">
        <f>SUM(M21:M37)</f>
        <v>0</v>
      </c>
      <c r="N20" s="167"/>
      <c r="O20" s="167">
        <f>SUM(O21:O37)</f>
        <v>0</v>
      </c>
      <c r="P20" s="167"/>
      <c r="Q20" s="167">
        <f>SUM(Q21:Q37)</f>
        <v>0</v>
      </c>
      <c r="R20" s="167"/>
      <c r="S20" s="167"/>
      <c r="T20" s="168"/>
      <c r="U20" s="162"/>
      <c r="V20" s="162">
        <f>SUM(V21:V37)</f>
        <v>0</v>
      </c>
      <c r="W20" s="162"/>
      <c r="AG20" t="s">
        <v>163</v>
      </c>
    </row>
    <row r="21" spans="1:60" outlineLevel="1" x14ac:dyDescent="0.2">
      <c r="A21" s="182">
        <v>12</v>
      </c>
      <c r="B21" s="183" t="s">
        <v>460</v>
      </c>
      <c r="C21" s="189" t="s">
        <v>461</v>
      </c>
      <c r="D21" s="184" t="s">
        <v>166</v>
      </c>
      <c r="E21" s="185">
        <v>6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182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2">
        <v>13</v>
      </c>
      <c r="B22" s="183" t="s">
        <v>462</v>
      </c>
      <c r="C22" s="189" t="s">
        <v>463</v>
      </c>
      <c r="D22" s="184" t="s">
        <v>166</v>
      </c>
      <c r="E22" s="185">
        <v>5</v>
      </c>
      <c r="F22" s="186"/>
      <c r="G22" s="187">
        <f>ROUND(E22*F22,2)</f>
        <v>0</v>
      </c>
      <c r="H22" s="186"/>
      <c r="I22" s="187">
        <f>ROUND(E22*H22,2)</f>
        <v>0</v>
      </c>
      <c r="J22" s="186"/>
      <c r="K22" s="187">
        <f>ROUND(E22*J22,2)</f>
        <v>0</v>
      </c>
      <c r="L22" s="187">
        <v>21</v>
      </c>
      <c r="M22" s="187">
        <f>G22*(1+L22/100)</f>
        <v>0</v>
      </c>
      <c r="N22" s="187">
        <v>0</v>
      </c>
      <c r="O22" s="187">
        <f>ROUND(E22*N22,2)</f>
        <v>0</v>
      </c>
      <c r="P22" s="187">
        <v>0</v>
      </c>
      <c r="Q22" s="187">
        <f>ROUND(E22*P22,2)</f>
        <v>0</v>
      </c>
      <c r="R22" s="187"/>
      <c r="S22" s="187" t="s">
        <v>167</v>
      </c>
      <c r="T22" s="188" t="s">
        <v>168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182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33.75" outlineLevel="1" x14ac:dyDescent="0.2">
      <c r="A23" s="169">
        <v>14</v>
      </c>
      <c r="B23" s="170" t="s">
        <v>464</v>
      </c>
      <c r="C23" s="178" t="s">
        <v>414</v>
      </c>
      <c r="D23" s="171" t="s">
        <v>166</v>
      </c>
      <c r="E23" s="172">
        <v>13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4"/>
      <c r="S23" s="174" t="s">
        <v>167</v>
      </c>
      <c r="T23" s="175" t="s">
        <v>168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182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51" t="s">
        <v>415</v>
      </c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 x14ac:dyDescent="0.2">
      <c r="A25" s="169">
        <v>15</v>
      </c>
      <c r="B25" s="170" t="s">
        <v>465</v>
      </c>
      <c r="C25" s="178" t="s">
        <v>416</v>
      </c>
      <c r="D25" s="171" t="s">
        <v>166</v>
      </c>
      <c r="E25" s="172">
        <v>7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/>
      <c r="S25" s="174" t="s">
        <v>167</v>
      </c>
      <c r="T25" s="175" t="s">
        <v>168</v>
      </c>
      <c r="U25" s="161">
        <v>0</v>
      </c>
      <c r="V25" s="161">
        <f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182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251" t="s">
        <v>417</v>
      </c>
      <c r="D26" s="252"/>
      <c r="E26" s="252"/>
      <c r="F26" s="252"/>
      <c r="G26" s="252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2">
        <v>16</v>
      </c>
      <c r="B27" s="183" t="s">
        <v>466</v>
      </c>
      <c r="C27" s="189" t="s">
        <v>467</v>
      </c>
      <c r="D27" s="184" t="s">
        <v>166</v>
      </c>
      <c r="E27" s="185">
        <v>7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7"/>
      <c r="S27" s="187" t="s">
        <v>167</v>
      </c>
      <c r="T27" s="188" t="s">
        <v>168</v>
      </c>
      <c r="U27" s="161">
        <v>0</v>
      </c>
      <c r="V27" s="161">
        <f>ROUND(E27*U27,2)</f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182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2">
        <v>17</v>
      </c>
      <c r="B28" s="183" t="s">
        <v>468</v>
      </c>
      <c r="C28" s="189" t="s">
        <v>469</v>
      </c>
      <c r="D28" s="184" t="s">
        <v>166</v>
      </c>
      <c r="E28" s="185">
        <v>1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167</v>
      </c>
      <c r="T28" s="188" t="s">
        <v>168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182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33.75" outlineLevel="1" x14ac:dyDescent="0.2">
      <c r="A29" s="169">
        <v>18</v>
      </c>
      <c r="B29" s="170" t="s">
        <v>433</v>
      </c>
      <c r="C29" s="178" t="s">
        <v>470</v>
      </c>
      <c r="D29" s="171" t="s">
        <v>166</v>
      </c>
      <c r="E29" s="172">
        <v>2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167</v>
      </c>
      <c r="T29" s="175" t="s">
        <v>168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182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51" t="s">
        <v>471</v>
      </c>
      <c r="D30" s="252"/>
      <c r="E30" s="252"/>
      <c r="F30" s="252"/>
      <c r="G30" s="252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171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2">
        <v>19</v>
      </c>
      <c r="B31" s="183" t="s">
        <v>437</v>
      </c>
      <c r="C31" s="189" t="s">
        <v>472</v>
      </c>
      <c r="D31" s="184" t="s">
        <v>166</v>
      </c>
      <c r="E31" s="185">
        <v>11</v>
      </c>
      <c r="F31" s="186"/>
      <c r="G31" s="187">
        <f t="shared" ref="G31:G37" si="7">ROUND(E31*F31,2)</f>
        <v>0</v>
      </c>
      <c r="H31" s="186"/>
      <c r="I31" s="187">
        <f t="shared" ref="I31:I37" si="8">ROUND(E31*H31,2)</f>
        <v>0</v>
      </c>
      <c r="J31" s="186"/>
      <c r="K31" s="187">
        <f t="shared" ref="K31:K37" si="9">ROUND(E31*J31,2)</f>
        <v>0</v>
      </c>
      <c r="L31" s="187">
        <v>21</v>
      </c>
      <c r="M31" s="187">
        <f t="shared" ref="M31:M37" si="10">G31*(1+L31/100)</f>
        <v>0</v>
      </c>
      <c r="N31" s="187">
        <v>0</v>
      </c>
      <c r="O31" s="187">
        <f t="shared" ref="O31:O37" si="11">ROUND(E31*N31,2)</f>
        <v>0</v>
      </c>
      <c r="P31" s="187">
        <v>0</v>
      </c>
      <c r="Q31" s="187">
        <f t="shared" ref="Q31:Q37" si="12">ROUND(E31*P31,2)</f>
        <v>0</v>
      </c>
      <c r="R31" s="187"/>
      <c r="S31" s="187" t="s">
        <v>167</v>
      </c>
      <c r="T31" s="188" t="s">
        <v>168</v>
      </c>
      <c r="U31" s="161">
        <v>0</v>
      </c>
      <c r="V31" s="161">
        <f t="shared" ref="V31:V37" si="13">ROUND(E31*U31,2)</f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182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2">
        <v>20</v>
      </c>
      <c r="B32" s="183" t="s">
        <v>439</v>
      </c>
      <c r="C32" s="189" t="s">
        <v>473</v>
      </c>
      <c r="D32" s="184" t="s">
        <v>166</v>
      </c>
      <c r="E32" s="185">
        <v>2</v>
      </c>
      <c r="F32" s="186"/>
      <c r="G32" s="187">
        <f t="shared" si="7"/>
        <v>0</v>
      </c>
      <c r="H32" s="186"/>
      <c r="I32" s="187">
        <f t="shared" si="8"/>
        <v>0</v>
      </c>
      <c r="J32" s="186"/>
      <c r="K32" s="187">
        <f t="shared" si="9"/>
        <v>0</v>
      </c>
      <c r="L32" s="187">
        <v>21</v>
      </c>
      <c r="M32" s="187">
        <f t="shared" si="10"/>
        <v>0</v>
      </c>
      <c r="N32" s="187">
        <v>0</v>
      </c>
      <c r="O32" s="187">
        <f t="shared" si="11"/>
        <v>0</v>
      </c>
      <c r="P32" s="187">
        <v>0</v>
      </c>
      <c r="Q32" s="187">
        <f t="shared" si="12"/>
        <v>0</v>
      </c>
      <c r="R32" s="187"/>
      <c r="S32" s="187" t="s">
        <v>167</v>
      </c>
      <c r="T32" s="188" t="s">
        <v>168</v>
      </c>
      <c r="U32" s="161">
        <v>0</v>
      </c>
      <c r="V32" s="161">
        <f t="shared" si="13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182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2">
        <v>21</v>
      </c>
      <c r="B33" s="183" t="s">
        <v>441</v>
      </c>
      <c r="C33" s="189" t="s">
        <v>474</v>
      </c>
      <c r="D33" s="184" t="s">
        <v>166</v>
      </c>
      <c r="E33" s="185">
        <v>13</v>
      </c>
      <c r="F33" s="186"/>
      <c r="G33" s="187">
        <f t="shared" si="7"/>
        <v>0</v>
      </c>
      <c r="H33" s="186"/>
      <c r="I33" s="187">
        <f t="shared" si="8"/>
        <v>0</v>
      </c>
      <c r="J33" s="186"/>
      <c r="K33" s="187">
        <f t="shared" si="9"/>
        <v>0</v>
      </c>
      <c r="L33" s="187">
        <v>21</v>
      </c>
      <c r="M33" s="187">
        <f t="shared" si="10"/>
        <v>0</v>
      </c>
      <c r="N33" s="187">
        <v>0</v>
      </c>
      <c r="O33" s="187">
        <f t="shared" si="11"/>
        <v>0</v>
      </c>
      <c r="P33" s="187">
        <v>0</v>
      </c>
      <c r="Q33" s="187">
        <f t="shared" si="12"/>
        <v>0</v>
      </c>
      <c r="R33" s="187"/>
      <c r="S33" s="187" t="s">
        <v>167</v>
      </c>
      <c r="T33" s="188" t="s">
        <v>168</v>
      </c>
      <c r="U33" s="161">
        <v>0</v>
      </c>
      <c r="V33" s="161">
        <f t="shared" si="13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182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2">
        <v>22</v>
      </c>
      <c r="B34" s="183" t="s">
        <v>475</v>
      </c>
      <c r="C34" s="189" t="s">
        <v>476</v>
      </c>
      <c r="D34" s="184" t="s">
        <v>166</v>
      </c>
      <c r="E34" s="185">
        <v>5</v>
      </c>
      <c r="F34" s="186"/>
      <c r="G34" s="187">
        <f t="shared" si="7"/>
        <v>0</v>
      </c>
      <c r="H34" s="186"/>
      <c r="I34" s="187">
        <f t="shared" si="8"/>
        <v>0</v>
      </c>
      <c r="J34" s="186"/>
      <c r="K34" s="187">
        <f t="shared" si="9"/>
        <v>0</v>
      </c>
      <c r="L34" s="187">
        <v>21</v>
      </c>
      <c r="M34" s="187">
        <f t="shared" si="10"/>
        <v>0</v>
      </c>
      <c r="N34" s="187">
        <v>0</v>
      </c>
      <c r="O34" s="187">
        <f t="shared" si="11"/>
        <v>0</v>
      </c>
      <c r="P34" s="187">
        <v>0</v>
      </c>
      <c r="Q34" s="187">
        <f t="shared" si="12"/>
        <v>0</v>
      </c>
      <c r="R34" s="187"/>
      <c r="S34" s="187" t="s">
        <v>167</v>
      </c>
      <c r="T34" s="188" t="s">
        <v>168</v>
      </c>
      <c r="U34" s="161">
        <v>0</v>
      </c>
      <c r="V34" s="161">
        <f t="shared" si="13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182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2">
        <v>23</v>
      </c>
      <c r="B35" s="183" t="s">
        <v>477</v>
      </c>
      <c r="C35" s="189" t="s">
        <v>478</v>
      </c>
      <c r="D35" s="184" t="s">
        <v>166</v>
      </c>
      <c r="E35" s="185">
        <v>12</v>
      </c>
      <c r="F35" s="186"/>
      <c r="G35" s="187">
        <f t="shared" si="7"/>
        <v>0</v>
      </c>
      <c r="H35" s="186"/>
      <c r="I35" s="187">
        <f t="shared" si="8"/>
        <v>0</v>
      </c>
      <c r="J35" s="186"/>
      <c r="K35" s="187">
        <f t="shared" si="9"/>
        <v>0</v>
      </c>
      <c r="L35" s="187">
        <v>21</v>
      </c>
      <c r="M35" s="187">
        <f t="shared" si="10"/>
        <v>0</v>
      </c>
      <c r="N35" s="187">
        <v>0</v>
      </c>
      <c r="O35" s="187">
        <f t="shared" si="11"/>
        <v>0</v>
      </c>
      <c r="P35" s="187">
        <v>0</v>
      </c>
      <c r="Q35" s="187">
        <f t="shared" si="12"/>
        <v>0</v>
      </c>
      <c r="R35" s="187"/>
      <c r="S35" s="187" t="s">
        <v>167</v>
      </c>
      <c r="T35" s="188" t="s">
        <v>168</v>
      </c>
      <c r="U35" s="161">
        <v>0</v>
      </c>
      <c r="V35" s="161">
        <f t="shared" si="13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182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2">
        <v>24</v>
      </c>
      <c r="B36" s="183" t="s">
        <v>391</v>
      </c>
      <c r="C36" s="189" t="s">
        <v>479</v>
      </c>
      <c r="D36" s="184" t="s">
        <v>166</v>
      </c>
      <c r="E36" s="185">
        <v>1</v>
      </c>
      <c r="F36" s="186"/>
      <c r="G36" s="187">
        <f t="shared" si="7"/>
        <v>0</v>
      </c>
      <c r="H36" s="186"/>
      <c r="I36" s="187">
        <f t="shared" si="8"/>
        <v>0</v>
      </c>
      <c r="J36" s="186"/>
      <c r="K36" s="187">
        <f t="shared" si="9"/>
        <v>0</v>
      </c>
      <c r="L36" s="187">
        <v>21</v>
      </c>
      <c r="M36" s="187">
        <f t="shared" si="10"/>
        <v>0</v>
      </c>
      <c r="N36" s="187">
        <v>0</v>
      </c>
      <c r="O36" s="187">
        <f t="shared" si="11"/>
        <v>0</v>
      </c>
      <c r="P36" s="187">
        <v>0</v>
      </c>
      <c r="Q36" s="187">
        <f t="shared" si="12"/>
        <v>0</v>
      </c>
      <c r="R36" s="187"/>
      <c r="S36" s="187" t="s">
        <v>167</v>
      </c>
      <c r="T36" s="188" t="s">
        <v>168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182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2">
        <v>25</v>
      </c>
      <c r="B37" s="183" t="s">
        <v>480</v>
      </c>
      <c r="C37" s="189" t="s">
        <v>481</v>
      </c>
      <c r="D37" s="184" t="s">
        <v>166</v>
      </c>
      <c r="E37" s="185">
        <v>8</v>
      </c>
      <c r="F37" s="186"/>
      <c r="G37" s="187">
        <f t="shared" si="7"/>
        <v>0</v>
      </c>
      <c r="H37" s="186"/>
      <c r="I37" s="187">
        <f t="shared" si="8"/>
        <v>0</v>
      </c>
      <c r="J37" s="186"/>
      <c r="K37" s="187">
        <f t="shared" si="9"/>
        <v>0</v>
      </c>
      <c r="L37" s="187">
        <v>21</v>
      </c>
      <c r="M37" s="187">
        <f t="shared" si="10"/>
        <v>0</v>
      </c>
      <c r="N37" s="187">
        <v>0</v>
      </c>
      <c r="O37" s="187">
        <f t="shared" si="11"/>
        <v>0</v>
      </c>
      <c r="P37" s="187">
        <v>0</v>
      </c>
      <c r="Q37" s="187">
        <f t="shared" si="12"/>
        <v>0</v>
      </c>
      <c r="R37" s="187"/>
      <c r="S37" s="187" t="s">
        <v>167</v>
      </c>
      <c r="T37" s="188" t="s">
        <v>168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182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x14ac:dyDescent="0.2">
      <c r="A38" s="163" t="s">
        <v>162</v>
      </c>
      <c r="B38" s="164" t="s">
        <v>112</v>
      </c>
      <c r="C38" s="177" t="s">
        <v>113</v>
      </c>
      <c r="D38" s="165"/>
      <c r="E38" s="166"/>
      <c r="F38" s="167"/>
      <c r="G38" s="167">
        <f>SUMIF(AG39:AG41,"&lt;&gt;NOR",G39:G41)</f>
        <v>0</v>
      </c>
      <c r="H38" s="167"/>
      <c r="I38" s="167">
        <f>SUM(I39:I41)</f>
        <v>0</v>
      </c>
      <c r="J38" s="167"/>
      <c r="K38" s="167">
        <f>SUM(K39:K41)</f>
        <v>0</v>
      </c>
      <c r="L38" s="167"/>
      <c r="M38" s="167">
        <f>SUM(M39:M41)</f>
        <v>0</v>
      </c>
      <c r="N38" s="167"/>
      <c r="O38" s="167">
        <f>SUM(O39:O41)</f>
        <v>0</v>
      </c>
      <c r="P38" s="167"/>
      <c r="Q38" s="167">
        <f>SUM(Q39:Q41)</f>
        <v>0</v>
      </c>
      <c r="R38" s="167"/>
      <c r="S38" s="167"/>
      <c r="T38" s="168"/>
      <c r="U38" s="162"/>
      <c r="V38" s="162">
        <f>SUM(V39:V41)</f>
        <v>0</v>
      </c>
      <c r="W38" s="162"/>
      <c r="AG38" t="s">
        <v>163</v>
      </c>
    </row>
    <row r="39" spans="1:60" ht="33.75" outlineLevel="1" x14ac:dyDescent="0.2">
      <c r="A39" s="182">
        <v>26</v>
      </c>
      <c r="B39" s="183" t="s">
        <v>482</v>
      </c>
      <c r="C39" s="189" t="s">
        <v>419</v>
      </c>
      <c r="D39" s="184" t="s">
        <v>166</v>
      </c>
      <c r="E39" s="185">
        <v>11</v>
      </c>
      <c r="F39" s="186"/>
      <c r="G39" s="187">
        <f>ROUND(E39*F39,2)</f>
        <v>0</v>
      </c>
      <c r="H39" s="186"/>
      <c r="I39" s="187">
        <f>ROUND(E39*H39,2)</f>
        <v>0</v>
      </c>
      <c r="J39" s="186"/>
      <c r="K39" s="187">
        <f>ROUND(E39*J39,2)</f>
        <v>0</v>
      </c>
      <c r="L39" s="187">
        <v>21</v>
      </c>
      <c r="M39" s="187">
        <f>G39*(1+L39/100)</f>
        <v>0</v>
      </c>
      <c r="N39" s="187">
        <v>0</v>
      </c>
      <c r="O39" s="187">
        <f>ROUND(E39*N39,2)</f>
        <v>0</v>
      </c>
      <c r="P39" s="187">
        <v>0</v>
      </c>
      <c r="Q39" s="187">
        <f>ROUND(E39*P39,2)</f>
        <v>0</v>
      </c>
      <c r="R39" s="187"/>
      <c r="S39" s="187" t="s">
        <v>167</v>
      </c>
      <c r="T39" s="188" t="s">
        <v>168</v>
      </c>
      <c r="U39" s="161">
        <v>0</v>
      </c>
      <c r="V39" s="161">
        <f>ROUND(E39*U39,2)</f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182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2">
        <v>27</v>
      </c>
      <c r="B40" s="183" t="s">
        <v>395</v>
      </c>
      <c r="C40" s="189" t="s">
        <v>483</v>
      </c>
      <c r="D40" s="184" t="s">
        <v>166</v>
      </c>
      <c r="E40" s="185">
        <v>1</v>
      </c>
      <c r="F40" s="186"/>
      <c r="G40" s="187">
        <f>ROUND(E40*F40,2)</f>
        <v>0</v>
      </c>
      <c r="H40" s="186"/>
      <c r="I40" s="187">
        <f>ROUND(E40*H40,2)</f>
        <v>0</v>
      </c>
      <c r="J40" s="186"/>
      <c r="K40" s="187">
        <f>ROUND(E40*J40,2)</f>
        <v>0</v>
      </c>
      <c r="L40" s="187">
        <v>21</v>
      </c>
      <c r="M40" s="187">
        <f>G40*(1+L40/100)</f>
        <v>0</v>
      </c>
      <c r="N40" s="187">
        <v>0</v>
      </c>
      <c r="O40" s="187">
        <f>ROUND(E40*N40,2)</f>
        <v>0</v>
      </c>
      <c r="P40" s="187">
        <v>0</v>
      </c>
      <c r="Q40" s="187">
        <f>ROUND(E40*P40,2)</f>
        <v>0</v>
      </c>
      <c r="R40" s="187"/>
      <c r="S40" s="187" t="s">
        <v>167</v>
      </c>
      <c r="T40" s="188" t="s">
        <v>168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182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82">
        <v>28</v>
      </c>
      <c r="B41" s="183" t="s">
        <v>396</v>
      </c>
      <c r="C41" s="189" t="s">
        <v>484</v>
      </c>
      <c r="D41" s="184" t="s">
        <v>166</v>
      </c>
      <c r="E41" s="185">
        <v>1</v>
      </c>
      <c r="F41" s="186"/>
      <c r="G41" s="187">
        <f>ROUND(E41*F41,2)</f>
        <v>0</v>
      </c>
      <c r="H41" s="186"/>
      <c r="I41" s="187">
        <f>ROUND(E41*H41,2)</f>
        <v>0</v>
      </c>
      <c r="J41" s="186"/>
      <c r="K41" s="187">
        <f>ROUND(E41*J41,2)</f>
        <v>0</v>
      </c>
      <c r="L41" s="187">
        <v>21</v>
      </c>
      <c r="M41" s="187">
        <f>G41*(1+L41/100)</f>
        <v>0</v>
      </c>
      <c r="N41" s="187">
        <v>0</v>
      </c>
      <c r="O41" s="187">
        <f>ROUND(E41*N41,2)</f>
        <v>0</v>
      </c>
      <c r="P41" s="187">
        <v>0</v>
      </c>
      <c r="Q41" s="187">
        <f>ROUND(E41*P41,2)</f>
        <v>0</v>
      </c>
      <c r="R41" s="187"/>
      <c r="S41" s="187" t="s">
        <v>167</v>
      </c>
      <c r="T41" s="188" t="s">
        <v>168</v>
      </c>
      <c r="U41" s="161">
        <v>0</v>
      </c>
      <c r="V41" s="161">
        <f>ROUND(E41*U41,2)</f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182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63" t="s">
        <v>162</v>
      </c>
      <c r="B42" s="164" t="s">
        <v>120</v>
      </c>
      <c r="C42" s="177" t="s">
        <v>121</v>
      </c>
      <c r="D42" s="165"/>
      <c r="E42" s="166"/>
      <c r="F42" s="167"/>
      <c r="G42" s="167">
        <f>SUMIF(AG43:AG62,"&lt;&gt;NOR",G43:G62)</f>
        <v>0</v>
      </c>
      <c r="H42" s="167"/>
      <c r="I42" s="167">
        <f>SUM(I43:I62)</f>
        <v>0</v>
      </c>
      <c r="J42" s="167"/>
      <c r="K42" s="167">
        <f>SUM(K43:K62)</f>
        <v>0</v>
      </c>
      <c r="L42" s="167"/>
      <c r="M42" s="167">
        <f>SUM(M43:M62)</f>
        <v>0</v>
      </c>
      <c r="N42" s="167"/>
      <c r="O42" s="167">
        <f>SUM(O43:O62)</f>
        <v>0</v>
      </c>
      <c r="P42" s="167"/>
      <c r="Q42" s="167">
        <f>SUM(Q43:Q62)</f>
        <v>0</v>
      </c>
      <c r="R42" s="167"/>
      <c r="S42" s="167"/>
      <c r="T42" s="168"/>
      <c r="U42" s="162"/>
      <c r="V42" s="162">
        <f>SUM(V43:V62)</f>
        <v>0</v>
      </c>
      <c r="W42" s="162"/>
      <c r="AG42" t="s">
        <v>163</v>
      </c>
    </row>
    <row r="43" spans="1:60" outlineLevel="1" x14ac:dyDescent="0.2">
      <c r="A43" s="182">
        <v>29</v>
      </c>
      <c r="B43" s="183" t="s">
        <v>485</v>
      </c>
      <c r="C43" s="189" t="s">
        <v>486</v>
      </c>
      <c r="D43" s="184" t="s">
        <v>166</v>
      </c>
      <c r="E43" s="185">
        <v>1</v>
      </c>
      <c r="F43" s="186"/>
      <c r="G43" s="187">
        <f t="shared" ref="G43:G62" si="14">ROUND(E43*F43,2)</f>
        <v>0</v>
      </c>
      <c r="H43" s="186"/>
      <c r="I43" s="187">
        <f t="shared" ref="I43:I62" si="15">ROUND(E43*H43,2)</f>
        <v>0</v>
      </c>
      <c r="J43" s="186"/>
      <c r="K43" s="187">
        <f t="shared" ref="K43:K62" si="16">ROUND(E43*J43,2)</f>
        <v>0</v>
      </c>
      <c r="L43" s="187">
        <v>21</v>
      </c>
      <c r="M43" s="187">
        <f t="shared" ref="M43:M62" si="17">G43*(1+L43/100)</f>
        <v>0</v>
      </c>
      <c r="N43" s="187">
        <v>0</v>
      </c>
      <c r="O43" s="187">
        <f t="shared" ref="O43:O62" si="18">ROUND(E43*N43,2)</f>
        <v>0</v>
      </c>
      <c r="P43" s="187">
        <v>0</v>
      </c>
      <c r="Q43" s="187">
        <f t="shared" ref="Q43:Q62" si="19">ROUND(E43*P43,2)</f>
        <v>0</v>
      </c>
      <c r="R43" s="187"/>
      <c r="S43" s="187" t="s">
        <v>167</v>
      </c>
      <c r="T43" s="188" t="s">
        <v>168</v>
      </c>
      <c r="U43" s="161">
        <v>0</v>
      </c>
      <c r="V43" s="161">
        <f t="shared" ref="V43:V62" si="20">ROUND(E43*U43,2)</f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169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2">
        <v>30</v>
      </c>
      <c r="B44" s="183" t="s">
        <v>420</v>
      </c>
      <c r="C44" s="189" t="s">
        <v>421</v>
      </c>
      <c r="D44" s="184" t="s">
        <v>166</v>
      </c>
      <c r="E44" s="185">
        <v>19</v>
      </c>
      <c r="F44" s="186"/>
      <c r="G44" s="187">
        <f t="shared" si="14"/>
        <v>0</v>
      </c>
      <c r="H44" s="186"/>
      <c r="I44" s="187">
        <f t="shared" si="15"/>
        <v>0</v>
      </c>
      <c r="J44" s="186"/>
      <c r="K44" s="187">
        <f t="shared" si="16"/>
        <v>0</v>
      </c>
      <c r="L44" s="187">
        <v>21</v>
      </c>
      <c r="M44" s="187">
        <f t="shared" si="17"/>
        <v>0</v>
      </c>
      <c r="N44" s="187">
        <v>0</v>
      </c>
      <c r="O44" s="187">
        <f t="shared" si="18"/>
        <v>0</v>
      </c>
      <c r="P44" s="187">
        <v>0</v>
      </c>
      <c r="Q44" s="187">
        <f t="shared" si="19"/>
        <v>0</v>
      </c>
      <c r="R44" s="187"/>
      <c r="S44" s="187" t="s">
        <v>167</v>
      </c>
      <c r="T44" s="188" t="s">
        <v>168</v>
      </c>
      <c r="U44" s="161">
        <v>0</v>
      </c>
      <c r="V44" s="161">
        <f t="shared" si="20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182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2">
        <v>31</v>
      </c>
      <c r="B45" s="183" t="s">
        <v>487</v>
      </c>
      <c r="C45" s="189" t="s">
        <v>488</v>
      </c>
      <c r="D45" s="184" t="s">
        <v>166</v>
      </c>
      <c r="E45" s="185">
        <v>12</v>
      </c>
      <c r="F45" s="186"/>
      <c r="G45" s="187">
        <f t="shared" si="14"/>
        <v>0</v>
      </c>
      <c r="H45" s="186"/>
      <c r="I45" s="187">
        <f t="shared" si="15"/>
        <v>0</v>
      </c>
      <c r="J45" s="186"/>
      <c r="K45" s="187">
        <f t="shared" si="16"/>
        <v>0</v>
      </c>
      <c r="L45" s="187">
        <v>21</v>
      </c>
      <c r="M45" s="187">
        <f t="shared" si="17"/>
        <v>0</v>
      </c>
      <c r="N45" s="187">
        <v>0</v>
      </c>
      <c r="O45" s="187">
        <f t="shared" si="18"/>
        <v>0</v>
      </c>
      <c r="P45" s="187">
        <v>0</v>
      </c>
      <c r="Q45" s="187">
        <f t="shared" si="19"/>
        <v>0</v>
      </c>
      <c r="R45" s="187"/>
      <c r="S45" s="187" t="s">
        <v>167</v>
      </c>
      <c r="T45" s="188" t="s">
        <v>168</v>
      </c>
      <c r="U45" s="161">
        <v>0</v>
      </c>
      <c r="V45" s="161">
        <f t="shared" si="20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169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2">
        <v>32</v>
      </c>
      <c r="B46" s="183" t="s">
        <v>425</v>
      </c>
      <c r="C46" s="189" t="s">
        <v>426</v>
      </c>
      <c r="D46" s="184" t="s">
        <v>166</v>
      </c>
      <c r="E46" s="185">
        <v>13</v>
      </c>
      <c r="F46" s="186"/>
      <c r="G46" s="187">
        <f t="shared" si="14"/>
        <v>0</v>
      </c>
      <c r="H46" s="186"/>
      <c r="I46" s="187">
        <f t="shared" si="15"/>
        <v>0</v>
      </c>
      <c r="J46" s="186"/>
      <c r="K46" s="187">
        <f t="shared" si="16"/>
        <v>0</v>
      </c>
      <c r="L46" s="187">
        <v>21</v>
      </c>
      <c r="M46" s="187">
        <f t="shared" si="17"/>
        <v>0</v>
      </c>
      <c r="N46" s="187">
        <v>0</v>
      </c>
      <c r="O46" s="187">
        <f t="shared" si="18"/>
        <v>0</v>
      </c>
      <c r="P46" s="187">
        <v>0</v>
      </c>
      <c r="Q46" s="187">
        <f t="shared" si="19"/>
        <v>0</v>
      </c>
      <c r="R46" s="187"/>
      <c r="S46" s="187" t="s">
        <v>167</v>
      </c>
      <c r="T46" s="188" t="s">
        <v>168</v>
      </c>
      <c r="U46" s="161">
        <v>0</v>
      </c>
      <c r="V46" s="161">
        <f t="shared" si="20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169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2">
        <v>33</v>
      </c>
      <c r="B47" s="183" t="s">
        <v>489</v>
      </c>
      <c r="C47" s="189" t="s">
        <v>490</v>
      </c>
      <c r="D47" s="184" t="s">
        <v>166</v>
      </c>
      <c r="E47" s="185">
        <v>1</v>
      </c>
      <c r="F47" s="186"/>
      <c r="G47" s="187">
        <f t="shared" si="14"/>
        <v>0</v>
      </c>
      <c r="H47" s="186"/>
      <c r="I47" s="187">
        <f t="shared" si="15"/>
        <v>0</v>
      </c>
      <c r="J47" s="186"/>
      <c r="K47" s="187">
        <f t="shared" si="16"/>
        <v>0</v>
      </c>
      <c r="L47" s="187">
        <v>21</v>
      </c>
      <c r="M47" s="187">
        <f t="shared" si="17"/>
        <v>0</v>
      </c>
      <c r="N47" s="187">
        <v>0</v>
      </c>
      <c r="O47" s="187">
        <f t="shared" si="18"/>
        <v>0</v>
      </c>
      <c r="P47" s="187">
        <v>0</v>
      </c>
      <c r="Q47" s="187">
        <f t="shared" si="19"/>
        <v>0</v>
      </c>
      <c r="R47" s="187"/>
      <c r="S47" s="187" t="s">
        <v>167</v>
      </c>
      <c r="T47" s="188" t="s">
        <v>168</v>
      </c>
      <c r="U47" s="161">
        <v>0</v>
      </c>
      <c r="V47" s="161">
        <f t="shared" si="20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169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2">
        <v>34</v>
      </c>
      <c r="B48" s="183" t="s">
        <v>491</v>
      </c>
      <c r="C48" s="189" t="s">
        <v>492</v>
      </c>
      <c r="D48" s="184" t="s">
        <v>166</v>
      </c>
      <c r="E48" s="185">
        <v>18</v>
      </c>
      <c r="F48" s="186"/>
      <c r="G48" s="187">
        <f t="shared" si="14"/>
        <v>0</v>
      </c>
      <c r="H48" s="186"/>
      <c r="I48" s="187">
        <f t="shared" si="15"/>
        <v>0</v>
      </c>
      <c r="J48" s="186"/>
      <c r="K48" s="187">
        <f t="shared" si="16"/>
        <v>0</v>
      </c>
      <c r="L48" s="187">
        <v>21</v>
      </c>
      <c r="M48" s="187">
        <f t="shared" si="17"/>
        <v>0</v>
      </c>
      <c r="N48" s="187">
        <v>0</v>
      </c>
      <c r="O48" s="187">
        <f t="shared" si="18"/>
        <v>0</v>
      </c>
      <c r="P48" s="187">
        <v>0</v>
      </c>
      <c r="Q48" s="187">
        <f t="shared" si="19"/>
        <v>0</v>
      </c>
      <c r="R48" s="187"/>
      <c r="S48" s="187" t="s">
        <v>167</v>
      </c>
      <c r="T48" s="188" t="s">
        <v>168</v>
      </c>
      <c r="U48" s="161">
        <v>0</v>
      </c>
      <c r="V48" s="161">
        <f t="shared" si="20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169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2">
        <v>35</v>
      </c>
      <c r="B49" s="183" t="s">
        <v>493</v>
      </c>
      <c r="C49" s="189" t="s">
        <v>494</v>
      </c>
      <c r="D49" s="184" t="s">
        <v>166</v>
      </c>
      <c r="E49" s="185">
        <v>40</v>
      </c>
      <c r="F49" s="186"/>
      <c r="G49" s="187">
        <f t="shared" si="14"/>
        <v>0</v>
      </c>
      <c r="H49" s="186"/>
      <c r="I49" s="187">
        <f t="shared" si="15"/>
        <v>0</v>
      </c>
      <c r="J49" s="186"/>
      <c r="K49" s="187">
        <f t="shared" si="16"/>
        <v>0</v>
      </c>
      <c r="L49" s="187">
        <v>21</v>
      </c>
      <c r="M49" s="187">
        <f t="shared" si="17"/>
        <v>0</v>
      </c>
      <c r="N49" s="187">
        <v>0</v>
      </c>
      <c r="O49" s="187">
        <f t="shared" si="18"/>
        <v>0</v>
      </c>
      <c r="P49" s="187">
        <v>0</v>
      </c>
      <c r="Q49" s="187">
        <f t="shared" si="19"/>
        <v>0</v>
      </c>
      <c r="R49" s="187"/>
      <c r="S49" s="187" t="s">
        <v>167</v>
      </c>
      <c r="T49" s="188" t="s">
        <v>168</v>
      </c>
      <c r="U49" s="161">
        <v>0</v>
      </c>
      <c r="V49" s="161">
        <f t="shared" si="20"/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169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2">
        <v>36</v>
      </c>
      <c r="B50" s="183" t="s">
        <v>495</v>
      </c>
      <c r="C50" s="189" t="s">
        <v>496</v>
      </c>
      <c r="D50" s="184" t="s">
        <v>166</v>
      </c>
      <c r="E50" s="185">
        <v>40</v>
      </c>
      <c r="F50" s="186"/>
      <c r="G50" s="187">
        <f t="shared" si="14"/>
        <v>0</v>
      </c>
      <c r="H50" s="186"/>
      <c r="I50" s="187">
        <f t="shared" si="15"/>
        <v>0</v>
      </c>
      <c r="J50" s="186"/>
      <c r="K50" s="187">
        <f t="shared" si="16"/>
        <v>0</v>
      </c>
      <c r="L50" s="187">
        <v>21</v>
      </c>
      <c r="M50" s="187">
        <f t="shared" si="17"/>
        <v>0</v>
      </c>
      <c r="N50" s="187">
        <v>0</v>
      </c>
      <c r="O50" s="187">
        <f t="shared" si="18"/>
        <v>0</v>
      </c>
      <c r="P50" s="187">
        <v>0</v>
      </c>
      <c r="Q50" s="187">
        <f t="shared" si="19"/>
        <v>0</v>
      </c>
      <c r="R50" s="187"/>
      <c r="S50" s="187" t="s">
        <v>167</v>
      </c>
      <c r="T50" s="188" t="s">
        <v>168</v>
      </c>
      <c r="U50" s="161">
        <v>0</v>
      </c>
      <c r="V50" s="161">
        <f t="shared" si="20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169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2">
        <v>37</v>
      </c>
      <c r="B51" s="183" t="s">
        <v>497</v>
      </c>
      <c r="C51" s="189" t="s">
        <v>498</v>
      </c>
      <c r="D51" s="184" t="s">
        <v>166</v>
      </c>
      <c r="E51" s="185">
        <v>40</v>
      </c>
      <c r="F51" s="186"/>
      <c r="G51" s="187">
        <f t="shared" si="14"/>
        <v>0</v>
      </c>
      <c r="H51" s="186"/>
      <c r="I51" s="187">
        <f t="shared" si="15"/>
        <v>0</v>
      </c>
      <c r="J51" s="186"/>
      <c r="K51" s="187">
        <f t="shared" si="16"/>
        <v>0</v>
      </c>
      <c r="L51" s="187">
        <v>21</v>
      </c>
      <c r="M51" s="187">
        <f t="shared" si="17"/>
        <v>0</v>
      </c>
      <c r="N51" s="187">
        <v>0</v>
      </c>
      <c r="O51" s="187">
        <f t="shared" si="18"/>
        <v>0</v>
      </c>
      <c r="P51" s="187">
        <v>0</v>
      </c>
      <c r="Q51" s="187">
        <f t="shared" si="19"/>
        <v>0</v>
      </c>
      <c r="R51" s="187"/>
      <c r="S51" s="187" t="s">
        <v>167</v>
      </c>
      <c r="T51" s="188" t="s">
        <v>168</v>
      </c>
      <c r="U51" s="161">
        <v>0</v>
      </c>
      <c r="V51" s="161">
        <f t="shared" si="20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169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2">
        <v>38</v>
      </c>
      <c r="B52" s="183" t="s">
        <v>499</v>
      </c>
      <c r="C52" s="189" t="s">
        <v>500</v>
      </c>
      <c r="D52" s="184" t="s">
        <v>166</v>
      </c>
      <c r="E52" s="185">
        <v>11</v>
      </c>
      <c r="F52" s="186"/>
      <c r="G52" s="187">
        <f t="shared" si="14"/>
        <v>0</v>
      </c>
      <c r="H52" s="186"/>
      <c r="I52" s="187">
        <f t="shared" si="15"/>
        <v>0</v>
      </c>
      <c r="J52" s="186"/>
      <c r="K52" s="187">
        <f t="shared" si="16"/>
        <v>0</v>
      </c>
      <c r="L52" s="187">
        <v>21</v>
      </c>
      <c r="M52" s="187">
        <f t="shared" si="17"/>
        <v>0</v>
      </c>
      <c r="N52" s="187">
        <v>0</v>
      </c>
      <c r="O52" s="187">
        <f t="shared" si="18"/>
        <v>0</v>
      </c>
      <c r="P52" s="187">
        <v>0</v>
      </c>
      <c r="Q52" s="187">
        <f t="shared" si="19"/>
        <v>0</v>
      </c>
      <c r="R52" s="187"/>
      <c r="S52" s="187" t="s">
        <v>167</v>
      </c>
      <c r="T52" s="188" t="s">
        <v>168</v>
      </c>
      <c r="U52" s="161">
        <v>0</v>
      </c>
      <c r="V52" s="161">
        <f t="shared" si="20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169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2">
        <v>39</v>
      </c>
      <c r="B53" s="183" t="s">
        <v>501</v>
      </c>
      <c r="C53" s="189" t="s">
        <v>502</v>
      </c>
      <c r="D53" s="184" t="s">
        <v>166</v>
      </c>
      <c r="E53" s="185">
        <v>11</v>
      </c>
      <c r="F53" s="186"/>
      <c r="G53" s="187">
        <f t="shared" si="14"/>
        <v>0</v>
      </c>
      <c r="H53" s="186"/>
      <c r="I53" s="187">
        <f t="shared" si="15"/>
        <v>0</v>
      </c>
      <c r="J53" s="186"/>
      <c r="K53" s="187">
        <f t="shared" si="16"/>
        <v>0</v>
      </c>
      <c r="L53" s="187">
        <v>21</v>
      </c>
      <c r="M53" s="187">
        <f t="shared" si="17"/>
        <v>0</v>
      </c>
      <c r="N53" s="187">
        <v>0</v>
      </c>
      <c r="O53" s="187">
        <f t="shared" si="18"/>
        <v>0</v>
      </c>
      <c r="P53" s="187">
        <v>0</v>
      </c>
      <c r="Q53" s="187">
        <f t="shared" si="19"/>
        <v>0</v>
      </c>
      <c r="R53" s="187"/>
      <c r="S53" s="187" t="s">
        <v>167</v>
      </c>
      <c r="T53" s="188" t="s">
        <v>168</v>
      </c>
      <c r="U53" s="161">
        <v>0</v>
      </c>
      <c r="V53" s="161">
        <f t="shared" si="20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2">
        <v>40</v>
      </c>
      <c r="B54" s="183" t="s">
        <v>427</v>
      </c>
      <c r="C54" s="189" t="s">
        <v>428</v>
      </c>
      <c r="D54" s="184" t="s">
        <v>166</v>
      </c>
      <c r="E54" s="185">
        <v>4</v>
      </c>
      <c r="F54" s="186"/>
      <c r="G54" s="187">
        <f t="shared" si="14"/>
        <v>0</v>
      </c>
      <c r="H54" s="186"/>
      <c r="I54" s="187">
        <f t="shared" si="15"/>
        <v>0</v>
      </c>
      <c r="J54" s="186"/>
      <c r="K54" s="187">
        <f t="shared" si="16"/>
        <v>0</v>
      </c>
      <c r="L54" s="187">
        <v>21</v>
      </c>
      <c r="M54" s="187">
        <f t="shared" si="17"/>
        <v>0</v>
      </c>
      <c r="N54" s="187">
        <v>0</v>
      </c>
      <c r="O54" s="187">
        <f t="shared" si="18"/>
        <v>0</v>
      </c>
      <c r="P54" s="187">
        <v>0</v>
      </c>
      <c r="Q54" s="187">
        <f t="shared" si="19"/>
        <v>0</v>
      </c>
      <c r="R54" s="187"/>
      <c r="S54" s="187" t="s">
        <v>167</v>
      </c>
      <c r="T54" s="188" t="s">
        <v>168</v>
      </c>
      <c r="U54" s="161">
        <v>0</v>
      </c>
      <c r="V54" s="161">
        <f t="shared" si="20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169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2">
        <v>41</v>
      </c>
      <c r="B55" s="183" t="s">
        <v>503</v>
      </c>
      <c r="C55" s="189" t="s">
        <v>504</v>
      </c>
      <c r="D55" s="184" t="s">
        <v>166</v>
      </c>
      <c r="E55" s="185">
        <v>6</v>
      </c>
      <c r="F55" s="186"/>
      <c r="G55" s="187">
        <f t="shared" si="14"/>
        <v>0</v>
      </c>
      <c r="H55" s="186"/>
      <c r="I55" s="187">
        <f t="shared" si="15"/>
        <v>0</v>
      </c>
      <c r="J55" s="186"/>
      <c r="K55" s="187">
        <f t="shared" si="16"/>
        <v>0</v>
      </c>
      <c r="L55" s="187">
        <v>21</v>
      </c>
      <c r="M55" s="187">
        <f t="shared" si="17"/>
        <v>0</v>
      </c>
      <c r="N55" s="187">
        <v>0</v>
      </c>
      <c r="O55" s="187">
        <f t="shared" si="18"/>
        <v>0</v>
      </c>
      <c r="P55" s="187">
        <v>0</v>
      </c>
      <c r="Q55" s="187">
        <f t="shared" si="19"/>
        <v>0</v>
      </c>
      <c r="R55" s="187"/>
      <c r="S55" s="187" t="s">
        <v>167</v>
      </c>
      <c r="T55" s="188" t="s">
        <v>168</v>
      </c>
      <c r="U55" s="161">
        <v>0</v>
      </c>
      <c r="V55" s="161">
        <f t="shared" si="20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169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2">
        <v>42</v>
      </c>
      <c r="B56" s="183" t="s">
        <v>505</v>
      </c>
      <c r="C56" s="189" t="s">
        <v>506</v>
      </c>
      <c r="D56" s="184" t="s">
        <v>166</v>
      </c>
      <c r="E56" s="185">
        <v>2</v>
      </c>
      <c r="F56" s="186"/>
      <c r="G56" s="187">
        <f t="shared" si="14"/>
        <v>0</v>
      </c>
      <c r="H56" s="186"/>
      <c r="I56" s="187">
        <f t="shared" si="15"/>
        <v>0</v>
      </c>
      <c r="J56" s="186"/>
      <c r="K56" s="187">
        <f t="shared" si="16"/>
        <v>0</v>
      </c>
      <c r="L56" s="187">
        <v>21</v>
      </c>
      <c r="M56" s="187">
        <f t="shared" si="17"/>
        <v>0</v>
      </c>
      <c r="N56" s="187">
        <v>0</v>
      </c>
      <c r="O56" s="187">
        <f t="shared" si="18"/>
        <v>0</v>
      </c>
      <c r="P56" s="187">
        <v>0</v>
      </c>
      <c r="Q56" s="187">
        <f t="shared" si="19"/>
        <v>0</v>
      </c>
      <c r="R56" s="187"/>
      <c r="S56" s="187" t="s">
        <v>167</v>
      </c>
      <c r="T56" s="188" t="s">
        <v>168</v>
      </c>
      <c r="U56" s="161">
        <v>0</v>
      </c>
      <c r="V56" s="161">
        <f t="shared" si="20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182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2">
        <v>43</v>
      </c>
      <c r="B57" s="183" t="s">
        <v>507</v>
      </c>
      <c r="C57" s="189" t="s">
        <v>508</v>
      </c>
      <c r="D57" s="184" t="s">
        <v>166</v>
      </c>
      <c r="E57" s="185">
        <v>1</v>
      </c>
      <c r="F57" s="186"/>
      <c r="G57" s="187">
        <f t="shared" si="14"/>
        <v>0</v>
      </c>
      <c r="H57" s="186"/>
      <c r="I57" s="187">
        <f t="shared" si="15"/>
        <v>0</v>
      </c>
      <c r="J57" s="186"/>
      <c r="K57" s="187">
        <f t="shared" si="16"/>
        <v>0</v>
      </c>
      <c r="L57" s="187">
        <v>21</v>
      </c>
      <c r="M57" s="187">
        <f t="shared" si="17"/>
        <v>0</v>
      </c>
      <c r="N57" s="187">
        <v>0</v>
      </c>
      <c r="O57" s="187">
        <f t="shared" si="18"/>
        <v>0</v>
      </c>
      <c r="P57" s="187">
        <v>0</v>
      </c>
      <c r="Q57" s="187">
        <f t="shared" si="19"/>
        <v>0</v>
      </c>
      <c r="R57" s="187"/>
      <c r="S57" s="187" t="s">
        <v>167</v>
      </c>
      <c r="T57" s="188" t="s">
        <v>168</v>
      </c>
      <c r="U57" s="161">
        <v>0</v>
      </c>
      <c r="V57" s="161">
        <f t="shared" si="20"/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182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2">
        <v>44</v>
      </c>
      <c r="B58" s="183" t="s">
        <v>509</v>
      </c>
      <c r="C58" s="189" t="s">
        <v>463</v>
      </c>
      <c r="D58" s="184" t="s">
        <v>166</v>
      </c>
      <c r="E58" s="185">
        <v>5</v>
      </c>
      <c r="F58" s="186"/>
      <c r="G58" s="187">
        <f t="shared" si="14"/>
        <v>0</v>
      </c>
      <c r="H58" s="186"/>
      <c r="I58" s="187">
        <f t="shared" si="15"/>
        <v>0</v>
      </c>
      <c r="J58" s="186"/>
      <c r="K58" s="187">
        <f t="shared" si="16"/>
        <v>0</v>
      </c>
      <c r="L58" s="187">
        <v>21</v>
      </c>
      <c r="M58" s="187">
        <f t="shared" si="17"/>
        <v>0</v>
      </c>
      <c r="N58" s="187">
        <v>0</v>
      </c>
      <c r="O58" s="187">
        <f t="shared" si="18"/>
        <v>0</v>
      </c>
      <c r="P58" s="187">
        <v>0</v>
      </c>
      <c r="Q58" s="187">
        <f t="shared" si="19"/>
        <v>0</v>
      </c>
      <c r="R58" s="187"/>
      <c r="S58" s="187" t="s">
        <v>167</v>
      </c>
      <c r="T58" s="188" t="s">
        <v>168</v>
      </c>
      <c r="U58" s="161">
        <v>0</v>
      </c>
      <c r="V58" s="161">
        <f t="shared" si="20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169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2">
        <v>45</v>
      </c>
      <c r="B59" s="183" t="s">
        <v>429</v>
      </c>
      <c r="C59" s="189" t="s">
        <v>430</v>
      </c>
      <c r="D59" s="184" t="s">
        <v>166</v>
      </c>
      <c r="E59" s="185">
        <v>3</v>
      </c>
      <c r="F59" s="186"/>
      <c r="G59" s="187">
        <f t="shared" si="14"/>
        <v>0</v>
      </c>
      <c r="H59" s="186"/>
      <c r="I59" s="187">
        <f t="shared" si="15"/>
        <v>0</v>
      </c>
      <c r="J59" s="186"/>
      <c r="K59" s="187">
        <f t="shared" si="16"/>
        <v>0</v>
      </c>
      <c r="L59" s="187">
        <v>21</v>
      </c>
      <c r="M59" s="187">
        <f t="shared" si="17"/>
        <v>0</v>
      </c>
      <c r="N59" s="187">
        <v>0</v>
      </c>
      <c r="O59" s="187">
        <f t="shared" si="18"/>
        <v>0</v>
      </c>
      <c r="P59" s="187">
        <v>0</v>
      </c>
      <c r="Q59" s="187">
        <f t="shared" si="19"/>
        <v>0</v>
      </c>
      <c r="R59" s="187"/>
      <c r="S59" s="187" t="s">
        <v>167</v>
      </c>
      <c r="T59" s="188" t="s">
        <v>168</v>
      </c>
      <c r="U59" s="161">
        <v>0</v>
      </c>
      <c r="V59" s="161">
        <f t="shared" si="20"/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2">
        <v>46</v>
      </c>
      <c r="B60" s="183" t="s">
        <v>510</v>
      </c>
      <c r="C60" s="189" t="s">
        <v>511</v>
      </c>
      <c r="D60" s="184" t="s">
        <v>166</v>
      </c>
      <c r="E60" s="185">
        <v>6</v>
      </c>
      <c r="F60" s="186"/>
      <c r="G60" s="187">
        <f t="shared" si="14"/>
        <v>0</v>
      </c>
      <c r="H60" s="186"/>
      <c r="I60" s="187">
        <f t="shared" si="15"/>
        <v>0</v>
      </c>
      <c r="J60" s="186"/>
      <c r="K60" s="187">
        <f t="shared" si="16"/>
        <v>0</v>
      </c>
      <c r="L60" s="187">
        <v>21</v>
      </c>
      <c r="M60" s="187">
        <f t="shared" si="17"/>
        <v>0</v>
      </c>
      <c r="N60" s="187">
        <v>0</v>
      </c>
      <c r="O60" s="187">
        <f t="shared" si="18"/>
        <v>0</v>
      </c>
      <c r="P60" s="187">
        <v>0</v>
      </c>
      <c r="Q60" s="187">
        <f t="shared" si="19"/>
        <v>0</v>
      </c>
      <c r="R60" s="187"/>
      <c r="S60" s="187" t="s">
        <v>167</v>
      </c>
      <c r="T60" s="188" t="s">
        <v>168</v>
      </c>
      <c r="U60" s="161">
        <v>0</v>
      </c>
      <c r="V60" s="161">
        <f t="shared" si="20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169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2">
        <v>47</v>
      </c>
      <c r="B61" s="183" t="s">
        <v>431</v>
      </c>
      <c r="C61" s="189" t="s">
        <v>512</v>
      </c>
      <c r="D61" s="184" t="s">
        <v>166</v>
      </c>
      <c r="E61" s="185">
        <v>12</v>
      </c>
      <c r="F61" s="186"/>
      <c r="G61" s="187">
        <f t="shared" si="14"/>
        <v>0</v>
      </c>
      <c r="H61" s="186"/>
      <c r="I61" s="187">
        <f t="shared" si="15"/>
        <v>0</v>
      </c>
      <c r="J61" s="186"/>
      <c r="K61" s="187">
        <f t="shared" si="16"/>
        <v>0</v>
      </c>
      <c r="L61" s="187">
        <v>21</v>
      </c>
      <c r="M61" s="187">
        <f t="shared" si="17"/>
        <v>0</v>
      </c>
      <c r="N61" s="187">
        <v>0</v>
      </c>
      <c r="O61" s="187">
        <f t="shared" si="18"/>
        <v>0</v>
      </c>
      <c r="P61" s="187">
        <v>0</v>
      </c>
      <c r="Q61" s="187">
        <f t="shared" si="19"/>
        <v>0</v>
      </c>
      <c r="R61" s="187"/>
      <c r="S61" s="187" t="s">
        <v>167</v>
      </c>
      <c r="T61" s="188" t="s">
        <v>168</v>
      </c>
      <c r="U61" s="161">
        <v>0</v>
      </c>
      <c r="V61" s="161">
        <f t="shared" si="20"/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182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2">
        <v>48</v>
      </c>
      <c r="B62" s="183" t="s">
        <v>513</v>
      </c>
      <c r="C62" s="189" t="s">
        <v>514</v>
      </c>
      <c r="D62" s="184" t="s">
        <v>166</v>
      </c>
      <c r="E62" s="185">
        <v>1</v>
      </c>
      <c r="F62" s="186"/>
      <c r="G62" s="187">
        <f t="shared" si="14"/>
        <v>0</v>
      </c>
      <c r="H62" s="186"/>
      <c r="I62" s="187">
        <f t="shared" si="15"/>
        <v>0</v>
      </c>
      <c r="J62" s="186"/>
      <c r="K62" s="187">
        <f t="shared" si="16"/>
        <v>0</v>
      </c>
      <c r="L62" s="187">
        <v>21</v>
      </c>
      <c r="M62" s="187">
        <f t="shared" si="17"/>
        <v>0</v>
      </c>
      <c r="N62" s="187">
        <v>0</v>
      </c>
      <c r="O62" s="187">
        <f t="shared" si="18"/>
        <v>0</v>
      </c>
      <c r="P62" s="187">
        <v>0</v>
      </c>
      <c r="Q62" s="187">
        <f t="shared" si="19"/>
        <v>0</v>
      </c>
      <c r="R62" s="187"/>
      <c r="S62" s="187" t="s">
        <v>167</v>
      </c>
      <c r="T62" s="188" t="s">
        <v>168</v>
      </c>
      <c r="U62" s="161">
        <v>0</v>
      </c>
      <c r="V62" s="161">
        <f t="shared" si="20"/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182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3" t="s">
        <v>162</v>
      </c>
      <c r="B63" s="164" t="s">
        <v>124</v>
      </c>
      <c r="C63" s="177" t="s">
        <v>125</v>
      </c>
      <c r="D63" s="165"/>
      <c r="E63" s="166"/>
      <c r="F63" s="167"/>
      <c r="G63" s="167">
        <f>SUMIF(AG64:AG65,"&lt;&gt;NOR",G64:G65)</f>
        <v>0</v>
      </c>
      <c r="H63" s="167"/>
      <c r="I63" s="167">
        <f>SUM(I64:I65)</f>
        <v>0</v>
      </c>
      <c r="J63" s="167"/>
      <c r="K63" s="167">
        <f>SUM(K64:K65)</f>
        <v>0</v>
      </c>
      <c r="L63" s="167"/>
      <c r="M63" s="167">
        <f>SUM(M64:M65)</f>
        <v>0</v>
      </c>
      <c r="N63" s="167"/>
      <c r="O63" s="167">
        <f>SUM(O64:O65)</f>
        <v>0</v>
      </c>
      <c r="P63" s="167"/>
      <c r="Q63" s="167">
        <f>SUM(Q64:Q65)</f>
        <v>0</v>
      </c>
      <c r="R63" s="167"/>
      <c r="S63" s="167"/>
      <c r="T63" s="168"/>
      <c r="U63" s="162"/>
      <c r="V63" s="162">
        <f>SUM(V64:V65)</f>
        <v>0</v>
      </c>
      <c r="W63" s="162"/>
      <c r="AG63" t="s">
        <v>163</v>
      </c>
    </row>
    <row r="64" spans="1:60" outlineLevel="1" x14ac:dyDescent="0.2">
      <c r="A64" s="182">
        <v>49</v>
      </c>
      <c r="B64" s="183" t="s">
        <v>515</v>
      </c>
      <c r="C64" s="189" t="s">
        <v>516</v>
      </c>
      <c r="D64" s="184" t="s">
        <v>166</v>
      </c>
      <c r="E64" s="185">
        <v>1</v>
      </c>
      <c r="F64" s="186"/>
      <c r="G64" s="187">
        <f>ROUND(E64*F64,2)</f>
        <v>0</v>
      </c>
      <c r="H64" s="186"/>
      <c r="I64" s="187">
        <f>ROUND(E64*H64,2)</f>
        <v>0</v>
      </c>
      <c r="J64" s="186"/>
      <c r="K64" s="187">
        <f>ROUND(E64*J64,2)</f>
        <v>0</v>
      </c>
      <c r="L64" s="187">
        <v>21</v>
      </c>
      <c r="M64" s="187">
        <f>G64*(1+L64/100)</f>
        <v>0</v>
      </c>
      <c r="N64" s="187">
        <v>0</v>
      </c>
      <c r="O64" s="187">
        <f>ROUND(E64*N64,2)</f>
        <v>0</v>
      </c>
      <c r="P64" s="187">
        <v>0</v>
      </c>
      <c r="Q64" s="187">
        <f>ROUND(E64*P64,2)</f>
        <v>0</v>
      </c>
      <c r="R64" s="187"/>
      <c r="S64" s="187" t="s">
        <v>167</v>
      </c>
      <c r="T64" s="188" t="s">
        <v>168</v>
      </c>
      <c r="U64" s="161">
        <v>0</v>
      </c>
      <c r="V64" s="161">
        <f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169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2">
        <v>50</v>
      </c>
      <c r="B65" s="183" t="s">
        <v>443</v>
      </c>
      <c r="C65" s="189" t="s">
        <v>444</v>
      </c>
      <c r="D65" s="184" t="s">
        <v>166</v>
      </c>
      <c r="E65" s="185">
        <v>1</v>
      </c>
      <c r="F65" s="186"/>
      <c r="G65" s="187">
        <f>ROUND(E65*F65,2)</f>
        <v>0</v>
      </c>
      <c r="H65" s="186"/>
      <c r="I65" s="187">
        <f>ROUND(E65*H65,2)</f>
        <v>0</v>
      </c>
      <c r="J65" s="186"/>
      <c r="K65" s="187">
        <f>ROUND(E65*J65,2)</f>
        <v>0</v>
      </c>
      <c r="L65" s="187">
        <v>21</v>
      </c>
      <c r="M65" s="187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7"/>
      <c r="S65" s="187" t="s">
        <v>167</v>
      </c>
      <c r="T65" s="188" t="s">
        <v>168</v>
      </c>
      <c r="U65" s="161">
        <v>0</v>
      </c>
      <c r="V65" s="161">
        <f>ROUND(E65*U65,2)</f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169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x14ac:dyDescent="0.2">
      <c r="A66" s="163" t="s">
        <v>162</v>
      </c>
      <c r="B66" s="164" t="s">
        <v>130</v>
      </c>
      <c r="C66" s="177" t="s">
        <v>131</v>
      </c>
      <c r="D66" s="165"/>
      <c r="E66" s="166"/>
      <c r="F66" s="167"/>
      <c r="G66" s="167">
        <f>SUMIF(AG67:AG68,"&lt;&gt;NOR",G67:G68)</f>
        <v>0</v>
      </c>
      <c r="H66" s="167"/>
      <c r="I66" s="167">
        <f>SUM(I67:I68)</f>
        <v>0</v>
      </c>
      <c r="J66" s="167"/>
      <c r="K66" s="167">
        <f>SUM(K67:K68)</f>
        <v>0</v>
      </c>
      <c r="L66" s="167"/>
      <c r="M66" s="167">
        <f>SUM(M67:M68)</f>
        <v>0</v>
      </c>
      <c r="N66" s="167"/>
      <c r="O66" s="167">
        <f>SUM(O67:O68)</f>
        <v>0</v>
      </c>
      <c r="P66" s="167"/>
      <c r="Q66" s="167">
        <f>SUM(Q67:Q68)</f>
        <v>0</v>
      </c>
      <c r="R66" s="167"/>
      <c r="S66" s="167"/>
      <c r="T66" s="168"/>
      <c r="U66" s="162"/>
      <c r="V66" s="162">
        <f>SUM(V67:V68)</f>
        <v>0</v>
      </c>
      <c r="W66" s="162"/>
      <c r="AG66" t="s">
        <v>163</v>
      </c>
    </row>
    <row r="67" spans="1:60" outlineLevel="1" x14ac:dyDescent="0.2">
      <c r="A67" s="182">
        <v>51</v>
      </c>
      <c r="B67" s="183" t="s">
        <v>517</v>
      </c>
      <c r="C67" s="189" t="s">
        <v>518</v>
      </c>
      <c r="D67" s="184" t="s">
        <v>166</v>
      </c>
      <c r="E67" s="185">
        <v>35</v>
      </c>
      <c r="F67" s="186"/>
      <c r="G67" s="187">
        <f>ROUND(E67*F67,2)</f>
        <v>0</v>
      </c>
      <c r="H67" s="186"/>
      <c r="I67" s="187">
        <f>ROUND(E67*H67,2)</f>
        <v>0</v>
      </c>
      <c r="J67" s="186"/>
      <c r="K67" s="187">
        <f>ROUND(E67*J67,2)</f>
        <v>0</v>
      </c>
      <c r="L67" s="187">
        <v>21</v>
      </c>
      <c r="M67" s="187">
        <f>G67*(1+L67/100)</f>
        <v>0</v>
      </c>
      <c r="N67" s="187">
        <v>0</v>
      </c>
      <c r="O67" s="187">
        <f>ROUND(E67*N67,2)</f>
        <v>0</v>
      </c>
      <c r="P67" s="187">
        <v>0</v>
      </c>
      <c r="Q67" s="187">
        <f>ROUND(E67*P67,2)</f>
        <v>0</v>
      </c>
      <c r="R67" s="187"/>
      <c r="S67" s="187" t="s">
        <v>167</v>
      </c>
      <c r="T67" s="188" t="s">
        <v>168</v>
      </c>
      <c r="U67" s="161">
        <v>0</v>
      </c>
      <c r="V67" s="161">
        <f>ROUND(E67*U67,2)</f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182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2">
        <v>52</v>
      </c>
      <c r="B68" s="183" t="s">
        <v>519</v>
      </c>
      <c r="C68" s="189" t="s">
        <v>520</v>
      </c>
      <c r="D68" s="184" t="s">
        <v>166</v>
      </c>
      <c r="E68" s="185">
        <v>2</v>
      </c>
      <c r="F68" s="186"/>
      <c r="G68" s="187">
        <f>ROUND(E68*F68,2)</f>
        <v>0</v>
      </c>
      <c r="H68" s="186"/>
      <c r="I68" s="187">
        <f>ROUND(E68*H68,2)</f>
        <v>0</v>
      </c>
      <c r="J68" s="186"/>
      <c r="K68" s="187">
        <f>ROUND(E68*J68,2)</f>
        <v>0</v>
      </c>
      <c r="L68" s="187">
        <v>21</v>
      </c>
      <c r="M68" s="187">
        <f>G68*(1+L68/100)</f>
        <v>0</v>
      </c>
      <c r="N68" s="187">
        <v>0</v>
      </c>
      <c r="O68" s="187">
        <f>ROUND(E68*N68,2)</f>
        <v>0</v>
      </c>
      <c r="P68" s="187">
        <v>0</v>
      </c>
      <c r="Q68" s="187">
        <f>ROUND(E68*P68,2)</f>
        <v>0</v>
      </c>
      <c r="R68" s="187"/>
      <c r="S68" s="187" t="s">
        <v>167</v>
      </c>
      <c r="T68" s="188" t="s">
        <v>168</v>
      </c>
      <c r="U68" s="161">
        <v>0</v>
      </c>
      <c r="V68" s="161">
        <f>ROUND(E68*U68,2)</f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169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163" t="s">
        <v>162</v>
      </c>
      <c r="B69" s="164" t="s">
        <v>122</v>
      </c>
      <c r="C69" s="177" t="s">
        <v>123</v>
      </c>
      <c r="D69" s="165"/>
      <c r="E69" s="166"/>
      <c r="F69" s="167"/>
      <c r="G69" s="167">
        <f>SUMIF(AG70:AG71,"&lt;&gt;NOR",G70:G71)</f>
        <v>0</v>
      </c>
      <c r="H69" s="167"/>
      <c r="I69" s="167">
        <f>SUM(I70:I71)</f>
        <v>0</v>
      </c>
      <c r="J69" s="167"/>
      <c r="K69" s="167">
        <f>SUM(K70:K71)</f>
        <v>0</v>
      </c>
      <c r="L69" s="167"/>
      <c r="M69" s="167">
        <f>SUM(M70:M71)</f>
        <v>0</v>
      </c>
      <c r="N69" s="167"/>
      <c r="O69" s="167">
        <f>SUM(O70:O71)</f>
        <v>0</v>
      </c>
      <c r="P69" s="167"/>
      <c r="Q69" s="167">
        <f>SUM(Q70:Q71)</f>
        <v>0</v>
      </c>
      <c r="R69" s="167"/>
      <c r="S69" s="167"/>
      <c r="T69" s="168"/>
      <c r="U69" s="162"/>
      <c r="V69" s="162">
        <f>SUM(V70:V71)</f>
        <v>0</v>
      </c>
      <c r="W69" s="162"/>
      <c r="AG69" t="s">
        <v>163</v>
      </c>
    </row>
    <row r="70" spans="1:60" outlineLevel="1" x14ac:dyDescent="0.2">
      <c r="A70" s="182">
        <v>53</v>
      </c>
      <c r="B70" s="183" t="s">
        <v>445</v>
      </c>
      <c r="C70" s="189" t="s">
        <v>446</v>
      </c>
      <c r="D70" s="184" t="s">
        <v>521</v>
      </c>
      <c r="E70" s="185">
        <v>1</v>
      </c>
      <c r="F70" s="186"/>
      <c r="G70" s="187">
        <f>ROUND(E70*F70,2)</f>
        <v>0</v>
      </c>
      <c r="H70" s="186"/>
      <c r="I70" s="187">
        <f>ROUND(E70*H70,2)</f>
        <v>0</v>
      </c>
      <c r="J70" s="186"/>
      <c r="K70" s="187">
        <f>ROUND(E70*J70,2)</f>
        <v>0</v>
      </c>
      <c r="L70" s="187">
        <v>21</v>
      </c>
      <c r="M70" s="187">
        <f>G70*(1+L70/100)</f>
        <v>0</v>
      </c>
      <c r="N70" s="187">
        <v>0</v>
      </c>
      <c r="O70" s="187">
        <f>ROUND(E70*N70,2)</f>
        <v>0</v>
      </c>
      <c r="P70" s="187">
        <v>0</v>
      </c>
      <c r="Q70" s="187">
        <f>ROUND(E70*P70,2)</f>
        <v>0</v>
      </c>
      <c r="R70" s="187"/>
      <c r="S70" s="187" t="s">
        <v>167</v>
      </c>
      <c r="T70" s="188" t="s">
        <v>168</v>
      </c>
      <c r="U70" s="161">
        <v>0</v>
      </c>
      <c r="V70" s="161">
        <f>ROUND(E70*U70,2)</f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82">
        <v>54</v>
      </c>
      <c r="B71" s="183" t="s">
        <v>447</v>
      </c>
      <c r="C71" s="189" t="s">
        <v>448</v>
      </c>
      <c r="D71" s="184" t="s">
        <v>424</v>
      </c>
      <c r="E71" s="185">
        <v>2</v>
      </c>
      <c r="F71" s="186"/>
      <c r="G71" s="187">
        <f>ROUND(E71*F71,2)</f>
        <v>0</v>
      </c>
      <c r="H71" s="186"/>
      <c r="I71" s="187">
        <f>ROUND(E71*H71,2)</f>
        <v>0</v>
      </c>
      <c r="J71" s="186"/>
      <c r="K71" s="187">
        <f>ROUND(E71*J71,2)</f>
        <v>0</v>
      </c>
      <c r="L71" s="187">
        <v>21</v>
      </c>
      <c r="M71" s="187">
        <f>G71*(1+L71/100)</f>
        <v>0</v>
      </c>
      <c r="N71" s="187">
        <v>0</v>
      </c>
      <c r="O71" s="187">
        <f>ROUND(E71*N71,2)</f>
        <v>0</v>
      </c>
      <c r="P71" s="187">
        <v>0</v>
      </c>
      <c r="Q71" s="187">
        <f>ROUND(E71*P71,2)</f>
        <v>0</v>
      </c>
      <c r="R71" s="187"/>
      <c r="S71" s="187" t="s">
        <v>167</v>
      </c>
      <c r="T71" s="188" t="s">
        <v>168</v>
      </c>
      <c r="U71" s="161">
        <v>0</v>
      </c>
      <c r="V71" s="161">
        <f>ROUND(E71*U71,2)</f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169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">
      <c r="A72" s="163" t="s">
        <v>162</v>
      </c>
      <c r="B72" s="164" t="s">
        <v>126</v>
      </c>
      <c r="C72" s="177" t="s">
        <v>127</v>
      </c>
      <c r="D72" s="165"/>
      <c r="E72" s="166"/>
      <c r="F72" s="167"/>
      <c r="G72" s="167">
        <f>SUMIF(AG73:AG75,"&lt;&gt;NOR",G73:G75)</f>
        <v>0</v>
      </c>
      <c r="H72" s="167"/>
      <c r="I72" s="167">
        <f>SUM(I73:I75)</f>
        <v>0</v>
      </c>
      <c r="J72" s="167"/>
      <c r="K72" s="167">
        <f>SUM(K73:K75)</f>
        <v>0</v>
      </c>
      <c r="L72" s="167"/>
      <c r="M72" s="167">
        <f>SUM(M73:M75)</f>
        <v>0</v>
      </c>
      <c r="N72" s="167"/>
      <c r="O72" s="167">
        <f>SUM(O73:O75)</f>
        <v>0</v>
      </c>
      <c r="P72" s="167"/>
      <c r="Q72" s="167">
        <f>SUM(Q73:Q75)</f>
        <v>0</v>
      </c>
      <c r="R72" s="167"/>
      <c r="S72" s="167"/>
      <c r="T72" s="168"/>
      <c r="U72" s="162"/>
      <c r="V72" s="162">
        <f>SUM(V73:V75)</f>
        <v>0</v>
      </c>
      <c r="W72" s="162"/>
      <c r="AG72" t="s">
        <v>163</v>
      </c>
    </row>
    <row r="73" spans="1:60" outlineLevel="1" x14ac:dyDescent="0.2">
      <c r="A73" s="182">
        <v>55</v>
      </c>
      <c r="B73" s="183" t="s">
        <v>449</v>
      </c>
      <c r="C73" s="189" t="s">
        <v>450</v>
      </c>
      <c r="D73" s="184" t="s">
        <v>451</v>
      </c>
      <c r="E73" s="185">
        <v>7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21</v>
      </c>
      <c r="M73" s="187">
        <f>G73*(1+L73/100)</f>
        <v>0</v>
      </c>
      <c r="N73" s="187">
        <v>0</v>
      </c>
      <c r="O73" s="187">
        <f>ROUND(E73*N73,2)</f>
        <v>0</v>
      </c>
      <c r="P73" s="187">
        <v>0</v>
      </c>
      <c r="Q73" s="187">
        <f>ROUND(E73*P73,2)</f>
        <v>0</v>
      </c>
      <c r="R73" s="187"/>
      <c r="S73" s="187" t="s">
        <v>167</v>
      </c>
      <c r="T73" s="188" t="s">
        <v>168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182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2">
        <v>56</v>
      </c>
      <c r="B74" s="183" t="s">
        <v>452</v>
      </c>
      <c r="C74" s="189" t="s">
        <v>453</v>
      </c>
      <c r="D74" s="184" t="s">
        <v>424</v>
      </c>
      <c r="E74" s="185">
        <v>6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21</v>
      </c>
      <c r="M74" s="187">
        <f>G74*(1+L74/100)</f>
        <v>0</v>
      </c>
      <c r="N74" s="187">
        <v>0</v>
      </c>
      <c r="O74" s="187">
        <f>ROUND(E74*N74,2)</f>
        <v>0</v>
      </c>
      <c r="P74" s="187">
        <v>0</v>
      </c>
      <c r="Q74" s="187">
        <f>ROUND(E74*P74,2)</f>
        <v>0</v>
      </c>
      <c r="R74" s="187"/>
      <c r="S74" s="187" t="s">
        <v>167</v>
      </c>
      <c r="T74" s="188" t="s">
        <v>168</v>
      </c>
      <c r="U74" s="161">
        <v>0</v>
      </c>
      <c r="V74" s="161">
        <f>ROUND(E74*U74,2)</f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169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69">
        <v>57</v>
      </c>
      <c r="B75" s="170" t="s">
        <v>454</v>
      </c>
      <c r="C75" s="178" t="s">
        <v>455</v>
      </c>
      <c r="D75" s="171" t="s">
        <v>424</v>
      </c>
      <c r="E75" s="172">
        <v>3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167</v>
      </c>
      <c r="T75" s="175" t="s">
        <v>168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169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5"/>
      <c r="B76" s="6"/>
      <c r="C76" s="179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E76">
        <v>15</v>
      </c>
      <c r="AF76">
        <v>21</v>
      </c>
    </row>
    <row r="77" spans="1:60" x14ac:dyDescent="0.2">
      <c r="A77" s="155"/>
      <c r="B77" s="156" t="s">
        <v>29</v>
      </c>
      <c r="C77" s="180"/>
      <c r="D77" s="157"/>
      <c r="E77" s="158"/>
      <c r="F77" s="158"/>
      <c r="G77" s="176">
        <f>G8+G20+G38+G42+G63+G66+G69+G72</f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AE77">
        <f>SUMIF(L7:L75,AE76,G7:G75)</f>
        <v>0</v>
      </c>
      <c r="AF77">
        <f>SUMIF(L7:L75,AF76,G7:G75)</f>
        <v>0</v>
      </c>
      <c r="AG77" t="s">
        <v>178</v>
      </c>
    </row>
    <row r="78" spans="1:60" x14ac:dyDescent="0.2">
      <c r="C78" s="181"/>
      <c r="D78" s="143"/>
      <c r="AG78" t="s">
        <v>179</v>
      </c>
    </row>
    <row r="79" spans="1:60" x14ac:dyDescent="0.2">
      <c r="D79" s="143"/>
    </row>
    <row r="80" spans="1:60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7">
    <mergeCell ref="C30:G30"/>
    <mergeCell ref="A1:G1"/>
    <mergeCell ref="C2:G2"/>
    <mergeCell ref="C3:G3"/>
    <mergeCell ref="C4:G4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65</v>
      </c>
      <c r="C4" s="257" t="s">
        <v>66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313</v>
      </c>
      <c r="C9" s="189" t="s">
        <v>522</v>
      </c>
      <c r="D9" s="184" t="s">
        <v>166</v>
      </c>
      <c r="E9" s="185">
        <v>2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82">
        <v>2</v>
      </c>
      <c r="B10" s="183" t="s">
        <v>305</v>
      </c>
      <c r="C10" s="189" t="s">
        <v>523</v>
      </c>
      <c r="D10" s="184" t="s">
        <v>166</v>
      </c>
      <c r="E10" s="185">
        <v>5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7">
        <v>0</v>
      </c>
      <c r="O10" s="187">
        <f>ROUND(E10*N10,2)</f>
        <v>0</v>
      </c>
      <c r="P10" s="187">
        <v>0</v>
      </c>
      <c r="Q10" s="187">
        <f>ROUND(E10*P10,2)</f>
        <v>0</v>
      </c>
      <c r="R10" s="187"/>
      <c r="S10" s="187" t="s">
        <v>167</v>
      </c>
      <c r="T10" s="188" t="s">
        <v>168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182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307</v>
      </c>
      <c r="C11" s="189" t="s">
        <v>524</v>
      </c>
      <c r="D11" s="184" t="s">
        <v>525</v>
      </c>
      <c r="E11" s="185">
        <v>1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7"/>
      <c r="S11" s="187" t="s">
        <v>167</v>
      </c>
      <c r="T11" s="188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3" t="s">
        <v>162</v>
      </c>
      <c r="B12" s="164" t="s">
        <v>120</v>
      </c>
      <c r="C12" s="177" t="s">
        <v>121</v>
      </c>
      <c r="D12" s="165"/>
      <c r="E12" s="166"/>
      <c r="F12" s="167"/>
      <c r="G12" s="167">
        <f>SUMIF(AG13:AG16,"&lt;&gt;NOR",G13:G16)</f>
        <v>0</v>
      </c>
      <c r="H12" s="167"/>
      <c r="I12" s="167">
        <f>SUM(I13:I16)</f>
        <v>0</v>
      </c>
      <c r="J12" s="167"/>
      <c r="K12" s="167">
        <f>SUM(K13:K16)</f>
        <v>0</v>
      </c>
      <c r="L12" s="167"/>
      <c r="M12" s="167">
        <f>SUM(M13:M16)</f>
        <v>0</v>
      </c>
      <c r="N12" s="167"/>
      <c r="O12" s="167">
        <f>SUM(O13:O16)</f>
        <v>0</v>
      </c>
      <c r="P12" s="167"/>
      <c r="Q12" s="167">
        <f>SUM(Q13:Q16)</f>
        <v>0</v>
      </c>
      <c r="R12" s="167"/>
      <c r="S12" s="167"/>
      <c r="T12" s="168"/>
      <c r="U12" s="162"/>
      <c r="V12" s="162">
        <f>SUM(V13:V16)</f>
        <v>0</v>
      </c>
      <c r="W12" s="162"/>
      <c r="AG12" t="s">
        <v>163</v>
      </c>
    </row>
    <row r="13" spans="1:60" outlineLevel="1" x14ac:dyDescent="0.2">
      <c r="A13" s="182">
        <v>4</v>
      </c>
      <c r="B13" s="183" t="s">
        <v>526</v>
      </c>
      <c r="C13" s="189" t="s">
        <v>527</v>
      </c>
      <c r="D13" s="184" t="s">
        <v>424</v>
      </c>
      <c r="E13" s="185">
        <v>14</v>
      </c>
      <c r="F13" s="186"/>
      <c r="G13" s="187">
        <f>ROUND(E13*F13,2)</f>
        <v>0</v>
      </c>
      <c r="H13" s="186"/>
      <c r="I13" s="187">
        <f>ROUND(E13*H13,2)</f>
        <v>0</v>
      </c>
      <c r="J13" s="186"/>
      <c r="K13" s="187">
        <f>ROUND(E13*J13,2)</f>
        <v>0</v>
      </c>
      <c r="L13" s="187">
        <v>21</v>
      </c>
      <c r="M13" s="187">
        <f>G13*(1+L13/100)</f>
        <v>0</v>
      </c>
      <c r="N13" s="187">
        <v>0</v>
      </c>
      <c r="O13" s="187">
        <f>ROUND(E13*N13,2)</f>
        <v>0</v>
      </c>
      <c r="P13" s="187">
        <v>0</v>
      </c>
      <c r="Q13" s="187">
        <f>ROUND(E13*P13,2)</f>
        <v>0</v>
      </c>
      <c r="R13" s="187"/>
      <c r="S13" s="187" t="s">
        <v>167</v>
      </c>
      <c r="T13" s="188" t="s">
        <v>168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5</v>
      </c>
      <c r="B14" s="183" t="s">
        <v>528</v>
      </c>
      <c r="C14" s="189" t="s">
        <v>529</v>
      </c>
      <c r="D14" s="184" t="s">
        <v>166</v>
      </c>
      <c r="E14" s="185">
        <v>7</v>
      </c>
      <c r="F14" s="186"/>
      <c r="G14" s="187">
        <f>ROUND(E14*F14,2)</f>
        <v>0</v>
      </c>
      <c r="H14" s="186"/>
      <c r="I14" s="187">
        <f>ROUND(E14*H14,2)</f>
        <v>0</v>
      </c>
      <c r="J14" s="186"/>
      <c r="K14" s="187">
        <f>ROUND(E14*J14,2)</f>
        <v>0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 t="s">
        <v>167</v>
      </c>
      <c r="T14" s="188" t="s">
        <v>168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6</v>
      </c>
      <c r="B15" s="183" t="s">
        <v>530</v>
      </c>
      <c r="C15" s="189" t="s">
        <v>531</v>
      </c>
      <c r="D15" s="184" t="s">
        <v>424</v>
      </c>
      <c r="E15" s="185">
        <v>12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0</v>
      </c>
      <c r="O15" s="187">
        <f>ROUND(E15*N15,2)</f>
        <v>0</v>
      </c>
      <c r="P15" s="187">
        <v>0</v>
      </c>
      <c r="Q15" s="187">
        <f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7</v>
      </c>
      <c r="B16" s="183" t="s">
        <v>532</v>
      </c>
      <c r="C16" s="189" t="s">
        <v>533</v>
      </c>
      <c r="D16" s="184" t="s">
        <v>534</v>
      </c>
      <c r="E16" s="185">
        <v>0.40160000000000001</v>
      </c>
      <c r="F16" s="186"/>
      <c r="G16" s="187">
        <f>ROUND(E16*F16,2)</f>
        <v>0</v>
      </c>
      <c r="H16" s="186"/>
      <c r="I16" s="187">
        <f>ROUND(E16*H16,2)</f>
        <v>0</v>
      </c>
      <c r="J16" s="186"/>
      <c r="K16" s="187">
        <f>ROUND(E16*J16,2)</f>
        <v>0</v>
      </c>
      <c r="L16" s="187">
        <v>21</v>
      </c>
      <c r="M16" s="187">
        <f>G16*(1+L16/100)</f>
        <v>0</v>
      </c>
      <c r="N16" s="187">
        <v>0</v>
      </c>
      <c r="O16" s="187">
        <f>ROUND(E16*N16,2)</f>
        <v>0</v>
      </c>
      <c r="P16" s="187">
        <v>0</v>
      </c>
      <c r="Q16" s="187">
        <f>ROUND(E16*P16,2)</f>
        <v>0</v>
      </c>
      <c r="R16" s="187"/>
      <c r="S16" s="187" t="s">
        <v>167</v>
      </c>
      <c r="T16" s="188" t="s">
        <v>168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">
      <c r="A17" s="163" t="s">
        <v>162</v>
      </c>
      <c r="B17" s="164" t="s">
        <v>130</v>
      </c>
      <c r="C17" s="177" t="s">
        <v>131</v>
      </c>
      <c r="D17" s="165"/>
      <c r="E17" s="166"/>
      <c r="F17" s="167"/>
      <c r="G17" s="167">
        <f>SUMIF(AG18:AG19,"&lt;&gt;NOR",G18:G19)</f>
        <v>0</v>
      </c>
      <c r="H17" s="167"/>
      <c r="I17" s="167">
        <f>SUM(I18:I19)</f>
        <v>0</v>
      </c>
      <c r="J17" s="167"/>
      <c r="K17" s="167">
        <f>SUM(K18:K19)</f>
        <v>0</v>
      </c>
      <c r="L17" s="167"/>
      <c r="M17" s="167">
        <f>SUM(M18:M19)</f>
        <v>0</v>
      </c>
      <c r="N17" s="167"/>
      <c r="O17" s="167">
        <f>SUM(O18:O19)</f>
        <v>0</v>
      </c>
      <c r="P17" s="167"/>
      <c r="Q17" s="167">
        <f>SUM(Q18:Q19)</f>
        <v>0</v>
      </c>
      <c r="R17" s="167"/>
      <c r="S17" s="167"/>
      <c r="T17" s="168"/>
      <c r="U17" s="162"/>
      <c r="V17" s="162">
        <f>SUM(V18:V19)</f>
        <v>0</v>
      </c>
      <c r="W17" s="162"/>
      <c r="AG17" t="s">
        <v>163</v>
      </c>
    </row>
    <row r="18" spans="1:60" outlineLevel="1" x14ac:dyDescent="0.2">
      <c r="A18" s="182">
        <v>8</v>
      </c>
      <c r="B18" s="183" t="s">
        <v>535</v>
      </c>
      <c r="C18" s="189" t="s">
        <v>536</v>
      </c>
      <c r="D18" s="184" t="s">
        <v>166</v>
      </c>
      <c r="E18" s="185">
        <v>7</v>
      </c>
      <c r="F18" s="186"/>
      <c r="G18" s="187">
        <f>ROUND(E18*F18,2)</f>
        <v>0</v>
      </c>
      <c r="H18" s="186"/>
      <c r="I18" s="187">
        <f>ROUND(E18*H18,2)</f>
        <v>0</v>
      </c>
      <c r="J18" s="186"/>
      <c r="K18" s="187">
        <f>ROUND(E18*J18,2)</f>
        <v>0</v>
      </c>
      <c r="L18" s="187">
        <v>21</v>
      </c>
      <c r="M18" s="187">
        <f>G18*(1+L18/100)</f>
        <v>0</v>
      </c>
      <c r="N18" s="187">
        <v>0</v>
      </c>
      <c r="O18" s="187">
        <f>ROUND(E18*N18,2)</f>
        <v>0</v>
      </c>
      <c r="P18" s="187">
        <v>0</v>
      </c>
      <c r="Q18" s="187">
        <f>ROUND(E18*P18,2)</f>
        <v>0</v>
      </c>
      <c r="R18" s="187"/>
      <c r="S18" s="187" t="s">
        <v>167</v>
      </c>
      <c r="T18" s="188" t="s">
        <v>168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2">
        <v>9</v>
      </c>
      <c r="B19" s="183" t="s">
        <v>537</v>
      </c>
      <c r="C19" s="189" t="s">
        <v>538</v>
      </c>
      <c r="D19" s="184" t="s">
        <v>424</v>
      </c>
      <c r="E19" s="185">
        <v>4</v>
      </c>
      <c r="F19" s="186"/>
      <c r="G19" s="187">
        <f>ROUND(E19*F19,2)</f>
        <v>0</v>
      </c>
      <c r="H19" s="186"/>
      <c r="I19" s="187">
        <f>ROUND(E19*H19,2)</f>
        <v>0</v>
      </c>
      <c r="J19" s="186"/>
      <c r="K19" s="187">
        <f>ROUND(E19*J19,2)</f>
        <v>0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/>
      <c r="S19" s="187" t="s">
        <v>167</v>
      </c>
      <c r="T19" s="188" t="s">
        <v>168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3" t="s">
        <v>162</v>
      </c>
      <c r="B20" s="164" t="s">
        <v>134</v>
      </c>
      <c r="C20" s="177" t="s">
        <v>125</v>
      </c>
      <c r="D20" s="165"/>
      <c r="E20" s="166"/>
      <c r="F20" s="167"/>
      <c r="G20" s="167">
        <f>SUMIF(AG21:AG21,"&lt;&gt;NOR",G21:G21)</f>
        <v>0</v>
      </c>
      <c r="H20" s="167"/>
      <c r="I20" s="167">
        <f>SUM(I21:I21)</f>
        <v>0</v>
      </c>
      <c r="J20" s="167"/>
      <c r="K20" s="167">
        <f>SUM(K21:K21)</f>
        <v>0</v>
      </c>
      <c r="L20" s="167"/>
      <c r="M20" s="167">
        <f>SUM(M21:M21)</f>
        <v>0</v>
      </c>
      <c r="N20" s="167"/>
      <c r="O20" s="167">
        <f>SUM(O21:O21)</f>
        <v>0</v>
      </c>
      <c r="P20" s="167"/>
      <c r="Q20" s="167">
        <f>SUM(Q21:Q21)</f>
        <v>0</v>
      </c>
      <c r="R20" s="167"/>
      <c r="S20" s="167"/>
      <c r="T20" s="168"/>
      <c r="U20" s="162"/>
      <c r="V20" s="162">
        <f>SUM(V21:V21)</f>
        <v>0</v>
      </c>
      <c r="W20" s="162"/>
      <c r="AG20" t="s">
        <v>163</v>
      </c>
    </row>
    <row r="21" spans="1:60" outlineLevel="1" x14ac:dyDescent="0.2">
      <c r="A21" s="182">
        <v>10</v>
      </c>
      <c r="B21" s="183" t="s">
        <v>539</v>
      </c>
      <c r="C21" s="189" t="s">
        <v>540</v>
      </c>
      <c r="D21" s="184" t="s">
        <v>424</v>
      </c>
      <c r="E21" s="185">
        <v>12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169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3" t="s">
        <v>162</v>
      </c>
      <c r="B22" s="164" t="s">
        <v>132</v>
      </c>
      <c r="C22" s="177" t="s">
        <v>133</v>
      </c>
      <c r="D22" s="165"/>
      <c r="E22" s="166"/>
      <c r="F22" s="167"/>
      <c r="G22" s="167">
        <f>SUMIF(AG23:AG23,"&lt;&gt;NOR",G23:G23)</f>
        <v>0</v>
      </c>
      <c r="H22" s="167"/>
      <c r="I22" s="167">
        <f>SUM(I23:I23)</f>
        <v>0</v>
      </c>
      <c r="J22" s="167"/>
      <c r="K22" s="167">
        <f>SUM(K23:K23)</f>
        <v>0</v>
      </c>
      <c r="L22" s="167"/>
      <c r="M22" s="167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7"/>
      <c r="S22" s="167"/>
      <c r="T22" s="168"/>
      <c r="U22" s="162"/>
      <c r="V22" s="162">
        <f>SUM(V23:V23)</f>
        <v>0</v>
      </c>
      <c r="W22" s="162"/>
      <c r="AG22" t="s">
        <v>163</v>
      </c>
    </row>
    <row r="23" spans="1:60" outlineLevel="1" x14ac:dyDescent="0.2">
      <c r="A23" s="182">
        <v>11</v>
      </c>
      <c r="B23" s="183" t="s">
        <v>541</v>
      </c>
      <c r="C23" s="189" t="s">
        <v>542</v>
      </c>
      <c r="D23" s="184" t="s">
        <v>166</v>
      </c>
      <c r="E23" s="185">
        <v>1</v>
      </c>
      <c r="F23" s="186"/>
      <c r="G23" s="187">
        <f>ROUND(E23*F23,2)</f>
        <v>0</v>
      </c>
      <c r="H23" s="186"/>
      <c r="I23" s="187">
        <f>ROUND(E23*H23,2)</f>
        <v>0</v>
      </c>
      <c r="J23" s="186"/>
      <c r="K23" s="187">
        <f>ROUND(E23*J23,2)</f>
        <v>0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/>
      <c r="S23" s="187" t="s">
        <v>167</v>
      </c>
      <c r="T23" s="188" t="s">
        <v>168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182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3" t="s">
        <v>162</v>
      </c>
      <c r="B24" s="164" t="s">
        <v>118</v>
      </c>
      <c r="C24" s="177" t="s">
        <v>119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7"/>
      <c r="O24" s="167">
        <f>SUM(O25:O25)</f>
        <v>0</v>
      </c>
      <c r="P24" s="167"/>
      <c r="Q24" s="167">
        <f>SUM(Q25:Q25)</f>
        <v>0</v>
      </c>
      <c r="R24" s="167"/>
      <c r="S24" s="167"/>
      <c r="T24" s="168"/>
      <c r="U24" s="162"/>
      <c r="V24" s="162">
        <f>SUM(V25:V25)</f>
        <v>0</v>
      </c>
      <c r="W24" s="162"/>
      <c r="AG24" t="s">
        <v>163</v>
      </c>
    </row>
    <row r="25" spans="1:60" outlineLevel="1" x14ac:dyDescent="0.2">
      <c r="A25" s="182">
        <v>12</v>
      </c>
      <c r="B25" s="183" t="s">
        <v>543</v>
      </c>
      <c r="C25" s="189" t="s">
        <v>544</v>
      </c>
      <c r="D25" s="184" t="s">
        <v>525</v>
      </c>
      <c r="E25" s="185">
        <v>1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7">
        <v>0</v>
      </c>
      <c r="O25" s="187">
        <f>ROUND(E25*N25,2)</f>
        <v>0</v>
      </c>
      <c r="P25" s="187">
        <v>0</v>
      </c>
      <c r="Q25" s="187">
        <f>ROUND(E25*P25,2)</f>
        <v>0</v>
      </c>
      <c r="R25" s="187"/>
      <c r="S25" s="187" t="s">
        <v>167</v>
      </c>
      <c r="T25" s="188" t="s">
        <v>168</v>
      </c>
      <c r="U25" s="161">
        <v>0</v>
      </c>
      <c r="V25" s="161">
        <f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182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3" t="s">
        <v>162</v>
      </c>
      <c r="B26" s="164" t="s">
        <v>122</v>
      </c>
      <c r="C26" s="177" t="s">
        <v>123</v>
      </c>
      <c r="D26" s="165"/>
      <c r="E26" s="166"/>
      <c r="F26" s="167"/>
      <c r="G26" s="167">
        <f>SUMIF(AG27:AG30,"&lt;&gt;NOR",G27:G30)</f>
        <v>0</v>
      </c>
      <c r="H26" s="167"/>
      <c r="I26" s="167">
        <f>SUM(I27:I30)</f>
        <v>0</v>
      </c>
      <c r="J26" s="167"/>
      <c r="K26" s="167">
        <f>SUM(K27:K30)</f>
        <v>0</v>
      </c>
      <c r="L26" s="167"/>
      <c r="M26" s="167">
        <f>SUM(M27:M30)</f>
        <v>0</v>
      </c>
      <c r="N26" s="167"/>
      <c r="O26" s="167">
        <f>SUM(O27:O30)</f>
        <v>0</v>
      </c>
      <c r="P26" s="167"/>
      <c r="Q26" s="167">
        <f>SUM(Q27:Q30)</f>
        <v>0</v>
      </c>
      <c r="R26" s="167"/>
      <c r="S26" s="167"/>
      <c r="T26" s="168"/>
      <c r="U26" s="162"/>
      <c r="V26" s="162">
        <f>SUM(V27:V30)</f>
        <v>0</v>
      </c>
      <c r="W26" s="162"/>
      <c r="AG26" t="s">
        <v>163</v>
      </c>
    </row>
    <row r="27" spans="1:60" outlineLevel="1" x14ac:dyDescent="0.2">
      <c r="A27" s="182">
        <v>13</v>
      </c>
      <c r="B27" s="183" t="s">
        <v>545</v>
      </c>
      <c r="C27" s="189" t="s">
        <v>546</v>
      </c>
      <c r="D27" s="184" t="s">
        <v>166</v>
      </c>
      <c r="E27" s="185">
        <v>1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7"/>
      <c r="S27" s="187" t="s">
        <v>167</v>
      </c>
      <c r="T27" s="188" t="s">
        <v>168</v>
      </c>
      <c r="U27" s="161">
        <v>0</v>
      </c>
      <c r="V27" s="161">
        <f>ROUND(E27*U27,2)</f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182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2">
        <v>14</v>
      </c>
      <c r="B28" s="183" t="s">
        <v>547</v>
      </c>
      <c r="C28" s="189" t="s">
        <v>548</v>
      </c>
      <c r="D28" s="184" t="s">
        <v>166</v>
      </c>
      <c r="E28" s="185">
        <v>7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167</v>
      </c>
      <c r="T28" s="188" t="s">
        <v>168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182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2">
        <v>15</v>
      </c>
      <c r="B29" s="183" t="s">
        <v>547</v>
      </c>
      <c r="C29" s="189" t="s">
        <v>549</v>
      </c>
      <c r="D29" s="184" t="s">
        <v>166</v>
      </c>
      <c r="E29" s="185">
        <v>6</v>
      </c>
      <c r="F29" s="186"/>
      <c r="G29" s="187">
        <f>ROUND(E29*F29,2)</f>
        <v>0</v>
      </c>
      <c r="H29" s="186"/>
      <c r="I29" s="187">
        <f>ROUND(E29*H29,2)</f>
        <v>0</v>
      </c>
      <c r="J29" s="186"/>
      <c r="K29" s="187">
        <f>ROUND(E29*J29,2)</f>
        <v>0</v>
      </c>
      <c r="L29" s="187">
        <v>21</v>
      </c>
      <c r="M29" s="187">
        <f>G29*(1+L29/100)</f>
        <v>0</v>
      </c>
      <c r="N29" s="187">
        <v>0</v>
      </c>
      <c r="O29" s="187">
        <f>ROUND(E29*N29,2)</f>
        <v>0</v>
      </c>
      <c r="P29" s="187">
        <v>0</v>
      </c>
      <c r="Q29" s="187">
        <f>ROUND(E29*P29,2)</f>
        <v>0</v>
      </c>
      <c r="R29" s="187"/>
      <c r="S29" s="187" t="s">
        <v>167</v>
      </c>
      <c r="T29" s="188" t="s">
        <v>168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366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2">
        <v>16</v>
      </c>
      <c r="B30" s="183" t="s">
        <v>447</v>
      </c>
      <c r="C30" s="189" t="s">
        <v>448</v>
      </c>
      <c r="D30" s="184" t="s">
        <v>424</v>
      </c>
      <c r="E30" s="185">
        <v>2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7"/>
      <c r="S30" s="187" t="s">
        <v>167</v>
      </c>
      <c r="T30" s="188" t="s">
        <v>168</v>
      </c>
      <c r="U30" s="161">
        <v>0</v>
      </c>
      <c r="V30" s="161">
        <f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169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">
      <c r="A31" s="163" t="s">
        <v>162</v>
      </c>
      <c r="B31" s="164" t="s">
        <v>126</v>
      </c>
      <c r="C31" s="177" t="s">
        <v>127</v>
      </c>
      <c r="D31" s="165"/>
      <c r="E31" s="166"/>
      <c r="F31" s="167"/>
      <c r="G31" s="167">
        <f>SUMIF(AG32:AG33,"&lt;&gt;NOR",G32:G33)</f>
        <v>0</v>
      </c>
      <c r="H31" s="167"/>
      <c r="I31" s="167">
        <f>SUM(I32:I33)</f>
        <v>0</v>
      </c>
      <c r="J31" s="167"/>
      <c r="K31" s="167">
        <f>SUM(K32:K33)</f>
        <v>0</v>
      </c>
      <c r="L31" s="167"/>
      <c r="M31" s="167">
        <f>SUM(M32:M33)</f>
        <v>0</v>
      </c>
      <c r="N31" s="167"/>
      <c r="O31" s="167">
        <f>SUM(O32:O33)</f>
        <v>0</v>
      </c>
      <c r="P31" s="167"/>
      <c r="Q31" s="167">
        <f>SUM(Q32:Q33)</f>
        <v>0</v>
      </c>
      <c r="R31" s="167"/>
      <c r="S31" s="167"/>
      <c r="T31" s="168"/>
      <c r="U31" s="162"/>
      <c r="V31" s="162">
        <f>SUM(V32:V33)</f>
        <v>0</v>
      </c>
      <c r="W31" s="162"/>
      <c r="AG31" t="s">
        <v>163</v>
      </c>
    </row>
    <row r="32" spans="1:60" outlineLevel="1" x14ac:dyDescent="0.2">
      <c r="A32" s="182">
        <v>17</v>
      </c>
      <c r="B32" s="183" t="s">
        <v>449</v>
      </c>
      <c r="C32" s="189" t="s">
        <v>450</v>
      </c>
      <c r="D32" s="184" t="s">
        <v>451</v>
      </c>
      <c r="E32" s="185">
        <v>6</v>
      </c>
      <c r="F32" s="186"/>
      <c r="G32" s="187">
        <f>ROUND(E32*F32,2)</f>
        <v>0</v>
      </c>
      <c r="H32" s="186"/>
      <c r="I32" s="187">
        <f>ROUND(E32*H32,2)</f>
        <v>0</v>
      </c>
      <c r="J32" s="186"/>
      <c r="K32" s="187">
        <f>ROUND(E32*J32,2)</f>
        <v>0</v>
      </c>
      <c r="L32" s="187">
        <v>21</v>
      </c>
      <c r="M32" s="187">
        <f>G32*(1+L32/100)</f>
        <v>0</v>
      </c>
      <c r="N32" s="187">
        <v>0</v>
      </c>
      <c r="O32" s="187">
        <f>ROUND(E32*N32,2)</f>
        <v>0</v>
      </c>
      <c r="P32" s="187">
        <v>0</v>
      </c>
      <c r="Q32" s="187">
        <f>ROUND(E32*P32,2)</f>
        <v>0</v>
      </c>
      <c r="R32" s="187"/>
      <c r="S32" s="187" t="s">
        <v>167</v>
      </c>
      <c r="T32" s="188" t="s">
        <v>168</v>
      </c>
      <c r="U32" s="161">
        <v>0</v>
      </c>
      <c r="V32" s="161">
        <f>ROUND(E32*U32,2)</f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182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2">
        <v>18</v>
      </c>
      <c r="B33" s="183" t="s">
        <v>454</v>
      </c>
      <c r="C33" s="189" t="s">
        <v>455</v>
      </c>
      <c r="D33" s="184" t="s">
        <v>424</v>
      </c>
      <c r="E33" s="185">
        <v>6</v>
      </c>
      <c r="F33" s="186"/>
      <c r="G33" s="187">
        <f>ROUND(E33*F33,2)</f>
        <v>0</v>
      </c>
      <c r="H33" s="186"/>
      <c r="I33" s="187">
        <f>ROUND(E33*H33,2)</f>
        <v>0</v>
      </c>
      <c r="J33" s="186"/>
      <c r="K33" s="187">
        <f>ROUND(E33*J33,2)</f>
        <v>0</v>
      </c>
      <c r="L33" s="187">
        <v>21</v>
      </c>
      <c r="M33" s="187">
        <f>G33*(1+L33/100)</f>
        <v>0</v>
      </c>
      <c r="N33" s="187">
        <v>0</v>
      </c>
      <c r="O33" s="187">
        <f>ROUND(E33*N33,2)</f>
        <v>0</v>
      </c>
      <c r="P33" s="187">
        <v>0</v>
      </c>
      <c r="Q33" s="187">
        <f>ROUND(E33*P33,2)</f>
        <v>0</v>
      </c>
      <c r="R33" s="187"/>
      <c r="S33" s="187" t="s">
        <v>167</v>
      </c>
      <c r="T33" s="188" t="s">
        <v>168</v>
      </c>
      <c r="U33" s="161">
        <v>0</v>
      </c>
      <c r="V33" s="161">
        <f>ROUND(E33*U33,2)</f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63" t="s">
        <v>162</v>
      </c>
      <c r="B34" s="164" t="s">
        <v>128</v>
      </c>
      <c r="C34" s="177" t="s">
        <v>129</v>
      </c>
      <c r="D34" s="165"/>
      <c r="E34" s="166"/>
      <c r="F34" s="167"/>
      <c r="G34" s="167">
        <f>SUMIF(AG35:AG35,"&lt;&gt;NOR",G35:G35)</f>
        <v>0</v>
      </c>
      <c r="H34" s="167"/>
      <c r="I34" s="167">
        <f>SUM(I35:I35)</f>
        <v>0</v>
      </c>
      <c r="J34" s="167"/>
      <c r="K34" s="167">
        <f>SUM(K35:K35)</f>
        <v>0</v>
      </c>
      <c r="L34" s="167"/>
      <c r="M34" s="167">
        <f>SUM(M35:M35)</f>
        <v>0</v>
      </c>
      <c r="N34" s="167"/>
      <c r="O34" s="167">
        <f>SUM(O35:O35)</f>
        <v>0</v>
      </c>
      <c r="P34" s="167"/>
      <c r="Q34" s="167">
        <f>SUM(Q35:Q35)</f>
        <v>0</v>
      </c>
      <c r="R34" s="167"/>
      <c r="S34" s="167"/>
      <c r="T34" s="168"/>
      <c r="U34" s="162"/>
      <c r="V34" s="162">
        <f>SUM(V35:V35)</f>
        <v>0</v>
      </c>
      <c r="W34" s="162"/>
      <c r="AG34" t="s">
        <v>163</v>
      </c>
    </row>
    <row r="35" spans="1:60" outlineLevel="1" x14ac:dyDescent="0.2">
      <c r="A35" s="169">
        <v>19</v>
      </c>
      <c r="B35" s="170" t="s">
        <v>550</v>
      </c>
      <c r="C35" s="178" t="s">
        <v>551</v>
      </c>
      <c r="D35" s="171" t="s">
        <v>424</v>
      </c>
      <c r="E35" s="172">
        <v>8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167</v>
      </c>
      <c r="T35" s="175" t="s">
        <v>168</v>
      </c>
      <c r="U35" s="161">
        <v>0</v>
      </c>
      <c r="V35" s="161">
        <f>ROUND(E35*U35,2)</f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169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x14ac:dyDescent="0.2">
      <c r="A36" s="5"/>
      <c r="B36" s="6"/>
      <c r="C36" s="179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v>15</v>
      </c>
      <c r="AF36">
        <v>21</v>
      </c>
    </row>
    <row r="37" spans="1:60" x14ac:dyDescent="0.2">
      <c r="A37" s="155"/>
      <c r="B37" s="156" t="s">
        <v>29</v>
      </c>
      <c r="C37" s="180"/>
      <c r="D37" s="157"/>
      <c r="E37" s="158"/>
      <c r="F37" s="158"/>
      <c r="G37" s="176">
        <f>G8+G12+G17+G20+G22+G24+G26+G31+G34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f>SUMIF(L7:L35,AE36,G7:G35)</f>
        <v>0</v>
      </c>
      <c r="AF37">
        <f>SUMIF(L7:L35,AF36,G7:G35)</f>
        <v>0</v>
      </c>
      <c r="AG37" t="s">
        <v>178</v>
      </c>
    </row>
    <row r="38" spans="1:60" x14ac:dyDescent="0.2">
      <c r="C38" s="181"/>
      <c r="D38" s="143"/>
      <c r="AG38" t="s">
        <v>179</v>
      </c>
    </row>
    <row r="39" spans="1:60" x14ac:dyDescent="0.2">
      <c r="D39" s="143"/>
    </row>
    <row r="40" spans="1:60" x14ac:dyDescent="0.2">
      <c r="D40" s="143"/>
    </row>
    <row r="41" spans="1:60" x14ac:dyDescent="0.2">
      <c r="D41" s="143"/>
    </row>
    <row r="42" spans="1:60" x14ac:dyDescent="0.2">
      <c r="D42" s="143"/>
    </row>
    <row r="43" spans="1:60" x14ac:dyDescent="0.2">
      <c r="D43" s="143"/>
    </row>
    <row r="44" spans="1:60" x14ac:dyDescent="0.2">
      <c r="D44" s="143"/>
    </row>
    <row r="45" spans="1:60" x14ac:dyDescent="0.2">
      <c r="D45" s="143"/>
    </row>
    <row r="46" spans="1:60" x14ac:dyDescent="0.2">
      <c r="D46" s="143"/>
    </row>
    <row r="47" spans="1:60" x14ac:dyDescent="0.2">
      <c r="D47" s="143"/>
    </row>
    <row r="48" spans="1:60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67</v>
      </c>
      <c r="C4" s="257" t="s">
        <v>68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7"/>
      <c r="O8" s="167">
        <f>SUM(O9:O11)</f>
        <v>0.01</v>
      </c>
      <c r="P8" s="167"/>
      <c r="Q8" s="167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552</v>
      </c>
      <c r="C9" s="189" t="s">
        <v>553</v>
      </c>
      <c r="D9" s="184" t="s">
        <v>166</v>
      </c>
      <c r="E9" s="185">
        <v>1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554</v>
      </c>
      <c r="C10" s="189" t="s">
        <v>555</v>
      </c>
      <c r="D10" s="184" t="s">
        <v>166</v>
      </c>
      <c r="E10" s="185">
        <v>1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7">
        <v>0</v>
      </c>
      <c r="O10" s="187">
        <f>ROUND(E10*N10,2)</f>
        <v>0</v>
      </c>
      <c r="P10" s="187">
        <v>0</v>
      </c>
      <c r="Q10" s="187">
        <f>ROUND(E10*P10,2)</f>
        <v>0</v>
      </c>
      <c r="R10" s="187"/>
      <c r="S10" s="187" t="s">
        <v>167</v>
      </c>
      <c r="T10" s="188" t="s">
        <v>168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182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556</v>
      </c>
      <c r="C11" s="189" t="s">
        <v>557</v>
      </c>
      <c r="D11" s="184" t="s">
        <v>166</v>
      </c>
      <c r="E11" s="185">
        <v>1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7">
        <v>5.1000000000000004E-3</v>
      </c>
      <c r="O11" s="187">
        <f>ROUND(E11*N11,2)</f>
        <v>0.01</v>
      </c>
      <c r="P11" s="187">
        <v>0</v>
      </c>
      <c r="Q11" s="187">
        <f>ROUND(E11*P11,2)</f>
        <v>0</v>
      </c>
      <c r="R11" s="187"/>
      <c r="S11" s="187" t="s">
        <v>167</v>
      </c>
      <c r="T11" s="188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3" t="s">
        <v>162</v>
      </c>
      <c r="B12" s="164" t="s">
        <v>120</v>
      </c>
      <c r="C12" s="177" t="s">
        <v>121</v>
      </c>
      <c r="D12" s="165"/>
      <c r="E12" s="166"/>
      <c r="F12" s="167"/>
      <c r="G12" s="167">
        <f>SUMIF(AG13:AG15,"&lt;&gt;NOR",G13:G15)</f>
        <v>0</v>
      </c>
      <c r="H12" s="167"/>
      <c r="I12" s="167">
        <f>SUM(I13:I15)</f>
        <v>0</v>
      </c>
      <c r="J12" s="167"/>
      <c r="K12" s="167">
        <f>SUM(K13:K15)</f>
        <v>0</v>
      </c>
      <c r="L12" s="167"/>
      <c r="M12" s="167">
        <f>SUM(M13:M15)</f>
        <v>0</v>
      </c>
      <c r="N12" s="167"/>
      <c r="O12" s="167">
        <f>SUM(O13:O15)</f>
        <v>0</v>
      </c>
      <c r="P12" s="167"/>
      <c r="Q12" s="167">
        <f>SUM(Q13:Q15)</f>
        <v>0</v>
      </c>
      <c r="R12" s="167"/>
      <c r="S12" s="167"/>
      <c r="T12" s="168"/>
      <c r="U12" s="162"/>
      <c r="V12" s="162">
        <f>SUM(V13:V15)</f>
        <v>0</v>
      </c>
      <c r="W12" s="162"/>
      <c r="AG12" t="s">
        <v>163</v>
      </c>
    </row>
    <row r="13" spans="1:60" outlineLevel="1" x14ac:dyDescent="0.2">
      <c r="A13" s="182">
        <v>4</v>
      </c>
      <c r="B13" s="183" t="s">
        <v>558</v>
      </c>
      <c r="C13" s="189" t="s">
        <v>559</v>
      </c>
      <c r="D13" s="184" t="s">
        <v>166</v>
      </c>
      <c r="E13" s="185">
        <v>1</v>
      </c>
      <c r="F13" s="186"/>
      <c r="G13" s="187">
        <f>ROUND(E13*F13,2)</f>
        <v>0</v>
      </c>
      <c r="H13" s="186"/>
      <c r="I13" s="187">
        <f>ROUND(E13*H13,2)</f>
        <v>0</v>
      </c>
      <c r="J13" s="186"/>
      <c r="K13" s="187">
        <f>ROUND(E13*J13,2)</f>
        <v>0</v>
      </c>
      <c r="L13" s="187">
        <v>21</v>
      </c>
      <c r="M13" s="187">
        <f>G13*(1+L13/100)</f>
        <v>0</v>
      </c>
      <c r="N13" s="187">
        <v>0</v>
      </c>
      <c r="O13" s="187">
        <f>ROUND(E13*N13,2)</f>
        <v>0</v>
      </c>
      <c r="P13" s="187">
        <v>0</v>
      </c>
      <c r="Q13" s="187">
        <f>ROUND(E13*P13,2)</f>
        <v>0</v>
      </c>
      <c r="R13" s="187"/>
      <c r="S13" s="187" t="s">
        <v>167</v>
      </c>
      <c r="T13" s="188" t="s">
        <v>168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5</v>
      </c>
      <c r="B14" s="183" t="s">
        <v>560</v>
      </c>
      <c r="C14" s="189" t="s">
        <v>561</v>
      </c>
      <c r="D14" s="184" t="s">
        <v>166</v>
      </c>
      <c r="E14" s="185">
        <v>1</v>
      </c>
      <c r="F14" s="186"/>
      <c r="G14" s="187">
        <f>ROUND(E14*F14,2)</f>
        <v>0</v>
      </c>
      <c r="H14" s="186"/>
      <c r="I14" s="187">
        <f>ROUND(E14*H14,2)</f>
        <v>0</v>
      </c>
      <c r="J14" s="186"/>
      <c r="K14" s="187">
        <f>ROUND(E14*J14,2)</f>
        <v>0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 t="s">
        <v>167</v>
      </c>
      <c r="T14" s="188" t="s">
        <v>168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6</v>
      </c>
      <c r="B15" s="183" t="s">
        <v>562</v>
      </c>
      <c r="C15" s="189" t="s">
        <v>563</v>
      </c>
      <c r="D15" s="184" t="s">
        <v>424</v>
      </c>
      <c r="E15" s="185">
        <v>3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0</v>
      </c>
      <c r="O15" s="187">
        <f>ROUND(E15*N15,2)</f>
        <v>0</v>
      </c>
      <c r="P15" s="187">
        <v>0</v>
      </c>
      <c r="Q15" s="187">
        <f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63" t="s">
        <v>162</v>
      </c>
      <c r="B16" s="164" t="s">
        <v>126</v>
      </c>
      <c r="C16" s="177" t="s">
        <v>127</v>
      </c>
      <c r="D16" s="165"/>
      <c r="E16" s="166"/>
      <c r="F16" s="167"/>
      <c r="G16" s="167">
        <f>SUMIF(AG17:AG19,"&lt;&gt;NOR",G17:G19)</f>
        <v>0</v>
      </c>
      <c r="H16" s="167"/>
      <c r="I16" s="167">
        <f>SUM(I17:I19)</f>
        <v>0</v>
      </c>
      <c r="J16" s="167"/>
      <c r="K16" s="167">
        <f>SUM(K17:K19)</f>
        <v>0</v>
      </c>
      <c r="L16" s="167"/>
      <c r="M16" s="167">
        <f>SUM(M17:M19)</f>
        <v>0</v>
      </c>
      <c r="N16" s="167"/>
      <c r="O16" s="167">
        <f>SUM(O17:O19)</f>
        <v>0</v>
      </c>
      <c r="P16" s="167"/>
      <c r="Q16" s="167">
        <f>SUM(Q17:Q19)</f>
        <v>0</v>
      </c>
      <c r="R16" s="167"/>
      <c r="S16" s="167"/>
      <c r="T16" s="168"/>
      <c r="U16" s="162"/>
      <c r="V16" s="162">
        <f>SUM(V17:V19)</f>
        <v>0</v>
      </c>
      <c r="W16" s="162"/>
      <c r="AG16" t="s">
        <v>163</v>
      </c>
    </row>
    <row r="17" spans="1:60" outlineLevel="1" x14ac:dyDescent="0.2">
      <c r="A17" s="182">
        <v>7</v>
      </c>
      <c r="B17" s="183" t="s">
        <v>564</v>
      </c>
      <c r="C17" s="189" t="s">
        <v>565</v>
      </c>
      <c r="D17" s="184" t="s">
        <v>166</v>
      </c>
      <c r="E17" s="185">
        <v>1</v>
      </c>
      <c r="F17" s="186"/>
      <c r="G17" s="187">
        <f>ROUND(E17*F17,2)</f>
        <v>0</v>
      </c>
      <c r="H17" s="186"/>
      <c r="I17" s="187">
        <f>ROUND(E17*H17,2)</f>
        <v>0</v>
      </c>
      <c r="J17" s="186"/>
      <c r="K17" s="187">
        <f>ROUND(E17*J17,2)</f>
        <v>0</v>
      </c>
      <c r="L17" s="187">
        <v>21</v>
      </c>
      <c r="M17" s="187">
        <f>G17*(1+L17/100)</f>
        <v>0</v>
      </c>
      <c r="N17" s="187">
        <v>0</v>
      </c>
      <c r="O17" s="187">
        <f>ROUND(E17*N17,2)</f>
        <v>0</v>
      </c>
      <c r="P17" s="187">
        <v>0</v>
      </c>
      <c r="Q17" s="187">
        <f>ROUND(E17*P17,2)</f>
        <v>0</v>
      </c>
      <c r="R17" s="187"/>
      <c r="S17" s="187" t="s">
        <v>167</v>
      </c>
      <c r="T17" s="188" t="s">
        <v>168</v>
      </c>
      <c r="U17" s="161">
        <v>0</v>
      </c>
      <c r="V17" s="161">
        <f>ROUND(E17*U17,2)</f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2">
        <v>8</v>
      </c>
      <c r="B18" s="183" t="s">
        <v>449</v>
      </c>
      <c r="C18" s="189" t="s">
        <v>450</v>
      </c>
      <c r="D18" s="184" t="s">
        <v>451</v>
      </c>
      <c r="E18" s="185">
        <v>2</v>
      </c>
      <c r="F18" s="186"/>
      <c r="G18" s="187">
        <f>ROUND(E18*F18,2)</f>
        <v>0</v>
      </c>
      <c r="H18" s="186"/>
      <c r="I18" s="187">
        <f>ROUND(E18*H18,2)</f>
        <v>0</v>
      </c>
      <c r="J18" s="186"/>
      <c r="K18" s="187">
        <f>ROUND(E18*J18,2)</f>
        <v>0</v>
      </c>
      <c r="L18" s="187">
        <v>21</v>
      </c>
      <c r="M18" s="187">
        <f>G18*(1+L18/100)</f>
        <v>0</v>
      </c>
      <c r="N18" s="187">
        <v>0</v>
      </c>
      <c r="O18" s="187">
        <f>ROUND(E18*N18,2)</f>
        <v>0</v>
      </c>
      <c r="P18" s="187">
        <v>0</v>
      </c>
      <c r="Q18" s="187">
        <f>ROUND(E18*P18,2)</f>
        <v>0</v>
      </c>
      <c r="R18" s="187"/>
      <c r="S18" s="187" t="s">
        <v>167</v>
      </c>
      <c r="T18" s="188" t="s">
        <v>168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2">
        <v>9</v>
      </c>
      <c r="B19" s="183" t="s">
        <v>454</v>
      </c>
      <c r="C19" s="189" t="s">
        <v>455</v>
      </c>
      <c r="D19" s="184" t="s">
        <v>424</v>
      </c>
      <c r="E19" s="185">
        <v>2</v>
      </c>
      <c r="F19" s="186"/>
      <c r="G19" s="187">
        <f>ROUND(E19*F19,2)</f>
        <v>0</v>
      </c>
      <c r="H19" s="186"/>
      <c r="I19" s="187">
        <f>ROUND(E19*H19,2)</f>
        <v>0</v>
      </c>
      <c r="J19" s="186"/>
      <c r="K19" s="187">
        <f>ROUND(E19*J19,2)</f>
        <v>0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/>
      <c r="S19" s="187" t="s">
        <v>167</v>
      </c>
      <c r="T19" s="188" t="s">
        <v>168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3" t="s">
        <v>162</v>
      </c>
      <c r="B20" s="164" t="s">
        <v>132</v>
      </c>
      <c r="C20" s="177" t="s">
        <v>133</v>
      </c>
      <c r="D20" s="165"/>
      <c r="E20" s="166"/>
      <c r="F20" s="167"/>
      <c r="G20" s="167">
        <f>SUMIF(AG21:AG21,"&lt;&gt;NOR",G21:G21)</f>
        <v>0</v>
      </c>
      <c r="H20" s="167"/>
      <c r="I20" s="167">
        <f>SUM(I21:I21)</f>
        <v>0</v>
      </c>
      <c r="J20" s="167"/>
      <c r="K20" s="167">
        <f>SUM(K21:K21)</f>
        <v>0</v>
      </c>
      <c r="L20" s="167"/>
      <c r="M20" s="167">
        <f>SUM(M21:M21)</f>
        <v>0</v>
      </c>
      <c r="N20" s="167"/>
      <c r="O20" s="167">
        <f>SUM(O21:O21)</f>
        <v>0</v>
      </c>
      <c r="P20" s="167"/>
      <c r="Q20" s="167">
        <f>SUM(Q21:Q21)</f>
        <v>0</v>
      </c>
      <c r="R20" s="167"/>
      <c r="S20" s="167"/>
      <c r="T20" s="168"/>
      <c r="U20" s="162"/>
      <c r="V20" s="162">
        <f>SUM(V21:V21)</f>
        <v>0</v>
      </c>
      <c r="W20" s="162"/>
      <c r="AG20" t="s">
        <v>163</v>
      </c>
    </row>
    <row r="21" spans="1:60" outlineLevel="1" x14ac:dyDescent="0.2">
      <c r="A21" s="182">
        <v>10</v>
      </c>
      <c r="B21" s="183" t="s">
        <v>541</v>
      </c>
      <c r="C21" s="189" t="s">
        <v>566</v>
      </c>
      <c r="D21" s="184" t="s">
        <v>166</v>
      </c>
      <c r="E21" s="185">
        <v>1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182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3" t="s">
        <v>162</v>
      </c>
      <c r="B22" s="164" t="s">
        <v>118</v>
      </c>
      <c r="C22" s="177" t="s">
        <v>119</v>
      </c>
      <c r="D22" s="165"/>
      <c r="E22" s="166"/>
      <c r="F22" s="167"/>
      <c r="G22" s="167">
        <f>SUMIF(AG23:AG23,"&lt;&gt;NOR",G23:G23)</f>
        <v>0</v>
      </c>
      <c r="H22" s="167"/>
      <c r="I22" s="167">
        <f>SUM(I23:I23)</f>
        <v>0</v>
      </c>
      <c r="J22" s="167"/>
      <c r="K22" s="167">
        <f>SUM(K23:K23)</f>
        <v>0</v>
      </c>
      <c r="L22" s="167"/>
      <c r="M22" s="167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7"/>
      <c r="S22" s="167"/>
      <c r="T22" s="168"/>
      <c r="U22" s="162"/>
      <c r="V22" s="162">
        <f>SUM(V23:V23)</f>
        <v>0</v>
      </c>
      <c r="W22" s="162"/>
      <c r="AG22" t="s">
        <v>163</v>
      </c>
    </row>
    <row r="23" spans="1:60" outlineLevel="1" x14ac:dyDescent="0.2">
      <c r="A23" s="182">
        <v>11</v>
      </c>
      <c r="B23" s="183" t="s">
        <v>543</v>
      </c>
      <c r="C23" s="189" t="s">
        <v>544</v>
      </c>
      <c r="D23" s="184" t="s">
        <v>525</v>
      </c>
      <c r="E23" s="185">
        <v>1</v>
      </c>
      <c r="F23" s="186"/>
      <c r="G23" s="187">
        <f>ROUND(E23*F23,2)</f>
        <v>0</v>
      </c>
      <c r="H23" s="186"/>
      <c r="I23" s="187">
        <f>ROUND(E23*H23,2)</f>
        <v>0</v>
      </c>
      <c r="J23" s="186"/>
      <c r="K23" s="187">
        <f>ROUND(E23*J23,2)</f>
        <v>0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/>
      <c r="S23" s="187" t="s">
        <v>167</v>
      </c>
      <c r="T23" s="188" t="s">
        <v>168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182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3" t="s">
        <v>162</v>
      </c>
      <c r="B24" s="164" t="s">
        <v>122</v>
      </c>
      <c r="C24" s="177" t="s">
        <v>123</v>
      </c>
      <c r="D24" s="165"/>
      <c r="E24" s="166"/>
      <c r="F24" s="167"/>
      <c r="G24" s="167">
        <f>SUMIF(AG25:AG26,"&lt;&gt;NOR",G25:G26)</f>
        <v>0</v>
      </c>
      <c r="H24" s="167"/>
      <c r="I24" s="167">
        <f>SUM(I25:I26)</f>
        <v>0</v>
      </c>
      <c r="J24" s="167"/>
      <c r="K24" s="167">
        <f>SUM(K25:K26)</f>
        <v>0</v>
      </c>
      <c r="L24" s="167"/>
      <c r="M24" s="167">
        <f>SUM(M25:M26)</f>
        <v>0</v>
      </c>
      <c r="N24" s="167"/>
      <c r="O24" s="167">
        <f>SUM(O25:O26)</f>
        <v>0</v>
      </c>
      <c r="P24" s="167"/>
      <c r="Q24" s="167">
        <f>SUM(Q25:Q26)</f>
        <v>0</v>
      </c>
      <c r="R24" s="167"/>
      <c r="S24" s="167"/>
      <c r="T24" s="168"/>
      <c r="U24" s="162"/>
      <c r="V24" s="162">
        <f>SUM(V25:V26)</f>
        <v>0</v>
      </c>
      <c r="W24" s="162"/>
      <c r="AG24" t="s">
        <v>163</v>
      </c>
    </row>
    <row r="25" spans="1:60" outlineLevel="1" x14ac:dyDescent="0.2">
      <c r="A25" s="182">
        <v>12</v>
      </c>
      <c r="B25" s="183" t="s">
        <v>567</v>
      </c>
      <c r="C25" s="189" t="s">
        <v>568</v>
      </c>
      <c r="D25" s="184" t="s">
        <v>166</v>
      </c>
      <c r="E25" s="185">
        <v>1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7">
        <v>0</v>
      </c>
      <c r="O25" s="187">
        <f>ROUND(E25*N25,2)</f>
        <v>0</v>
      </c>
      <c r="P25" s="187">
        <v>0</v>
      </c>
      <c r="Q25" s="187">
        <f>ROUND(E25*P25,2)</f>
        <v>0</v>
      </c>
      <c r="R25" s="187"/>
      <c r="S25" s="187" t="s">
        <v>167</v>
      </c>
      <c r="T25" s="188" t="s">
        <v>168</v>
      </c>
      <c r="U25" s="161">
        <v>0</v>
      </c>
      <c r="V25" s="161">
        <f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169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2">
        <v>13</v>
      </c>
      <c r="B26" s="183" t="s">
        <v>447</v>
      </c>
      <c r="C26" s="189" t="s">
        <v>448</v>
      </c>
      <c r="D26" s="184" t="s">
        <v>424</v>
      </c>
      <c r="E26" s="185">
        <v>1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7">
        <v>0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167</v>
      </c>
      <c r="T26" s="188" t="s">
        <v>168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3" t="s">
        <v>162</v>
      </c>
      <c r="B27" s="164" t="s">
        <v>128</v>
      </c>
      <c r="C27" s="177" t="s">
        <v>129</v>
      </c>
      <c r="D27" s="165"/>
      <c r="E27" s="166"/>
      <c r="F27" s="167"/>
      <c r="G27" s="167">
        <f>SUMIF(AG28:AG28,"&lt;&gt;NOR",G28:G28)</f>
        <v>0</v>
      </c>
      <c r="H27" s="167"/>
      <c r="I27" s="167">
        <f>SUM(I28:I28)</f>
        <v>0</v>
      </c>
      <c r="J27" s="167"/>
      <c r="K27" s="167">
        <f>SUM(K28:K28)</f>
        <v>0</v>
      </c>
      <c r="L27" s="167"/>
      <c r="M27" s="167">
        <f>SUM(M28:M28)</f>
        <v>0</v>
      </c>
      <c r="N27" s="167"/>
      <c r="O27" s="167">
        <f>SUM(O28:O28)</f>
        <v>0</v>
      </c>
      <c r="P27" s="167"/>
      <c r="Q27" s="167">
        <f>SUM(Q28:Q28)</f>
        <v>0</v>
      </c>
      <c r="R27" s="167"/>
      <c r="S27" s="167"/>
      <c r="T27" s="168"/>
      <c r="U27" s="162"/>
      <c r="V27" s="162">
        <f>SUM(V28:V28)</f>
        <v>0</v>
      </c>
      <c r="W27" s="162"/>
      <c r="AG27" t="s">
        <v>163</v>
      </c>
    </row>
    <row r="28" spans="1:60" outlineLevel="1" x14ac:dyDescent="0.2">
      <c r="A28" s="169">
        <v>14</v>
      </c>
      <c r="B28" s="170" t="s">
        <v>550</v>
      </c>
      <c r="C28" s="178" t="s">
        <v>551</v>
      </c>
      <c r="D28" s="171" t="s">
        <v>424</v>
      </c>
      <c r="E28" s="172">
        <v>2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4"/>
      <c r="S28" s="174" t="s">
        <v>167</v>
      </c>
      <c r="T28" s="175" t="s">
        <v>168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5"/>
      <c r="B29" s="6"/>
      <c r="C29" s="179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155"/>
      <c r="B30" s="156" t="s">
        <v>29</v>
      </c>
      <c r="C30" s="180"/>
      <c r="D30" s="157"/>
      <c r="E30" s="158"/>
      <c r="F30" s="158"/>
      <c r="G30" s="176">
        <f>G8+G12+G16+G20+G22+G24+G27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178</v>
      </c>
    </row>
    <row r="31" spans="1:60" x14ac:dyDescent="0.2">
      <c r="C31" s="181"/>
      <c r="D31" s="143"/>
      <c r="AG31" t="s">
        <v>179</v>
      </c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69</v>
      </c>
      <c r="C4" s="257" t="s">
        <v>70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AG8" t="s">
        <v>163</v>
      </c>
    </row>
    <row r="9" spans="1:60" ht="33.75" outlineLevel="1" x14ac:dyDescent="0.2">
      <c r="A9" s="169">
        <v>1</v>
      </c>
      <c r="B9" s="170" t="s">
        <v>569</v>
      </c>
      <c r="C9" s="178" t="s">
        <v>570</v>
      </c>
      <c r="D9" s="171" t="s">
        <v>166</v>
      </c>
      <c r="E9" s="172">
        <v>30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167</v>
      </c>
      <c r="T9" s="175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1" t="s">
        <v>571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33.75" outlineLevel="1" x14ac:dyDescent="0.2">
      <c r="A11" s="169">
        <v>2</v>
      </c>
      <c r="B11" s="170" t="s">
        <v>572</v>
      </c>
      <c r="C11" s="178" t="s">
        <v>573</v>
      </c>
      <c r="D11" s="171" t="s">
        <v>166</v>
      </c>
      <c r="E11" s="172">
        <v>3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167</v>
      </c>
      <c r="T11" s="175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1" t="s">
        <v>574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90" t="str">
        <f>C12</f>
        <v>čtečka s velmi dlouhým dosahem - vjezdy na parkoviště, do garáží, otvírání dveří na velkou vzdálenost apod.</v>
      </c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3" t="s">
        <v>162</v>
      </c>
      <c r="B13" s="164" t="s">
        <v>120</v>
      </c>
      <c r="C13" s="177" t="s">
        <v>121</v>
      </c>
      <c r="D13" s="165"/>
      <c r="E13" s="166"/>
      <c r="F13" s="167"/>
      <c r="G13" s="167">
        <f>SUMIF(AG14:AG16,"&lt;&gt;NOR",G14:G16)</f>
        <v>0</v>
      </c>
      <c r="H13" s="167"/>
      <c r="I13" s="167">
        <f>SUM(I14:I16)</f>
        <v>0</v>
      </c>
      <c r="J13" s="167"/>
      <c r="K13" s="167">
        <f>SUM(K14:K16)</f>
        <v>0</v>
      </c>
      <c r="L13" s="167"/>
      <c r="M13" s="167">
        <f>SUM(M14:M16)</f>
        <v>0</v>
      </c>
      <c r="N13" s="167"/>
      <c r="O13" s="167">
        <f>SUM(O14:O16)</f>
        <v>0</v>
      </c>
      <c r="P13" s="167"/>
      <c r="Q13" s="167">
        <f>SUM(Q14:Q16)</f>
        <v>0</v>
      </c>
      <c r="R13" s="167"/>
      <c r="S13" s="167"/>
      <c r="T13" s="168"/>
      <c r="U13" s="162"/>
      <c r="V13" s="162">
        <f>SUM(V14:V16)</f>
        <v>0</v>
      </c>
      <c r="W13" s="162"/>
      <c r="AG13" t="s">
        <v>163</v>
      </c>
    </row>
    <row r="14" spans="1:60" outlineLevel="1" x14ac:dyDescent="0.2">
      <c r="A14" s="182">
        <v>3</v>
      </c>
      <c r="B14" s="183" t="s">
        <v>575</v>
      </c>
      <c r="C14" s="189" t="s">
        <v>576</v>
      </c>
      <c r="D14" s="184" t="s">
        <v>166</v>
      </c>
      <c r="E14" s="185">
        <v>3</v>
      </c>
      <c r="F14" s="186"/>
      <c r="G14" s="187">
        <f>ROUND(E14*F14,2)</f>
        <v>0</v>
      </c>
      <c r="H14" s="186"/>
      <c r="I14" s="187">
        <f>ROUND(E14*H14,2)</f>
        <v>0</v>
      </c>
      <c r="J14" s="186"/>
      <c r="K14" s="187">
        <f>ROUND(E14*J14,2)</f>
        <v>0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 t="s">
        <v>167</v>
      </c>
      <c r="T14" s="188" t="s">
        <v>168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4</v>
      </c>
      <c r="B15" s="183" t="s">
        <v>577</v>
      </c>
      <c r="C15" s="189" t="s">
        <v>578</v>
      </c>
      <c r="D15" s="184" t="s">
        <v>424</v>
      </c>
      <c r="E15" s="185">
        <v>24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0</v>
      </c>
      <c r="O15" s="187">
        <f>ROUND(E15*N15,2)</f>
        <v>0</v>
      </c>
      <c r="P15" s="187">
        <v>0</v>
      </c>
      <c r="Q15" s="187">
        <f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5</v>
      </c>
      <c r="B16" s="183" t="s">
        <v>562</v>
      </c>
      <c r="C16" s="189" t="s">
        <v>563</v>
      </c>
      <c r="D16" s="184" t="s">
        <v>424</v>
      </c>
      <c r="E16" s="185">
        <v>11</v>
      </c>
      <c r="F16" s="186"/>
      <c r="G16" s="187">
        <f>ROUND(E16*F16,2)</f>
        <v>0</v>
      </c>
      <c r="H16" s="186"/>
      <c r="I16" s="187">
        <f>ROUND(E16*H16,2)</f>
        <v>0</v>
      </c>
      <c r="J16" s="186"/>
      <c r="K16" s="187">
        <f>ROUND(E16*J16,2)</f>
        <v>0</v>
      </c>
      <c r="L16" s="187">
        <v>21</v>
      </c>
      <c r="M16" s="187">
        <f>G16*(1+L16/100)</f>
        <v>0</v>
      </c>
      <c r="N16" s="187">
        <v>0</v>
      </c>
      <c r="O16" s="187">
        <f>ROUND(E16*N16,2)</f>
        <v>0</v>
      </c>
      <c r="P16" s="187">
        <v>0</v>
      </c>
      <c r="Q16" s="187">
        <f>ROUND(E16*P16,2)</f>
        <v>0</v>
      </c>
      <c r="R16" s="187"/>
      <c r="S16" s="187" t="s">
        <v>167</v>
      </c>
      <c r="T16" s="188" t="s">
        <v>168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">
      <c r="A17" s="163" t="s">
        <v>162</v>
      </c>
      <c r="B17" s="164" t="s">
        <v>124</v>
      </c>
      <c r="C17" s="177" t="s">
        <v>125</v>
      </c>
      <c r="D17" s="165"/>
      <c r="E17" s="166"/>
      <c r="F17" s="167"/>
      <c r="G17" s="167">
        <f>SUMIF(AG18:AG19,"&lt;&gt;NOR",G18:G19)</f>
        <v>0</v>
      </c>
      <c r="H17" s="167"/>
      <c r="I17" s="167">
        <f>SUM(I18:I19)</f>
        <v>0</v>
      </c>
      <c r="J17" s="167"/>
      <c r="K17" s="167">
        <f>SUM(K18:K19)</f>
        <v>0</v>
      </c>
      <c r="L17" s="167"/>
      <c r="M17" s="167">
        <f>SUM(M18:M19)</f>
        <v>0</v>
      </c>
      <c r="N17" s="167"/>
      <c r="O17" s="167">
        <f>SUM(O18:O19)</f>
        <v>0</v>
      </c>
      <c r="P17" s="167"/>
      <c r="Q17" s="167">
        <f>SUM(Q18:Q19)</f>
        <v>0</v>
      </c>
      <c r="R17" s="167"/>
      <c r="S17" s="167"/>
      <c r="T17" s="168"/>
      <c r="U17" s="162"/>
      <c r="V17" s="162">
        <f>SUM(V18:V19)</f>
        <v>0</v>
      </c>
      <c r="W17" s="162"/>
      <c r="AG17" t="s">
        <v>163</v>
      </c>
    </row>
    <row r="18" spans="1:60" outlineLevel="1" x14ac:dyDescent="0.2">
      <c r="A18" s="182">
        <v>6</v>
      </c>
      <c r="B18" s="183" t="s">
        <v>515</v>
      </c>
      <c r="C18" s="189" t="s">
        <v>579</v>
      </c>
      <c r="D18" s="184" t="s">
        <v>424</v>
      </c>
      <c r="E18" s="185">
        <v>12</v>
      </c>
      <c r="F18" s="186"/>
      <c r="G18" s="187">
        <f>ROUND(E18*F18,2)</f>
        <v>0</v>
      </c>
      <c r="H18" s="186"/>
      <c r="I18" s="187">
        <f>ROUND(E18*H18,2)</f>
        <v>0</v>
      </c>
      <c r="J18" s="186"/>
      <c r="K18" s="187">
        <f>ROUND(E18*J18,2)</f>
        <v>0</v>
      </c>
      <c r="L18" s="187">
        <v>21</v>
      </c>
      <c r="M18" s="187">
        <f>G18*(1+L18/100)</f>
        <v>0</v>
      </c>
      <c r="N18" s="187">
        <v>0</v>
      </c>
      <c r="O18" s="187">
        <f>ROUND(E18*N18,2)</f>
        <v>0</v>
      </c>
      <c r="P18" s="187">
        <v>0</v>
      </c>
      <c r="Q18" s="187">
        <f>ROUND(E18*P18,2)</f>
        <v>0</v>
      </c>
      <c r="R18" s="187"/>
      <c r="S18" s="187" t="s">
        <v>167</v>
      </c>
      <c r="T18" s="188" t="s">
        <v>168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82">
        <v>7</v>
      </c>
      <c r="B19" s="183" t="s">
        <v>580</v>
      </c>
      <c r="C19" s="189" t="s">
        <v>581</v>
      </c>
      <c r="D19" s="184" t="s">
        <v>424</v>
      </c>
      <c r="E19" s="185">
        <v>48</v>
      </c>
      <c r="F19" s="186"/>
      <c r="G19" s="187">
        <f>ROUND(E19*F19,2)</f>
        <v>0</v>
      </c>
      <c r="H19" s="186"/>
      <c r="I19" s="187">
        <f>ROUND(E19*H19,2)</f>
        <v>0</v>
      </c>
      <c r="J19" s="186"/>
      <c r="K19" s="187">
        <f>ROUND(E19*J19,2)</f>
        <v>0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/>
      <c r="S19" s="187" t="s">
        <v>167</v>
      </c>
      <c r="T19" s="188" t="s">
        <v>168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x14ac:dyDescent="0.2">
      <c r="A20" s="163" t="s">
        <v>162</v>
      </c>
      <c r="B20" s="164" t="s">
        <v>130</v>
      </c>
      <c r="C20" s="177" t="s">
        <v>131</v>
      </c>
      <c r="D20" s="165"/>
      <c r="E20" s="166"/>
      <c r="F20" s="167"/>
      <c r="G20" s="167">
        <f>SUMIF(AG21:AG22,"&lt;&gt;NOR",G21:G22)</f>
        <v>0</v>
      </c>
      <c r="H20" s="167"/>
      <c r="I20" s="167">
        <f>SUM(I21:I22)</f>
        <v>0</v>
      </c>
      <c r="J20" s="167"/>
      <c r="K20" s="167">
        <f>SUM(K21:K22)</f>
        <v>0</v>
      </c>
      <c r="L20" s="167"/>
      <c r="M20" s="167">
        <f>SUM(M21:M22)</f>
        <v>0</v>
      </c>
      <c r="N20" s="167"/>
      <c r="O20" s="167">
        <f>SUM(O21:O22)</f>
        <v>0</v>
      </c>
      <c r="P20" s="167"/>
      <c r="Q20" s="167">
        <f>SUM(Q21:Q22)</f>
        <v>0</v>
      </c>
      <c r="R20" s="167"/>
      <c r="S20" s="167"/>
      <c r="T20" s="168"/>
      <c r="U20" s="162"/>
      <c r="V20" s="162">
        <f>SUM(V21:V22)</f>
        <v>0</v>
      </c>
      <c r="W20" s="162"/>
      <c r="AG20" t="s">
        <v>163</v>
      </c>
    </row>
    <row r="21" spans="1:60" outlineLevel="1" x14ac:dyDescent="0.2">
      <c r="A21" s="182">
        <v>8</v>
      </c>
      <c r="B21" s="183" t="s">
        <v>519</v>
      </c>
      <c r="C21" s="189" t="s">
        <v>520</v>
      </c>
      <c r="D21" s="184" t="s">
        <v>424</v>
      </c>
      <c r="E21" s="185">
        <v>1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169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2">
        <v>9</v>
      </c>
      <c r="B22" s="183" t="s">
        <v>517</v>
      </c>
      <c r="C22" s="189" t="s">
        <v>518</v>
      </c>
      <c r="D22" s="184" t="s">
        <v>166</v>
      </c>
      <c r="E22" s="185">
        <v>5</v>
      </c>
      <c r="F22" s="186"/>
      <c r="G22" s="187">
        <f>ROUND(E22*F22,2)</f>
        <v>0</v>
      </c>
      <c r="H22" s="186"/>
      <c r="I22" s="187">
        <f>ROUND(E22*H22,2)</f>
        <v>0</v>
      </c>
      <c r="J22" s="186"/>
      <c r="K22" s="187">
        <f>ROUND(E22*J22,2)</f>
        <v>0</v>
      </c>
      <c r="L22" s="187">
        <v>21</v>
      </c>
      <c r="M22" s="187">
        <f>G22*(1+L22/100)</f>
        <v>0</v>
      </c>
      <c r="N22" s="187">
        <v>0</v>
      </c>
      <c r="O22" s="187">
        <f>ROUND(E22*N22,2)</f>
        <v>0</v>
      </c>
      <c r="P22" s="187">
        <v>0</v>
      </c>
      <c r="Q22" s="187">
        <f>ROUND(E22*P22,2)</f>
        <v>0</v>
      </c>
      <c r="R22" s="187"/>
      <c r="S22" s="187" t="s">
        <v>167</v>
      </c>
      <c r="T22" s="188" t="s">
        <v>168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182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3" t="s">
        <v>162</v>
      </c>
      <c r="B23" s="164" t="s">
        <v>118</v>
      </c>
      <c r="C23" s="177" t="s">
        <v>119</v>
      </c>
      <c r="D23" s="165"/>
      <c r="E23" s="166"/>
      <c r="F23" s="167"/>
      <c r="G23" s="167">
        <f>SUMIF(AG24:AG24,"&lt;&gt;NOR",G24:G24)</f>
        <v>0</v>
      </c>
      <c r="H23" s="167"/>
      <c r="I23" s="167">
        <f>SUM(I24:I24)</f>
        <v>0</v>
      </c>
      <c r="J23" s="167"/>
      <c r="K23" s="167">
        <f>SUM(K24:K24)</f>
        <v>0</v>
      </c>
      <c r="L23" s="167"/>
      <c r="M23" s="167">
        <f>SUM(M24:M24)</f>
        <v>0</v>
      </c>
      <c r="N23" s="167"/>
      <c r="O23" s="167">
        <f>SUM(O24:O24)</f>
        <v>0</v>
      </c>
      <c r="P23" s="167"/>
      <c r="Q23" s="167">
        <f>SUM(Q24:Q24)</f>
        <v>0</v>
      </c>
      <c r="R23" s="167"/>
      <c r="S23" s="167"/>
      <c r="T23" s="168"/>
      <c r="U23" s="162"/>
      <c r="V23" s="162">
        <f>SUM(V24:V24)</f>
        <v>0</v>
      </c>
      <c r="W23" s="162"/>
      <c r="AG23" t="s">
        <v>163</v>
      </c>
    </row>
    <row r="24" spans="1:60" outlineLevel="1" x14ac:dyDescent="0.2">
      <c r="A24" s="182">
        <v>10</v>
      </c>
      <c r="B24" s="183" t="s">
        <v>543</v>
      </c>
      <c r="C24" s="189" t="s">
        <v>544</v>
      </c>
      <c r="D24" s="184" t="s">
        <v>525</v>
      </c>
      <c r="E24" s="185">
        <v>1</v>
      </c>
      <c r="F24" s="186"/>
      <c r="G24" s="187">
        <f>ROUND(E24*F24,2)</f>
        <v>0</v>
      </c>
      <c r="H24" s="186"/>
      <c r="I24" s="187">
        <f>ROUND(E24*H24,2)</f>
        <v>0</v>
      </c>
      <c r="J24" s="186"/>
      <c r="K24" s="187">
        <f>ROUND(E24*J24,2)</f>
        <v>0</v>
      </c>
      <c r="L24" s="187">
        <v>21</v>
      </c>
      <c r="M24" s="187">
        <f>G24*(1+L24/100)</f>
        <v>0</v>
      </c>
      <c r="N24" s="187">
        <v>0</v>
      </c>
      <c r="O24" s="187">
        <f>ROUND(E24*N24,2)</f>
        <v>0</v>
      </c>
      <c r="P24" s="187">
        <v>0</v>
      </c>
      <c r="Q24" s="187">
        <f>ROUND(E24*P24,2)</f>
        <v>0</v>
      </c>
      <c r="R24" s="187"/>
      <c r="S24" s="187" t="s">
        <v>167</v>
      </c>
      <c r="T24" s="188" t="s">
        <v>168</v>
      </c>
      <c r="U24" s="161">
        <v>0</v>
      </c>
      <c r="V24" s="161">
        <f>ROUND(E24*U24,2)</f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182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163" t="s">
        <v>162</v>
      </c>
      <c r="B25" s="164" t="s">
        <v>126</v>
      </c>
      <c r="C25" s="177" t="s">
        <v>127</v>
      </c>
      <c r="D25" s="165"/>
      <c r="E25" s="166"/>
      <c r="F25" s="167"/>
      <c r="G25" s="167">
        <f>SUMIF(AG26:AG28,"&lt;&gt;NOR",G26:G28)</f>
        <v>0</v>
      </c>
      <c r="H25" s="167"/>
      <c r="I25" s="167">
        <f>SUM(I26:I28)</f>
        <v>0</v>
      </c>
      <c r="J25" s="167"/>
      <c r="K25" s="167">
        <f>SUM(K26:K28)</f>
        <v>0</v>
      </c>
      <c r="L25" s="167"/>
      <c r="M25" s="167">
        <f>SUM(M26:M28)</f>
        <v>0</v>
      </c>
      <c r="N25" s="167"/>
      <c r="O25" s="167">
        <f>SUM(O26:O28)</f>
        <v>0</v>
      </c>
      <c r="P25" s="167"/>
      <c r="Q25" s="167">
        <f>SUM(Q26:Q28)</f>
        <v>0</v>
      </c>
      <c r="R25" s="167"/>
      <c r="S25" s="167"/>
      <c r="T25" s="168"/>
      <c r="U25" s="162"/>
      <c r="V25" s="162">
        <f>SUM(V26:V28)</f>
        <v>0</v>
      </c>
      <c r="W25" s="162"/>
      <c r="AG25" t="s">
        <v>163</v>
      </c>
    </row>
    <row r="26" spans="1:60" outlineLevel="1" x14ac:dyDescent="0.2">
      <c r="A26" s="182">
        <v>11</v>
      </c>
      <c r="B26" s="183" t="s">
        <v>452</v>
      </c>
      <c r="C26" s="189" t="s">
        <v>582</v>
      </c>
      <c r="D26" s="184" t="s">
        <v>451</v>
      </c>
      <c r="E26" s="185">
        <v>7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7">
        <v>0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167</v>
      </c>
      <c r="T26" s="188" t="s">
        <v>168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182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2">
        <v>12</v>
      </c>
      <c r="B27" s="183" t="s">
        <v>454</v>
      </c>
      <c r="C27" s="189" t="s">
        <v>583</v>
      </c>
      <c r="D27" s="184" t="s">
        <v>424</v>
      </c>
      <c r="E27" s="185">
        <v>2</v>
      </c>
      <c r="F27" s="186"/>
      <c r="G27" s="187">
        <f>ROUND(E27*F27,2)</f>
        <v>0</v>
      </c>
      <c r="H27" s="186"/>
      <c r="I27" s="187">
        <f>ROUND(E27*H27,2)</f>
        <v>0</v>
      </c>
      <c r="J27" s="186"/>
      <c r="K27" s="187">
        <f>ROUND(E27*J27,2)</f>
        <v>0</v>
      </c>
      <c r="L27" s="187">
        <v>21</v>
      </c>
      <c r="M27" s="187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7"/>
      <c r="S27" s="187" t="s">
        <v>167</v>
      </c>
      <c r="T27" s="188" t="s">
        <v>168</v>
      </c>
      <c r="U27" s="161">
        <v>0</v>
      </c>
      <c r="V27" s="161">
        <f>ROUND(E27*U27,2)</f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2">
        <v>13</v>
      </c>
      <c r="B28" s="183" t="s">
        <v>584</v>
      </c>
      <c r="C28" s="189" t="s">
        <v>585</v>
      </c>
      <c r="D28" s="184" t="s">
        <v>424</v>
      </c>
      <c r="E28" s="185">
        <v>5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167</v>
      </c>
      <c r="T28" s="188" t="s">
        <v>168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3" t="s">
        <v>162</v>
      </c>
      <c r="B29" s="164" t="s">
        <v>122</v>
      </c>
      <c r="C29" s="177" t="s">
        <v>123</v>
      </c>
      <c r="D29" s="165"/>
      <c r="E29" s="166"/>
      <c r="F29" s="167"/>
      <c r="G29" s="167">
        <f>SUMIF(AG30:AG31,"&lt;&gt;NOR",G30:G31)</f>
        <v>0</v>
      </c>
      <c r="H29" s="167"/>
      <c r="I29" s="167">
        <f>SUM(I30:I31)</f>
        <v>0</v>
      </c>
      <c r="J29" s="167"/>
      <c r="K29" s="167">
        <f>SUM(K30:K31)</f>
        <v>0</v>
      </c>
      <c r="L29" s="167"/>
      <c r="M29" s="167">
        <f>SUM(M30:M31)</f>
        <v>0</v>
      </c>
      <c r="N29" s="167"/>
      <c r="O29" s="167">
        <f>SUM(O30:O31)</f>
        <v>0</v>
      </c>
      <c r="P29" s="167"/>
      <c r="Q29" s="167">
        <f>SUM(Q30:Q31)</f>
        <v>0</v>
      </c>
      <c r="R29" s="167"/>
      <c r="S29" s="167"/>
      <c r="T29" s="168"/>
      <c r="U29" s="162"/>
      <c r="V29" s="162">
        <f>SUM(V30:V31)</f>
        <v>0</v>
      </c>
      <c r="W29" s="162"/>
      <c r="AG29" t="s">
        <v>163</v>
      </c>
    </row>
    <row r="30" spans="1:60" outlineLevel="1" x14ac:dyDescent="0.2">
      <c r="A30" s="182">
        <v>14</v>
      </c>
      <c r="B30" s="183" t="s">
        <v>586</v>
      </c>
      <c r="C30" s="189" t="s">
        <v>546</v>
      </c>
      <c r="D30" s="184" t="s">
        <v>166</v>
      </c>
      <c r="E30" s="185">
        <v>1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7"/>
      <c r="S30" s="187" t="s">
        <v>167</v>
      </c>
      <c r="T30" s="188" t="s">
        <v>168</v>
      </c>
      <c r="U30" s="161">
        <v>0</v>
      </c>
      <c r="V30" s="161">
        <f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182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2">
        <v>15</v>
      </c>
      <c r="B31" s="183" t="s">
        <v>447</v>
      </c>
      <c r="C31" s="189" t="s">
        <v>448</v>
      </c>
      <c r="D31" s="184" t="s">
        <v>424</v>
      </c>
      <c r="E31" s="185">
        <v>1</v>
      </c>
      <c r="F31" s="186"/>
      <c r="G31" s="187">
        <f>ROUND(E31*F31,2)</f>
        <v>0</v>
      </c>
      <c r="H31" s="186"/>
      <c r="I31" s="187">
        <f>ROUND(E31*H31,2)</f>
        <v>0</v>
      </c>
      <c r="J31" s="186"/>
      <c r="K31" s="187">
        <f>ROUND(E31*J31,2)</f>
        <v>0</v>
      </c>
      <c r="L31" s="187">
        <v>21</v>
      </c>
      <c r="M31" s="187">
        <f>G31*(1+L31/100)</f>
        <v>0</v>
      </c>
      <c r="N31" s="187">
        <v>0</v>
      </c>
      <c r="O31" s="187">
        <f>ROUND(E31*N31,2)</f>
        <v>0</v>
      </c>
      <c r="P31" s="187">
        <v>0</v>
      </c>
      <c r="Q31" s="187">
        <f>ROUND(E31*P31,2)</f>
        <v>0</v>
      </c>
      <c r="R31" s="187"/>
      <c r="S31" s="187" t="s">
        <v>167</v>
      </c>
      <c r="T31" s="188" t="s">
        <v>168</v>
      </c>
      <c r="U31" s="161">
        <v>0</v>
      </c>
      <c r="V31" s="161">
        <f>ROUND(E31*U31,2)</f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169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63" t="s">
        <v>162</v>
      </c>
      <c r="B32" s="164" t="s">
        <v>128</v>
      </c>
      <c r="C32" s="177" t="s">
        <v>129</v>
      </c>
      <c r="D32" s="165"/>
      <c r="E32" s="166"/>
      <c r="F32" s="167"/>
      <c r="G32" s="167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7"/>
      <c r="O32" s="167">
        <f>SUM(O33:O33)</f>
        <v>0</v>
      </c>
      <c r="P32" s="167"/>
      <c r="Q32" s="167">
        <f>SUM(Q33:Q33)</f>
        <v>0</v>
      </c>
      <c r="R32" s="167"/>
      <c r="S32" s="167"/>
      <c r="T32" s="168"/>
      <c r="U32" s="162"/>
      <c r="V32" s="162">
        <f>SUM(V33:V33)</f>
        <v>0</v>
      </c>
      <c r="W32" s="162"/>
      <c r="AG32" t="s">
        <v>163</v>
      </c>
    </row>
    <row r="33" spans="1:60" outlineLevel="1" x14ac:dyDescent="0.2">
      <c r="A33" s="169">
        <v>16</v>
      </c>
      <c r="B33" s="170" t="s">
        <v>550</v>
      </c>
      <c r="C33" s="178" t="s">
        <v>551</v>
      </c>
      <c r="D33" s="171" t="s">
        <v>424</v>
      </c>
      <c r="E33" s="172">
        <v>8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/>
      <c r="S33" s="174" t="s">
        <v>167</v>
      </c>
      <c r="T33" s="175" t="s">
        <v>168</v>
      </c>
      <c r="U33" s="161">
        <v>0</v>
      </c>
      <c r="V33" s="161">
        <f>ROUND(E33*U33,2)</f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5"/>
      <c r="B34" s="6"/>
      <c r="C34" s="179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v>15</v>
      </c>
      <c r="AF34">
        <v>21</v>
      </c>
    </row>
    <row r="35" spans="1:60" x14ac:dyDescent="0.2">
      <c r="A35" s="155"/>
      <c r="B35" s="156" t="s">
        <v>29</v>
      </c>
      <c r="C35" s="180"/>
      <c r="D35" s="157"/>
      <c r="E35" s="158"/>
      <c r="F35" s="158"/>
      <c r="G35" s="176">
        <f>G8+G13+G17+G20+G23+G25+G29+G32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f>SUMIF(L7:L33,AE34,G7:G33)</f>
        <v>0</v>
      </c>
      <c r="AF35">
        <f>SUMIF(L7:L33,AF34,G7:G33)</f>
        <v>0</v>
      </c>
      <c r="AG35" t="s">
        <v>178</v>
      </c>
    </row>
    <row r="36" spans="1:60" x14ac:dyDescent="0.2">
      <c r="C36" s="181"/>
      <c r="D36" s="143"/>
      <c r="AG36" t="s">
        <v>179</v>
      </c>
    </row>
    <row r="37" spans="1:60" x14ac:dyDescent="0.2">
      <c r="D37" s="143"/>
    </row>
    <row r="38" spans="1:60" x14ac:dyDescent="0.2">
      <c r="D38" s="143"/>
    </row>
    <row r="39" spans="1:60" x14ac:dyDescent="0.2">
      <c r="D39" s="143"/>
    </row>
    <row r="40" spans="1:60" x14ac:dyDescent="0.2">
      <c r="D40" s="143"/>
    </row>
    <row r="41" spans="1:60" x14ac:dyDescent="0.2">
      <c r="D41" s="143"/>
    </row>
    <row r="42" spans="1:60" x14ac:dyDescent="0.2">
      <c r="D42" s="143"/>
    </row>
    <row r="43" spans="1:60" x14ac:dyDescent="0.2">
      <c r="D43" s="143"/>
    </row>
    <row r="44" spans="1:60" x14ac:dyDescent="0.2">
      <c r="D44" s="143"/>
    </row>
    <row r="45" spans="1:60" x14ac:dyDescent="0.2">
      <c r="D45" s="143"/>
    </row>
    <row r="46" spans="1:60" x14ac:dyDescent="0.2">
      <c r="D46" s="143"/>
    </row>
    <row r="47" spans="1:60" x14ac:dyDescent="0.2">
      <c r="D47" s="143"/>
    </row>
    <row r="48" spans="1:60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57</v>
      </c>
      <c r="C3" s="254" t="s">
        <v>58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71</v>
      </c>
      <c r="C4" s="257" t="s">
        <v>72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106</v>
      </c>
      <c r="C8" s="177" t="s">
        <v>108</v>
      </c>
      <c r="D8" s="165"/>
      <c r="E8" s="166"/>
      <c r="F8" s="167"/>
      <c r="G8" s="167">
        <f>SUMIF(AG9:AG12,"&lt;&gt;NOR",G9:G12)</f>
        <v>0</v>
      </c>
      <c r="H8" s="167"/>
      <c r="I8" s="167">
        <f>SUM(I9:I12)</f>
        <v>0</v>
      </c>
      <c r="J8" s="167"/>
      <c r="K8" s="167">
        <f>SUM(K9:K12)</f>
        <v>0</v>
      </c>
      <c r="L8" s="167"/>
      <c r="M8" s="167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8"/>
      <c r="U8" s="162"/>
      <c r="V8" s="162">
        <f>SUM(V9:V12)</f>
        <v>0</v>
      </c>
      <c r="W8" s="162"/>
      <c r="AG8" t="s">
        <v>163</v>
      </c>
    </row>
    <row r="9" spans="1:60" ht="33.75" outlineLevel="1" x14ac:dyDescent="0.2">
      <c r="A9" s="169">
        <v>1</v>
      </c>
      <c r="B9" s="170" t="s">
        <v>569</v>
      </c>
      <c r="C9" s="178" t="s">
        <v>570</v>
      </c>
      <c r="D9" s="171" t="s">
        <v>166</v>
      </c>
      <c r="E9" s="172">
        <v>15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167</v>
      </c>
      <c r="T9" s="175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182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1" t="s">
        <v>571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33.75" outlineLevel="1" x14ac:dyDescent="0.2">
      <c r="A11" s="169">
        <v>2</v>
      </c>
      <c r="B11" s="170" t="s">
        <v>572</v>
      </c>
      <c r="C11" s="178" t="s">
        <v>573</v>
      </c>
      <c r="D11" s="171" t="s">
        <v>166</v>
      </c>
      <c r="E11" s="172">
        <v>3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167</v>
      </c>
      <c r="T11" s="175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182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51" t="s">
        <v>574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90" t="str">
        <f>C12</f>
        <v>čtečka s velmi dlouhým dosahem - vjezdy na parkoviště, do garáží, otvírání dveří na velkou vzdálenost apod.</v>
      </c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3" t="s">
        <v>162</v>
      </c>
      <c r="B13" s="164" t="s">
        <v>120</v>
      </c>
      <c r="C13" s="177" t="s">
        <v>121</v>
      </c>
      <c r="D13" s="165"/>
      <c r="E13" s="166"/>
      <c r="F13" s="167"/>
      <c r="G13" s="167">
        <f>SUMIF(AG14:AG15,"&lt;&gt;NOR",G14:G15)</f>
        <v>0</v>
      </c>
      <c r="H13" s="167"/>
      <c r="I13" s="167">
        <f>SUM(I14:I15)</f>
        <v>0</v>
      </c>
      <c r="J13" s="167"/>
      <c r="K13" s="167">
        <f>SUM(K14:K15)</f>
        <v>0</v>
      </c>
      <c r="L13" s="167"/>
      <c r="M13" s="167">
        <f>SUM(M14:M15)</f>
        <v>0</v>
      </c>
      <c r="N13" s="167"/>
      <c r="O13" s="167">
        <f>SUM(O14:O15)</f>
        <v>0</v>
      </c>
      <c r="P13" s="167"/>
      <c r="Q13" s="167">
        <f>SUM(Q14:Q15)</f>
        <v>0</v>
      </c>
      <c r="R13" s="167"/>
      <c r="S13" s="167"/>
      <c r="T13" s="168"/>
      <c r="U13" s="162"/>
      <c r="V13" s="162">
        <f>SUM(V14:V15)</f>
        <v>0</v>
      </c>
      <c r="W13" s="162"/>
      <c r="AG13" t="s">
        <v>163</v>
      </c>
    </row>
    <row r="14" spans="1:60" outlineLevel="1" x14ac:dyDescent="0.2">
      <c r="A14" s="182">
        <v>3</v>
      </c>
      <c r="B14" s="183" t="s">
        <v>575</v>
      </c>
      <c r="C14" s="189" t="s">
        <v>576</v>
      </c>
      <c r="D14" s="184" t="s">
        <v>166</v>
      </c>
      <c r="E14" s="185">
        <v>3</v>
      </c>
      <c r="F14" s="186"/>
      <c r="G14" s="187">
        <f>ROUND(E14*F14,2)</f>
        <v>0</v>
      </c>
      <c r="H14" s="186"/>
      <c r="I14" s="187">
        <f>ROUND(E14*H14,2)</f>
        <v>0</v>
      </c>
      <c r="J14" s="186"/>
      <c r="K14" s="187">
        <f>ROUND(E14*J14,2)</f>
        <v>0</v>
      </c>
      <c r="L14" s="187">
        <v>21</v>
      </c>
      <c r="M14" s="187">
        <f>G14*(1+L14/100)</f>
        <v>0</v>
      </c>
      <c r="N14" s="187">
        <v>0</v>
      </c>
      <c r="O14" s="187">
        <f>ROUND(E14*N14,2)</f>
        <v>0</v>
      </c>
      <c r="P14" s="187">
        <v>0</v>
      </c>
      <c r="Q14" s="187">
        <f>ROUND(E14*P14,2)</f>
        <v>0</v>
      </c>
      <c r="R14" s="187"/>
      <c r="S14" s="187" t="s">
        <v>167</v>
      </c>
      <c r="T14" s="188" t="s">
        <v>168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4</v>
      </c>
      <c r="B15" s="183" t="s">
        <v>562</v>
      </c>
      <c r="C15" s="189" t="s">
        <v>563</v>
      </c>
      <c r="D15" s="184" t="s">
        <v>424</v>
      </c>
      <c r="E15" s="185">
        <v>11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0</v>
      </c>
      <c r="O15" s="187">
        <f>ROUND(E15*N15,2)</f>
        <v>0</v>
      </c>
      <c r="P15" s="187">
        <v>0</v>
      </c>
      <c r="Q15" s="187">
        <f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63" t="s">
        <v>162</v>
      </c>
      <c r="B16" s="164" t="s">
        <v>124</v>
      </c>
      <c r="C16" s="177" t="s">
        <v>125</v>
      </c>
      <c r="D16" s="165"/>
      <c r="E16" s="166"/>
      <c r="F16" s="167"/>
      <c r="G16" s="167">
        <f>SUMIF(AG17:AG18,"&lt;&gt;NOR",G17:G18)</f>
        <v>0</v>
      </c>
      <c r="H16" s="167"/>
      <c r="I16" s="167">
        <f>SUM(I17:I18)</f>
        <v>0</v>
      </c>
      <c r="J16" s="167"/>
      <c r="K16" s="167">
        <f>SUM(K17:K18)</f>
        <v>0</v>
      </c>
      <c r="L16" s="167"/>
      <c r="M16" s="167">
        <f>SUM(M17:M18)</f>
        <v>0</v>
      </c>
      <c r="N16" s="167"/>
      <c r="O16" s="167">
        <f>SUM(O17:O18)</f>
        <v>0</v>
      </c>
      <c r="P16" s="167"/>
      <c r="Q16" s="167">
        <f>SUM(Q17:Q18)</f>
        <v>0</v>
      </c>
      <c r="R16" s="167"/>
      <c r="S16" s="167"/>
      <c r="T16" s="168"/>
      <c r="U16" s="162"/>
      <c r="V16" s="162">
        <f>SUM(V17:V18)</f>
        <v>0</v>
      </c>
      <c r="W16" s="162"/>
      <c r="AG16" t="s">
        <v>163</v>
      </c>
    </row>
    <row r="17" spans="1:60" outlineLevel="1" x14ac:dyDescent="0.2">
      <c r="A17" s="182">
        <v>5</v>
      </c>
      <c r="B17" s="183" t="s">
        <v>515</v>
      </c>
      <c r="C17" s="189" t="s">
        <v>579</v>
      </c>
      <c r="D17" s="184" t="s">
        <v>424</v>
      </c>
      <c r="E17" s="185">
        <v>12</v>
      </c>
      <c r="F17" s="186"/>
      <c r="G17" s="187">
        <f>ROUND(E17*F17,2)</f>
        <v>0</v>
      </c>
      <c r="H17" s="186"/>
      <c r="I17" s="187">
        <f>ROUND(E17*H17,2)</f>
        <v>0</v>
      </c>
      <c r="J17" s="186"/>
      <c r="K17" s="187">
        <f>ROUND(E17*J17,2)</f>
        <v>0</v>
      </c>
      <c r="L17" s="187">
        <v>21</v>
      </c>
      <c r="M17" s="187">
        <f>G17*(1+L17/100)</f>
        <v>0</v>
      </c>
      <c r="N17" s="187">
        <v>0</v>
      </c>
      <c r="O17" s="187">
        <f>ROUND(E17*N17,2)</f>
        <v>0</v>
      </c>
      <c r="P17" s="187">
        <v>0</v>
      </c>
      <c r="Q17" s="187">
        <f>ROUND(E17*P17,2)</f>
        <v>0</v>
      </c>
      <c r="R17" s="187"/>
      <c r="S17" s="187" t="s">
        <v>167</v>
      </c>
      <c r="T17" s="188" t="s">
        <v>168</v>
      </c>
      <c r="U17" s="161">
        <v>0</v>
      </c>
      <c r="V17" s="161">
        <f>ROUND(E17*U17,2)</f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82">
        <v>6</v>
      </c>
      <c r="B18" s="183" t="s">
        <v>580</v>
      </c>
      <c r="C18" s="189" t="s">
        <v>581</v>
      </c>
      <c r="D18" s="184" t="s">
        <v>424</v>
      </c>
      <c r="E18" s="185">
        <v>40</v>
      </c>
      <c r="F18" s="186"/>
      <c r="G18" s="187">
        <f>ROUND(E18*F18,2)</f>
        <v>0</v>
      </c>
      <c r="H18" s="186"/>
      <c r="I18" s="187">
        <f>ROUND(E18*H18,2)</f>
        <v>0</v>
      </c>
      <c r="J18" s="186"/>
      <c r="K18" s="187">
        <f>ROUND(E18*J18,2)</f>
        <v>0</v>
      </c>
      <c r="L18" s="187">
        <v>21</v>
      </c>
      <c r="M18" s="187">
        <f>G18*(1+L18/100)</f>
        <v>0</v>
      </c>
      <c r="N18" s="187">
        <v>0</v>
      </c>
      <c r="O18" s="187">
        <f>ROUND(E18*N18,2)</f>
        <v>0</v>
      </c>
      <c r="P18" s="187">
        <v>0</v>
      </c>
      <c r="Q18" s="187">
        <f>ROUND(E18*P18,2)</f>
        <v>0</v>
      </c>
      <c r="R18" s="187"/>
      <c r="S18" s="187" t="s">
        <v>167</v>
      </c>
      <c r="T18" s="188" t="s">
        <v>168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3" t="s">
        <v>162</v>
      </c>
      <c r="B19" s="164" t="s">
        <v>130</v>
      </c>
      <c r="C19" s="177" t="s">
        <v>131</v>
      </c>
      <c r="D19" s="165"/>
      <c r="E19" s="166"/>
      <c r="F19" s="167"/>
      <c r="G19" s="167">
        <f>SUMIF(AG20:AG21,"&lt;&gt;NOR",G20:G21)</f>
        <v>0</v>
      </c>
      <c r="H19" s="167"/>
      <c r="I19" s="167">
        <f>SUM(I20:I21)</f>
        <v>0</v>
      </c>
      <c r="J19" s="167"/>
      <c r="K19" s="167">
        <f>SUM(K20:K21)</f>
        <v>0</v>
      </c>
      <c r="L19" s="167"/>
      <c r="M19" s="167">
        <f>SUM(M20:M21)</f>
        <v>0</v>
      </c>
      <c r="N19" s="167"/>
      <c r="O19" s="167">
        <f>SUM(O20:O21)</f>
        <v>0</v>
      </c>
      <c r="P19" s="167"/>
      <c r="Q19" s="167">
        <f>SUM(Q20:Q21)</f>
        <v>0</v>
      </c>
      <c r="R19" s="167"/>
      <c r="S19" s="167"/>
      <c r="T19" s="168"/>
      <c r="U19" s="162"/>
      <c r="V19" s="162">
        <f>SUM(V20:V21)</f>
        <v>0</v>
      </c>
      <c r="W19" s="162"/>
      <c r="AG19" t="s">
        <v>163</v>
      </c>
    </row>
    <row r="20" spans="1:60" outlineLevel="1" x14ac:dyDescent="0.2">
      <c r="A20" s="182">
        <v>7</v>
      </c>
      <c r="B20" s="183" t="s">
        <v>519</v>
      </c>
      <c r="C20" s="189" t="s">
        <v>520</v>
      </c>
      <c r="D20" s="184" t="s">
        <v>424</v>
      </c>
      <c r="E20" s="185">
        <v>1</v>
      </c>
      <c r="F20" s="186"/>
      <c r="G20" s="187">
        <f>ROUND(E20*F20,2)</f>
        <v>0</v>
      </c>
      <c r="H20" s="186"/>
      <c r="I20" s="187">
        <f>ROUND(E20*H20,2)</f>
        <v>0</v>
      </c>
      <c r="J20" s="186"/>
      <c r="K20" s="187">
        <f>ROUND(E20*J20,2)</f>
        <v>0</v>
      </c>
      <c r="L20" s="187">
        <v>21</v>
      </c>
      <c r="M20" s="187">
        <f>G20*(1+L20/100)</f>
        <v>0</v>
      </c>
      <c r="N20" s="187">
        <v>0</v>
      </c>
      <c r="O20" s="187">
        <f>ROUND(E20*N20,2)</f>
        <v>0</v>
      </c>
      <c r="P20" s="187">
        <v>0</v>
      </c>
      <c r="Q20" s="187">
        <f>ROUND(E20*P20,2)</f>
        <v>0</v>
      </c>
      <c r="R20" s="187"/>
      <c r="S20" s="187" t="s">
        <v>167</v>
      </c>
      <c r="T20" s="188" t="s">
        <v>168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169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2">
        <v>8</v>
      </c>
      <c r="B21" s="183" t="s">
        <v>517</v>
      </c>
      <c r="C21" s="189" t="s">
        <v>518</v>
      </c>
      <c r="D21" s="184" t="s">
        <v>166</v>
      </c>
      <c r="E21" s="185">
        <v>5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182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3" t="s">
        <v>162</v>
      </c>
      <c r="B22" s="164" t="s">
        <v>118</v>
      </c>
      <c r="C22" s="177" t="s">
        <v>119</v>
      </c>
      <c r="D22" s="165"/>
      <c r="E22" s="166"/>
      <c r="F22" s="167"/>
      <c r="G22" s="167">
        <f>SUMIF(AG23:AG23,"&lt;&gt;NOR",G23:G23)</f>
        <v>0</v>
      </c>
      <c r="H22" s="167"/>
      <c r="I22" s="167">
        <f>SUM(I23:I23)</f>
        <v>0</v>
      </c>
      <c r="J22" s="167"/>
      <c r="K22" s="167">
        <f>SUM(K23:K23)</f>
        <v>0</v>
      </c>
      <c r="L22" s="167"/>
      <c r="M22" s="167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7"/>
      <c r="S22" s="167"/>
      <c r="T22" s="168"/>
      <c r="U22" s="162"/>
      <c r="V22" s="162">
        <f>SUM(V23:V23)</f>
        <v>0</v>
      </c>
      <c r="W22" s="162"/>
      <c r="AG22" t="s">
        <v>163</v>
      </c>
    </row>
    <row r="23" spans="1:60" outlineLevel="1" x14ac:dyDescent="0.2">
      <c r="A23" s="182">
        <v>9</v>
      </c>
      <c r="B23" s="183" t="s">
        <v>543</v>
      </c>
      <c r="C23" s="189" t="s">
        <v>544</v>
      </c>
      <c r="D23" s="184" t="s">
        <v>525</v>
      </c>
      <c r="E23" s="185">
        <v>1</v>
      </c>
      <c r="F23" s="186"/>
      <c r="G23" s="187">
        <f>ROUND(E23*F23,2)</f>
        <v>0</v>
      </c>
      <c r="H23" s="186"/>
      <c r="I23" s="187">
        <f>ROUND(E23*H23,2)</f>
        <v>0</v>
      </c>
      <c r="J23" s="186"/>
      <c r="K23" s="187">
        <f>ROUND(E23*J23,2)</f>
        <v>0</v>
      </c>
      <c r="L23" s="187">
        <v>21</v>
      </c>
      <c r="M23" s="187">
        <f>G23*(1+L23/100)</f>
        <v>0</v>
      </c>
      <c r="N23" s="187">
        <v>0</v>
      </c>
      <c r="O23" s="187">
        <f>ROUND(E23*N23,2)</f>
        <v>0</v>
      </c>
      <c r="P23" s="187">
        <v>0</v>
      </c>
      <c r="Q23" s="187">
        <f>ROUND(E23*P23,2)</f>
        <v>0</v>
      </c>
      <c r="R23" s="187"/>
      <c r="S23" s="187" t="s">
        <v>167</v>
      </c>
      <c r="T23" s="188" t="s">
        <v>168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182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3" t="s">
        <v>162</v>
      </c>
      <c r="B24" s="164" t="s">
        <v>122</v>
      </c>
      <c r="C24" s="177" t="s">
        <v>123</v>
      </c>
      <c r="D24" s="165"/>
      <c r="E24" s="166"/>
      <c r="F24" s="167"/>
      <c r="G24" s="167">
        <f>SUMIF(AG25:AG26,"&lt;&gt;NOR",G25:G26)</f>
        <v>0</v>
      </c>
      <c r="H24" s="167"/>
      <c r="I24" s="167">
        <f>SUM(I25:I26)</f>
        <v>0</v>
      </c>
      <c r="J24" s="167"/>
      <c r="K24" s="167">
        <f>SUM(K25:K26)</f>
        <v>0</v>
      </c>
      <c r="L24" s="167"/>
      <c r="M24" s="167">
        <f>SUM(M25:M26)</f>
        <v>0</v>
      </c>
      <c r="N24" s="167"/>
      <c r="O24" s="167">
        <f>SUM(O25:O26)</f>
        <v>0</v>
      </c>
      <c r="P24" s="167"/>
      <c r="Q24" s="167">
        <f>SUM(Q25:Q26)</f>
        <v>0</v>
      </c>
      <c r="R24" s="167"/>
      <c r="S24" s="167"/>
      <c r="T24" s="168"/>
      <c r="U24" s="162"/>
      <c r="V24" s="162">
        <f>SUM(V25:V26)</f>
        <v>0</v>
      </c>
      <c r="W24" s="162"/>
      <c r="AG24" t="s">
        <v>163</v>
      </c>
    </row>
    <row r="25" spans="1:60" outlineLevel="1" x14ac:dyDescent="0.2">
      <c r="A25" s="182">
        <v>10</v>
      </c>
      <c r="B25" s="183" t="s">
        <v>586</v>
      </c>
      <c r="C25" s="189" t="s">
        <v>546</v>
      </c>
      <c r="D25" s="184" t="s">
        <v>424</v>
      </c>
      <c r="E25" s="185">
        <v>4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7">
        <v>0</v>
      </c>
      <c r="O25" s="187">
        <f>ROUND(E25*N25,2)</f>
        <v>0</v>
      </c>
      <c r="P25" s="187">
        <v>0</v>
      </c>
      <c r="Q25" s="187">
        <f>ROUND(E25*P25,2)</f>
        <v>0</v>
      </c>
      <c r="R25" s="187"/>
      <c r="S25" s="187" t="s">
        <v>167</v>
      </c>
      <c r="T25" s="188" t="s">
        <v>168</v>
      </c>
      <c r="U25" s="161">
        <v>0</v>
      </c>
      <c r="V25" s="161">
        <f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169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2">
        <v>11</v>
      </c>
      <c r="B26" s="183" t="s">
        <v>447</v>
      </c>
      <c r="C26" s="189" t="s">
        <v>448</v>
      </c>
      <c r="D26" s="184" t="s">
        <v>424</v>
      </c>
      <c r="E26" s="185">
        <v>1</v>
      </c>
      <c r="F26" s="186"/>
      <c r="G26" s="187">
        <f>ROUND(E26*F26,2)</f>
        <v>0</v>
      </c>
      <c r="H26" s="186"/>
      <c r="I26" s="187">
        <f>ROUND(E26*H26,2)</f>
        <v>0</v>
      </c>
      <c r="J26" s="186"/>
      <c r="K26" s="187">
        <f>ROUND(E26*J26,2)</f>
        <v>0</v>
      </c>
      <c r="L26" s="187">
        <v>21</v>
      </c>
      <c r="M26" s="187">
        <f>G26*(1+L26/100)</f>
        <v>0</v>
      </c>
      <c r="N26" s="187">
        <v>0</v>
      </c>
      <c r="O26" s="187">
        <f>ROUND(E26*N26,2)</f>
        <v>0</v>
      </c>
      <c r="P26" s="187">
        <v>0</v>
      </c>
      <c r="Q26" s="187">
        <f>ROUND(E26*P26,2)</f>
        <v>0</v>
      </c>
      <c r="R26" s="187"/>
      <c r="S26" s="187" t="s">
        <v>167</v>
      </c>
      <c r="T26" s="188" t="s">
        <v>168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3" t="s">
        <v>162</v>
      </c>
      <c r="B27" s="164" t="s">
        <v>126</v>
      </c>
      <c r="C27" s="177" t="s">
        <v>127</v>
      </c>
      <c r="D27" s="165"/>
      <c r="E27" s="166"/>
      <c r="F27" s="167"/>
      <c r="G27" s="167">
        <f>SUMIF(AG28:AG30,"&lt;&gt;NOR",G28:G30)</f>
        <v>0</v>
      </c>
      <c r="H27" s="167"/>
      <c r="I27" s="167">
        <f>SUM(I28:I30)</f>
        <v>0</v>
      </c>
      <c r="J27" s="167"/>
      <c r="K27" s="167">
        <f>SUM(K28:K30)</f>
        <v>0</v>
      </c>
      <c r="L27" s="167"/>
      <c r="M27" s="167">
        <f>SUM(M28:M30)</f>
        <v>0</v>
      </c>
      <c r="N27" s="167"/>
      <c r="O27" s="167">
        <f>SUM(O28:O30)</f>
        <v>0</v>
      </c>
      <c r="P27" s="167"/>
      <c r="Q27" s="167">
        <f>SUM(Q28:Q30)</f>
        <v>0</v>
      </c>
      <c r="R27" s="167"/>
      <c r="S27" s="167"/>
      <c r="T27" s="168"/>
      <c r="U27" s="162"/>
      <c r="V27" s="162">
        <f>SUM(V28:V30)</f>
        <v>0</v>
      </c>
      <c r="W27" s="162"/>
      <c r="AG27" t="s">
        <v>163</v>
      </c>
    </row>
    <row r="28" spans="1:60" outlineLevel="1" x14ac:dyDescent="0.2">
      <c r="A28" s="182">
        <v>12</v>
      </c>
      <c r="B28" s="183" t="s">
        <v>452</v>
      </c>
      <c r="C28" s="189" t="s">
        <v>582</v>
      </c>
      <c r="D28" s="184" t="s">
        <v>451</v>
      </c>
      <c r="E28" s="185">
        <v>7</v>
      </c>
      <c r="F28" s="186"/>
      <c r="G28" s="187">
        <f>ROUND(E28*F28,2)</f>
        <v>0</v>
      </c>
      <c r="H28" s="186"/>
      <c r="I28" s="187">
        <f>ROUND(E28*H28,2)</f>
        <v>0</v>
      </c>
      <c r="J28" s="186"/>
      <c r="K28" s="187">
        <f>ROUND(E28*J28,2)</f>
        <v>0</v>
      </c>
      <c r="L28" s="187">
        <v>21</v>
      </c>
      <c r="M28" s="187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7"/>
      <c r="S28" s="187" t="s">
        <v>167</v>
      </c>
      <c r="T28" s="188" t="s">
        <v>168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182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2">
        <v>13</v>
      </c>
      <c r="B29" s="183" t="s">
        <v>454</v>
      </c>
      <c r="C29" s="189" t="s">
        <v>583</v>
      </c>
      <c r="D29" s="184" t="s">
        <v>424</v>
      </c>
      <c r="E29" s="185">
        <v>2</v>
      </c>
      <c r="F29" s="186"/>
      <c r="G29" s="187">
        <f>ROUND(E29*F29,2)</f>
        <v>0</v>
      </c>
      <c r="H29" s="186"/>
      <c r="I29" s="187">
        <f>ROUND(E29*H29,2)</f>
        <v>0</v>
      </c>
      <c r="J29" s="186"/>
      <c r="K29" s="187">
        <f>ROUND(E29*J29,2)</f>
        <v>0</v>
      </c>
      <c r="L29" s="187">
        <v>21</v>
      </c>
      <c r="M29" s="187">
        <f>G29*(1+L29/100)</f>
        <v>0</v>
      </c>
      <c r="N29" s="187">
        <v>0</v>
      </c>
      <c r="O29" s="187">
        <f>ROUND(E29*N29,2)</f>
        <v>0</v>
      </c>
      <c r="P29" s="187">
        <v>0</v>
      </c>
      <c r="Q29" s="187">
        <f>ROUND(E29*P29,2)</f>
        <v>0</v>
      </c>
      <c r="R29" s="187"/>
      <c r="S29" s="187" t="s">
        <v>167</v>
      </c>
      <c r="T29" s="188" t="s">
        <v>168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169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2">
        <v>14</v>
      </c>
      <c r="B30" s="183" t="s">
        <v>584</v>
      </c>
      <c r="C30" s="189" t="s">
        <v>585</v>
      </c>
      <c r="D30" s="184" t="s">
        <v>424</v>
      </c>
      <c r="E30" s="185">
        <v>5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7"/>
      <c r="S30" s="187" t="s">
        <v>167</v>
      </c>
      <c r="T30" s="188" t="s">
        <v>168</v>
      </c>
      <c r="U30" s="161">
        <v>0</v>
      </c>
      <c r="V30" s="161">
        <f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169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">
      <c r="A31" s="163" t="s">
        <v>162</v>
      </c>
      <c r="B31" s="164" t="s">
        <v>128</v>
      </c>
      <c r="C31" s="177" t="s">
        <v>129</v>
      </c>
      <c r="D31" s="165"/>
      <c r="E31" s="166"/>
      <c r="F31" s="167"/>
      <c r="G31" s="167">
        <f>SUMIF(AG32:AG32,"&lt;&gt;NOR",G32:G32)</f>
        <v>0</v>
      </c>
      <c r="H31" s="167"/>
      <c r="I31" s="167">
        <f>SUM(I32:I32)</f>
        <v>0</v>
      </c>
      <c r="J31" s="167"/>
      <c r="K31" s="167">
        <f>SUM(K32:K32)</f>
        <v>0</v>
      </c>
      <c r="L31" s="167"/>
      <c r="M31" s="167">
        <f>SUM(M32:M32)</f>
        <v>0</v>
      </c>
      <c r="N31" s="167"/>
      <c r="O31" s="167">
        <f>SUM(O32:O32)</f>
        <v>0</v>
      </c>
      <c r="P31" s="167"/>
      <c r="Q31" s="167">
        <f>SUM(Q32:Q32)</f>
        <v>0</v>
      </c>
      <c r="R31" s="167"/>
      <c r="S31" s="167"/>
      <c r="T31" s="168"/>
      <c r="U31" s="162"/>
      <c r="V31" s="162">
        <f>SUM(V32:V32)</f>
        <v>0</v>
      </c>
      <c r="W31" s="162"/>
      <c r="AG31" t="s">
        <v>163</v>
      </c>
    </row>
    <row r="32" spans="1:60" outlineLevel="1" x14ac:dyDescent="0.2">
      <c r="A32" s="169">
        <v>15</v>
      </c>
      <c r="B32" s="170" t="s">
        <v>550</v>
      </c>
      <c r="C32" s="178" t="s">
        <v>551</v>
      </c>
      <c r="D32" s="171" t="s">
        <v>424</v>
      </c>
      <c r="E32" s="172">
        <v>4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167</v>
      </c>
      <c r="T32" s="175" t="s">
        <v>168</v>
      </c>
      <c r="U32" s="161">
        <v>0</v>
      </c>
      <c r="V32" s="161">
        <f>ROUND(E32*U32,2)</f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169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33" x14ac:dyDescent="0.2">
      <c r="A33" s="5"/>
      <c r="B33" s="6"/>
      <c r="C33" s="179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v>15</v>
      </c>
      <c r="AF33">
        <v>21</v>
      </c>
    </row>
    <row r="34" spans="1:33" x14ac:dyDescent="0.2">
      <c r="A34" s="155"/>
      <c r="B34" s="156" t="s">
        <v>29</v>
      </c>
      <c r="C34" s="180"/>
      <c r="D34" s="157"/>
      <c r="E34" s="158"/>
      <c r="F34" s="158"/>
      <c r="G34" s="176">
        <f>G8+G13+G16+G19+G22+G24+G27+G31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f>SUMIF(L7:L32,AE33,G7:G32)</f>
        <v>0</v>
      </c>
      <c r="AF34">
        <f>SUMIF(L7:L32,AF33,G7:G32)</f>
        <v>0</v>
      </c>
      <c r="AG34" t="s">
        <v>178</v>
      </c>
    </row>
    <row r="35" spans="1:33" x14ac:dyDescent="0.2">
      <c r="C35" s="181"/>
      <c r="D35" s="143"/>
      <c r="AG35" t="s">
        <v>179</v>
      </c>
    </row>
    <row r="36" spans="1:33" x14ac:dyDescent="0.2">
      <c r="D36" s="143"/>
    </row>
    <row r="37" spans="1:33" x14ac:dyDescent="0.2">
      <c r="D37" s="143"/>
    </row>
    <row r="38" spans="1:33" x14ac:dyDescent="0.2">
      <c r="D38" s="143"/>
    </row>
    <row r="39" spans="1:33" x14ac:dyDescent="0.2">
      <c r="D39" s="143"/>
    </row>
    <row r="40" spans="1:33" x14ac:dyDescent="0.2">
      <c r="D40" s="143"/>
    </row>
    <row r="41" spans="1:33" x14ac:dyDescent="0.2">
      <c r="D41" s="143"/>
    </row>
    <row r="42" spans="1:33" x14ac:dyDescent="0.2">
      <c r="D42" s="143"/>
    </row>
    <row r="43" spans="1:33" x14ac:dyDescent="0.2">
      <c r="D43" s="143"/>
    </row>
    <row r="44" spans="1:33" x14ac:dyDescent="0.2">
      <c r="D44" s="143"/>
    </row>
    <row r="45" spans="1:33" x14ac:dyDescent="0.2">
      <c r="D45" s="143"/>
    </row>
    <row r="46" spans="1:33" x14ac:dyDescent="0.2">
      <c r="D46" s="143"/>
    </row>
    <row r="47" spans="1:33" x14ac:dyDescent="0.2">
      <c r="D47" s="143"/>
    </row>
    <row r="48" spans="1:33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6"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73</v>
      </c>
      <c r="C3" s="254" t="s">
        <v>74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75</v>
      </c>
      <c r="C4" s="257" t="s">
        <v>76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87</v>
      </c>
      <c r="C8" s="177" t="s">
        <v>587</v>
      </c>
      <c r="D8" s="165"/>
      <c r="E8" s="166"/>
      <c r="F8" s="167"/>
      <c r="G8" s="167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7"/>
      <c r="O8" s="167">
        <f>SUM(O9:O13)</f>
        <v>0</v>
      </c>
      <c r="P8" s="167"/>
      <c r="Q8" s="167">
        <f>SUM(Q9:Q13)</f>
        <v>0</v>
      </c>
      <c r="R8" s="167"/>
      <c r="S8" s="167"/>
      <c r="T8" s="168"/>
      <c r="U8" s="162"/>
      <c r="V8" s="162">
        <f>SUM(V9:V13)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588</v>
      </c>
      <c r="C9" s="189" t="s">
        <v>589</v>
      </c>
      <c r="D9" s="184" t="s">
        <v>590</v>
      </c>
      <c r="E9" s="185">
        <v>1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591</v>
      </c>
      <c r="C10" s="189" t="s">
        <v>592</v>
      </c>
      <c r="D10" s="184" t="s">
        <v>590</v>
      </c>
      <c r="E10" s="185">
        <v>1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7">
        <v>0</v>
      </c>
      <c r="O10" s="187">
        <f>ROUND(E10*N10,2)</f>
        <v>0</v>
      </c>
      <c r="P10" s="187">
        <v>0</v>
      </c>
      <c r="Q10" s="187">
        <f>ROUND(E10*P10,2)</f>
        <v>0</v>
      </c>
      <c r="R10" s="187"/>
      <c r="S10" s="187" t="s">
        <v>167</v>
      </c>
      <c r="T10" s="188" t="s">
        <v>168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593</v>
      </c>
      <c r="C11" s="189" t="s">
        <v>594</v>
      </c>
      <c r="D11" s="184" t="s">
        <v>166</v>
      </c>
      <c r="E11" s="185">
        <v>1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7"/>
      <c r="S11" s="187" t="s">
        <v>167</v>
      </c>
      <c r="T11" s="188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2">
        <v>4</v>
      </c>
      <c r="B12" s="183" t="s">
        <v>595</v>
      </c>
      <c r="C12" s="189" t="s">
        <v>596</v>
      </c>
      <c r="D12" s="184" t="s">
        <v>166</v>
      </c>
      <c r="E12" s="185">
        <v>1</v>
      </c>
      <c r="F12" s="186"/>
      <c r="G12" s="187">
        <f>ROUND(E12*F12,2)</f>
        <v>0</v>
      </c>
      <c r="H12" s="186"/>
      <c r="I12" s="187">
        <f>ROUND(E12*H12,2)</f>
        <v>0</v>
      </c>
      <c r="J12" s="186"/>
      <c r="K12" s="187">
        <f>ROUND(E12*J12,2)</f>
        <v>0</v>
      </c>
      <c r="L12" s="187">
        <v>21</v>
      </c>
      <c r="M12" s="187">
        <f>G12*(1+L12/100)</f>
        <v>0</v>
      </c>
      <c r="N12" s="187">
        <v>0</v>
      </c>
      <c r="O12" s="187">
        <f>ROUND(E12*N12,2)</f>
        <v>0</v>
      </c>
      <c r="P12" s="187">
        <v>0</v>
      </c>
      <c r="Q12" s="187">
        <f>ROUND(E12*P12,2)</f>
        <v>0</v>
      </c>
      <c r="R12" s="187"/>
      <c r="S12" s="187" t="s">
        <v>167</v>
      </c>
      <c r="T12" s="188" t="s">
        <v>168</v>
      </c>
      <c r="U12" s="161">
        <v>0</v>
      </c>
      <c r="V12" s="161">
        <f>ROUND(E12*U12,2)</f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5</v>
      </c>
      <c r="B13" s="183" t="s">
        <v>597</v>
      </c>
      <c r="C13" s="189" t="s">
        <v>598</v>
      </c>
      <c r="D13" s="184" t="s">
        <v>166</v>
      </c>
      <c r="E13" s="185">
        <v>1</v>
      </c>
      <c r="F13" s="186"/>
      <c r="G13" s="187">
        <f>ROUND(E13*F13,2)</f>
        <v>0</v>
      </c>
      <c r="H13" s="186"/>
      <c r="I13" s="187">
        <f>ROUND(E13*H13,2)</f>
        <v>0</v>
      </c>
      <c r="J13" s="186"/>
      <c r="K13" s="187">
        <f>ROUND(E13*J13,2)</f>
        <v>0</v>
      </c>
      <c r="L13" s="187">
        <v>21</v>
      </c>
      <c r="M13" s="187">
        <f>G13*(1+L13/100)</f>
        <v>0</v>
      </c>
      <c r="N13" s="187">
        <v>0</v>
      </c>
      <c r="O13" s="187">
        <f>ROUND(E13*N13,2)</f>
        <v>0</v>
      </c>
      <c r="P13" s="187">
        <v>0</v>
      </c>
      <c r="Q13" s="187">
        <f>ROUND(E13*P13,2)</f>
        <v>0</v>
      </c>
      <c r="R13" s="187"/>
      <c r="S13" s="187" t="s">
        <v>167</v>
      </c>
      <c r="T13" s="188" t="s">
        <v>168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3" t="s">
        <v>162</v>
      </c>
      <c r="B14" s="164" t="s">
        <v>96</v>
      </c>
      <c r="C14" s="177" t="s">
        <v>587</v>
      </c>
      <c r="D14" s="165"/>
      <c r="E14" s="166"/>
      <c r="F14" s="167"/>
      <c r="G14" s="167">
        <f>SUMIF(AG15:AG23,"&lt;&gt;NOR",G15:G23)</f>
        <v>0</v>
      </c>
      <c r="H14" s="167"/>
      <c r="I14" s="167">
        <f>SUM(I15:I23)</f>
        <v>0</v>
      </c>
      <c r="J14" s="167"/>
      <c r="K14" s="167">
        <f>SUM(K15:K23)</f>
        <v>0</v>
      </c>
      <c r="L14" s="167"/>
      <c r="M14" s="167">
        <f>SUM(M15:M23)</f>
        <v>0</v>
      </c>
      <c r="N14" s="167"/>
      <c r="O14" s="167">
        <f>SUM(O15:O23)</f>
        <v>0</v>
      </c>
      <c r="P14" s="167"/>
      <c r="Q14" s="167">
        <f>SUM(Q15:Q23)</f>
        <v>0</v>
      </c>
      <c r="R14" s="167"/>
      <c r="S14" s="167"/>
      <c r="T14" s="168"/>
      <c r="U14" s="162"/>
      <c r="V14" s="162">
        <f>SUM(V15:V23)</f>
        <v>0</v>
      </c>
      <c r="W14" s="162"/>
      <c r="AG14" t="s">
        <v>163</v>
      </c>
    </row>
    <row r="15" spans="1:60" outlineLevel="1" x14ac:dyDescent="0.2">
      <c r="A15" s="182">
        <v>6</v>
      </c>
      <c r="B15" s="183" t="s">
        <v>599</v>
      </c>
      <c r="C15" s="189" t="s">
        <v>600</v>
      </c>
      <c r="D15" s="184" t="s">
        <v>166</v>
      </c>
      <c r="E15" s="185">
        <v>1</v>
      </c>
      <c r="F15" s="186"/>
      <c r="G15" s="187">
        <f t="shared" ref="G15:G23" si="0">ROUND(E15*F15,2)</f>
        <v>0</v>
      </c>
      <c r="H15" s="186"/>
      <c r="I15" s="187">
        <f t="shared" ref="I15:I23" si="1">ROUND(E15*H15,2)</f>
        <v>0</v>
      </c>
      <c r="J15" s="186"/>
      <c r="K15" s="187">
        <f t="shared" ref="K15:K23" si="2">ROUND(E15*J15,2)</f>
        <v>0</v>
      </c>
      <c r="L15" s="187">
        <v>21</v>
      </c>
      <c r="M15" s="187">
        <f t="shared" ref="M15:M23" si="3">G15*(1+L15/100)</f>
        <v>0</v>
      </c>
      <c r="N15" s="187">
        <v>0</v>
      </c>
      <c r="O15" s="187">
        <f t="shared" ref="O15:O23" si="4">ROUND(E15*N15,2)</f>
        <v>0</v>
      </c>
      <c r="P15" s="187">
        <v>0</v>
      </c>
      <c r="Q15" s="187">
        <f t="shared" ref="Q15:Q23" si="5"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 t="shared" ref="V15:V23" si="6"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7</v>
      </c>
      <c r="B16" s="183" t="s">
        <v>322</v>
      </c>
      <c r="C16" s="189" t="s">
        <v>601</v>
      </c>
      <c r="D16" s="184" t="s">
        <v>166</v>
      </c>
      <c r="E16" s="185">
        <v>1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7"/>
      <c r="S16" s="187" t="s">
        <v>167</v>
      </c>
      <c r="T16" s="188" t="s">
        <v>168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2">
        <v>8</v>
      </c>
      <c r="B17" s="183" t="s">
        <v>602</v>
      </c>
      <c r="C17" s="189" t="s">
        <v>603</v>
      </c>
      <c r="D17" s="184" t="s">
        <v>166</v>
      </c>
      <c r="E17" s="185">
        <v>1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/>
      <c r="S17" s="187" t="s">
        <v>167</v>
      </c>
      <c r="T17" s="188" t="s">
        <v>168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2">
        <v>9</v>
      </c>
      <c r="B18" s="183" t="s">
        <v>604</v>
      </c>
      <c r="C18" s="189" t="s">
        <v>605</v>
      </c>
      <c r="D18" s="184" t="s">
        <v>166</v>
      </c>
      <c r="E18" s="185">
        <v>1</v>
      </c>
      <c r="F18" s="186"/>
      <c r="G18" s="187">
        <f t="shared" si="0"/>
        <v>0</v>
      </c>
      <c r="H18" s="186"/>
      <c r="I18" s="187">
        <f t="shared" si="1"/>
        <v>0</v>
      </c>
      <c r="J18" s="186"/>
      <c r="K18" s="187">
        <f t="shared" si="2"/>
        <v>0</v>
      </c>
      <c r="L18" s="187">
        <v>21</v>
      </c>
      <c r="M18" s="187">
        <f t="shared" si="3"/>
        <v>0</v>
      </c>
      <c r="N18" s="187">
        <v>0</v>
      </c>
      <c r="O18" s="187">
        <f t="shared" si="4"/>
        <v>0</v>
      </c>
      <c r="P18" s="187">
        <v>0</v>
      </c>
      <c r="Q18" s="187">
        <f t="shared" si="5"/>
        <v>0</v>
      </c>
      <c r="R18" s="187"/>
      <c r="S18" s="187" t="s">
        <v>167</v>
      </c>
      <c r="T18" s="188" t="s">
        <v>168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2">
        <v>10</v>
      </c>
      <c r="B19" s="183" t="s">
        <v>606</v>
      </c>
      <c r="C19" s="189" t="s">
        <v>607</v>
      </c>
      <c r="D19" s="184" t="s">
        <v>166</v>
      </c>
      <c r="E19" s="185">
        <v>1</v>
      </c>
      <c r="F19" s="186"/>
      <c r="G19" s="187">
        <f t="shared" si="0"/>
        <v>0</v>
      </c>
      <c r="H19" s="186"/>
      <c r="I19" s="187">
        <f t="shared" si="1"/>
        <v>0</v>
      </c>
      <c r="J19" s="186"/>
      <c r="K19" s="187">
        <f t="shared" si="2"/>
        <v>0</v>
      </c>
      <c r="L19" s="187">
        <v>21</v>
      </c>
      <c r="M19" s="187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7"/>
      <c r="S19" s="187" t="s">
        <v>167</v>
      </c>
      <c r="T19" s="188" t="s">
        <v>168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2">
        <v>11</v>
      </c>
      <c r="B20" s="183" t="s">
        <v>608</v>
      </c>
      <c r="C20" s="189" t="s">
        <v>609</v>
      </c>
      <c r="D20" s="184" t="s">
        <v>166</v>
      </c>
      <c r="E20" s="185">
        <v>1</v>
      </c>
      <c r="F20" s="186"/>
      <c r="G20" s="187">
        <f t="shared" si="0"/>
        <v>0</v>
      </c>
      <c r="H20" s="186"/>
      <c r="I20" s="187">
        <f t="shared" si="1"/>
        <v>0</v>
      </c>
      <c r="J20" s="186"/>
      <c r="K20" s="187">
        <f t="shared" si="2"/>
        <v>0</v>
      </c>
      <c r="L20" s="187">
        <v>21</v>
      </c>
      <c r="M20" s="187">
        <f t="shared" si="3"/>
        <v>0</v>
      </c>
      <c r="N20" s="187">
        <v>0</v>
      </c>
      <c r="O20" s="187">
        <f t="shared" si="4"/>
        <v>0</v>
      </c>
      <c r="P20" s="187">
        <v>0</v>
      </c>
      <c r="Q20" s="187">
        <f t="shared" si="5"/>
        <v>0</v>
      </c>
      <c r="R20" s="187"/>
      <c r="S20" s="187" t="s">
        <v>167</v>
      </c>
      <c r="T20" s="188" t="s">
        <v>168</v>
      </c>
      <c r="U20" s="161">
        <v>0</v>
      </c>
      <c r="V20" s="161">
        <f t="shared" si="6"/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169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2">
        <v>12</v>
      </c>
      <c r="B21" s="183" t="s">
        <v>610</v>
      </c>
      <c r="C21" s="189" t="s">
        <v>611</v>
      </c>
      <c r="D21" s="184" t="s">
        <v>166</v>
      </c>
      <c r="E21" s="185">
        <v>1</v>
      </c>
      <c r="F21" s="186"/>
      <c r="G21" s="187">
        <f t="shared" si="0"/>
        <v>0</v>
      </c>
      <c r="H21" s="186"/>
      <c r="I21" s="187">
        <f t="shared" si="1"/>
        <v>0</v>
      </c>
      <c r="J21" s="186"/>
      <c r="K21" s="187">
        <f t="shared" si="2"/>
        <v>0</v>
      </c>
      <c r="L21" s="187">
        <v>21</v>
      </c>
      <c r="M21" s="187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7"/>
      <c r="S21" s="187" t="s">
        <v>167</v>
      </c>
      <c r="T21" s="188" t="s">
        <v>168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169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2">
        <v>13</v>
      </c>
      <c r="B22" s="183" t="s">
        <v>612</v>
      </c>
      <c r="C22" s="189" t="s">
        <v>613</v>
      </c>
      <c r="D22" s="184" t="s">
        <v>166</v>
      </c>
      <c r="E22" s="185">
        <v>1</v>
      </c>
      <c r="F22" s="186"/>
      <c r="G22" s="187">
        <f t="shared" si="0"/>
        <v>0</v>
      </c>
      <c r="H22" s="186"/>
      <c r="I22" s="187">
        <f t="shared" si="1"/>
        <v>0</v>
      </c>
      <c r="J22" s="186"/>
      <c r="K22" s="187">
        <f t="shared" si="2"/>
        <v>0</v>
      </c>
      <c r="L22" s="187">
        <v>21</v>
      </c>
      <c r="M22" s="187">
        <f t="shared" si="3"/>
        <v>0</v>
      </c>
      <c r="N22" s="187">
        <v>0</v>
      </c>
      <c r="O22" s="187">
        <f t="shared" si="4"/>
        <v>0</v>
      </c>
      <c r="P22" s="187">
        <v>0</v>
      </c>
      <c r="Q22" s="187">
        <f t="shared" si="5"/>
        <v>0</v>
      </c>
      <c r="R22" s="187"/>
      <c r="S22" s="187" t="s">
        <v>167</v>
      </c>
      <c r="T22" s="188" t="s">
        <v>168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169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82">
        <v>14</v>
      </c>
      <c r="B23" s="183" t="s">
        <v>464</v>
      </c>
      <c r="C23" s="189" t="s">
        <v>614</v>
      </c>
      <c r="D23" s="184" t="s">
        <v>166</v>
      </c>
      <c r="E23" s="185">
        <v>1</v>
      </c>
      <c r="F23" s="186"/>
      <c r="G23" s="187">
        <f t="shared" si="0"/>
        <v>0</v>
      </c>
      <c r="H23" s="186"/>
      <c r="I23" s="187">
        <f t="shared" si="1"/>
        <v>0</v>
      </c>
      <c r="J23" s="186"/>
      <c r="K23" s="187">
        <f t="shared" si="2"/>
        <v>0</v>
      </c>
      <c r="L23" s="187">
        <v>21</v>
      </c>
      <c r="M23" s="187">
        <f t="shared" si="3"/>
        <v>0</v>
      </c>
      <c r="N23" s="187">
        <v>0</v>
      </c>
      <c r="O23" s="187">
        <f t="shared" si="4"/>
        <v>0</v>
      </c>
      <c r="P23" s="187">
        <v>0</v>
      </c>
      <c r="Q23" s="187">
        <f t="shared" si="5"/>
        <v>0</v>
      </c>
      <c r="R23" s="187"/>
      <c r="S23" s="187" t="s">
        <v>167</v>
      </c>
      <c r="T23" s="188" t="s">
        <v>168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169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3" t="s">
        <v>162</v>
      </c>
      <c r="B24" s="164" t="s">
        <v>97</v>
      </c>
      <c r="C24" s="177" t="s">
        <v>91</v>
      </c>
      <c r="D24" s="165"/>
      <c r="E24" s="166"/>
      <c r="F24" s="167"/>
      <c r="G24" s="167">
        <f>SUMIF(AG25:AG26,"&lt;&gt;NOR",G25:G26)</f>
        <v>0</v>
      </c>
      <c r="H24" s="167"/>
      <c r="I24" s="167">
        <f>SUM(I25:I26)</f>
        <v>0</v>
      </c>
      <c r="J24" s="167"/>
      <c r="K24" s="167">
        <f>SUM(K25:K26)</f>
        <v>0</v>
      </c>
      <c r="L24" s="167"/>
      <c r="M24" s="167">
        <f>SUM(M25:M26)</f>
        <v>0</v>
      </c>
      <c r="N24" s="167"/>
      <c r="O24" s="167">
        <f>SUM(O25:O26)</f>
        <v>0</v>
      </c>
      <c r="P24" s="167"/>
      <c r="Q24" s="167">
        <f>SUM(Q25:Q26)</f>
        <v>0</v>
      </c>
      <c r="R24" s="167"/>
      <c r="S24" s="167"/>
      <c r="T24" s="168"/>
      <c r="U24" s="162"/>
      <c r="V24" s="162">
        <f>SUM(V25:V26)</f>
        <v>0</v>
      </c>
      <c r="W24" s="162"/>
      <c r="AG24" t="s">
        <v>163</v>
      </c>
    </row>
    <row r="25" spans="1:60" outlineLevel="1" x14ac:dyDescent="0.2">
      <c r="A25" s="182">
        <v>15</v>
      </c>
      <c r="B25" s="183" t="s">
        <v>597</v>
      </c>
      <c r="C25" s="189" t="s">
        <v>598</v>
      </c>
      <c r="D25" s="184" t="s">
        <v>166</v>
      </c>
      <c r="E25" s="185">
        <v>1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7">
        <v>0</v>
      </c>
      <c r="O25" s="187">
        <f>ROUND(E25*N25,2)</f>
        <v>0</v>
      </c>
      <c r="P25" s="187">
        <v>0</v>
      </c>
      <c r="Q25" s="187">
        <f>ROUND(E25*P25,2)</f>
        <v>0</v>
      </c>
      <c r="R25" s="187"/>
      <c r="S25" s="187" t="s">
        <v>167</v>
      </c>
      <c r="T25" s="188" t="s">
        <v>168</v>
      </c>
      <c r="U25" s="161">
        <v>0</v>
      </c>
      <c r="V25" s="161">
        <f>ROUND(E25*U25,2)</f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169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69">
        <v>16</v>
      </c>
      <c r="B26" s="170" t="s">
        <v>466</v>
      </c>
      <c r="C26" s="178" t="s">
        <v>615</v>
      </c>
      <c r="D26" s="171" t="s">
        <v>166</v>
      </c>
      <c r="E26" s="172">
        <v>1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4"/>
      <c r="S26" s="174" t="s">
        <v>167</v>
      </c>
      <c r="T26" s="175" t="s">
        <v>168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5"/>
      <c r="B27" s="6"/>
      <c r="C27" s="179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E27">
        <v>15</v>
      </c>
      <c r="AF27">
        <v>21</v>
      </c>
    </row>
    <row r="28" spans="1:60" x14ac:dyDescent="0.2">
      <c r="A28" s="155"/>
      <c r="B28" s="156" t="s">
        <v>29</v>
      </c>
      <c r="C28" s="180"/>
      <c r="D28" s="157"/>
      <c r="E28" s="158"/>
      <c r="F28" s="158"/>
      <c r="G28" s="176">
        <f>G8+G14+G24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f>SUMIF(L7:L26,AE27,G7:G26)</f>
        <v>0</v>
      </c>
      <c r="AF28">
        <f>SUMIF(L7:L26,AF27,G7:G26)</f>
        <v>0</v>
      </c>
      <c r="AG28" t="s">
        <v>178</v>
      </c>
    </row>
    <row r="29" spans="1:60" x14ac:dyDescent="0.2">
      <c r="C29" s="181"/>
      <c r="D29" s="143"/>
      <c r="AG29" t="s">
        <v>179</v>
      </c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73</v>
      </c>
      <c r="C3" s="254" t="s">
        <v>74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77</v>
      </c>
      <c r="C4" s="257" t="s">
        <v>78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98</v>
      </c>
      <c r="C8" s="177" t="s">
        <v>99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7"/>
      <c r="O8" s="167">
        <f>SUM(O9:O18)</f>
        <v>0</v>
      </c>
      <c r="P8" s="167"/>
      <c r="Q8" s="167">
        <f>SUM(Q9:Q18)</f>
        <v>0</v>
      </c>
      <c r="R8" s="167"/>
      <c r="S8" s="167"/>
      <c r="T8" s="168"/>
      <c r="U8" s="162"/>
      <c r="V8" s="162">
        <f>SUM(V9:V18)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616</v>
      </c>
      <c r="C9" s="189" t="s">
        <v>617</v>
      </c>
      <c r="D9" s="184" t="s">
        <v>166</v>
      </c>
      <c r="E9" s="185">
        <v>1</v>
      </c>
      <c r="F9" s="186"/>
      <c r="G9" s="187">
        <f t="shared" ref="G9:G18" si="0">ROUND(E9*F9,2)</f>
        <v>0</v>
      </c>
      <c r="H9" s="186"/>
      <c r="I9" s="187">
        <f t="shared" ref="I9:I18" si="1">ROUND(E9*H9,2)</f>
        <v>0</v>
      </c>
      <c r="J9" s="186"/>
      <c r="K9" s="187">
        <f t="shared" ref="K9:K18" si="2">ROUND(E9*J9,2)</f>
        <v>0</v>
      </c>
      <c r="L9" s="187">
        <v>21</v>
      </c>
      <c r="M9" s="187">
        <f t="shared" ref="M9:M18" si="3">G9*(1+L9/100)</f>
        <v>0</v>
      </c>
      <c r="N9" s="187">
        <v>0</v>
      </c>
      <c r="O9" s="187">
        <f t="shared" ref="O9:O18" si="4">ROUND(E9*N9,2)</f>
        <v>0</v>
      </c>
      <c r="P9" s="187">
        <v>0</v>
      </c>
      <c r="Q9" s="187">
        <f t="shared" ref="Q9:Q18" si="5"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 t="shared" ref="V9:V18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618</v>
      </c>
      <c r="C10" s="189" t="s">
        <v>619</v>
      </c>
      <c r="D10" s="184" t="s">
        <v>166</v>
      </c>
      <c r="E10" s="185">
        <v>2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167</v>
      </c>
      <c r="T10" s="188" t="s">
        <v>168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620</v>
      </c>
      <c r="C11" s="189" t="s">
        <v>621</v>
      </c>
      <c r="D11" s="184" t="s">
        <v>166</v>
      </c>
      <c r="E11" s="185">
        <v>1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167</v>
      </c>
      <c r="T11" s="188" t="s">
        <v>168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2">
        <v>4</v>
      </c>
      <c r="B12" s="183" t="s">
        <v>622</v>
      </c>
      <c r="C12" s="189" t="s">
        <v>623</v>
      </c>
      <c r="D12" s="184" t="s">
        <v>166</v>
      </c>
      <c r="E12" s="185">
        <v>1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167</v>
      </c>
      <c r="T12" s="188" t="s">
        <v>168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5</v>
      </c>
      <c r="B13" s="183" t="s">
        <v>311</v>
      </c>
      <c r="C13" s="189" t="s">
        <v>624</v>
      </c>
      <c r="D13" s="184" t="s">
        <v>166</v>
      </c>
      <c r="E13" s="185">
        <v>1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167</v>
      </c>
      <c r="T13" s="188" t="s">
        <v>168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6</v>
      </c>
      <c r="B14" s="183" t="s">
        <v>320</v>
      </c>
      <c r="C14" s="189" t="s">
        <v>625</v>
      </c>
      <c r="D14" s="184" t="s">
        <v>166</v>
      </c>
      <c r="E14" s="185">
        <v>1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167</v>
      </c>
      <c r="T14" s="188" t="s">
        <v>168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7</v>
      </c>
      <c r="B15" s="183" t="s">
        <v>322</v>
      </c>
      <c r="C15" s="189" t="s">
        <v>31</v>
      </c>
      <c r="D15" s="184" t="s">
        <v>166</v>
      </c>
      <c r="E15" s="185">
        <v>1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/>
      <c r="S15" s="187" t="s">
        <v>167</v>
      </c>
      <c r="T15" s="188" t="s">
        <v>168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8</v>
      </c>
      <c r="B16" s="183" t="s">
        <v>361</v>
      </c>
      <c r="C16" s="189" t="s">
        <v>626</v>
      </c>
      <c r="D16" s="184" t="s">
        <v>166</v>
      </c>
      <c r="E16" s="185">
        <v>1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7"/>
      <c r="S16" s="187" t="s">
        <v>167</v>
      </c>
      <c r="T16" s="188" t="s">
        <v>168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2">
        <v>9</v>
      </c>
      <c r="B17" s="183" t="s">
        <v>627</v>
      </c>
      <c r="C17" s="189" t="s">
        <v>628</v>
      </c>
      <c r="D17" s="184" t="s">
        <v>166</v>
      </c>
      <c r="E17" s="185">
        <v>1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/>
      <c r="S17" s="187" t="s">
        <v>167</v>
      </c>
      <c r="T17" s="188" t="s">
        <v>168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69">
        <v>10</v>
      </c>
      <c r="B18" s="170" t="s">
        <v>597</v>
      </c>
      <c r="C18" s="178" t="s">
        <v>598</v>
      </c>
      <c r="D18" s="171" t="s">
        <v>166</v>
      </c>
      <c r="E18" s="172">
        <v>1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74">
        <v>0</v>
      </c>
      <c r="O18" s="174">
        <f t="shared" si="4"/>
        <v>0</v>
      </c>
      <c r="P18" s="174">
        <v>0</v>
      </c>
      <c r="Q18" s="174">
        <f t="shared" si="5"/>
        <v>0</v>
      </c>
      <c r="R18" s="174"/>
      <c r="S18" s="174" t="s">
        <v>167</v>
      </c>
      <c r="T18" s="175" t="s">
        <v>168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5"/>
      <c r="B19" s="6"/>
      <c r="C19" s="179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v>15</v>
      </c>
      <c r="AF19">
        <v>21</v>
      </c>
    </row>
    <row r="20" spans="1:60" x14ac:dyDescent="0.2">
      <c r="A20" s="155"/>
      <c r="B20" s="156" t="s">
        <v>29</v>
      </c>
      <c r="C20" s="180"/>
      <c r="D20" s="157"/>
      <c r="E20" s="158"/>
      <c r="F20" s="158"/>
      <c r="G20" s="176">
        <f>G8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f>SUMIF(L7:L18,AE19,G7:G18)</f>
        <v>0</v>
      </c>
      <c r="AF20">
        <f>SUMIF(L7:L18,AF19,G7:G18)</f>
        <v>0</v>
      </c>
      <c r="AG20" t="s">
        <v>178</v>
      </c>
    </row>
    <row r="21" spans="1:60" x14ac:dyDescent="0.2">
      <c r="C21" s="181"/>
      <c r="D21" s="143"/>
      <c r="AG21" t="s">
        <v>179</v>
      </c>
    </row>
    <row r="22" spans="1:60" x14ac:dyDescent="0.2">
      <c r="D22" s="143"/>
    </row>
    <row r="23" spans="1:60" x14ac:dyDescent="0.2">
      <c r="D23" s="143"/>
    </row>
    <row r="24" spans="1:60" x14ac:dyDescent="0.2">
      <c r="D24" s="143"/>
    </row>
    <row r="25" spans="1:60" x14ac:dyDescent="0.2">
      <c r="D25" s="143"/>
    </row>
    <row r="26" spans="1:60" x14ac:dyDescent="0.2">
      <c r="D26" s="143"/>
    </row>
    <row r="27" spans="1:60" x14ac:dyDescent="0.2">
      <c r="D27" s="143"/>
    </row>
    <row r="28" spans="1:60" x14ac:dyDescent="0.2">
      <c r="D28" s="143"/>
    </row>
    <row r="29" spans="1:60" x14ac:dyDescent="0.2">
      <c r="D29" s="143"/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73</v>
      </c>
      <c r="C3" s="254" t="s">
        <v>74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79</v>
      </c>
      <c r="C4" s="257" t="s">
        <v>80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100</v>
      </c>
      <c r="C8" s="177" t="s">
        <v>587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629</v>
      </c>
      <c r="C9" s="189" t="s">
        <v>630</v>
      </c>
      <c r="D9" s="184" t="s">
        <v>166</v>
      </c>
      <c r="E9" s="185">
        <v>2</v>
      </c>
      <c r="F9" s="186"/>
      <c r="G9" s="187">
        <f>ROUND(E9*F9,2)</f>
        <v>0</v>
      </c>
      <c r="H9" s="186"/>
      <c r="I9" s="187">
        <f>ROUND(E9*H9,2)</f>
        <v>0</v>
      </c>
      <c r="J9" s="186"/>
      <c r="K9" s="187">
        <f>ROUND(E9*J9,2)</f>
        <v>0</v>
      </c>
      <c r="L9" s="187">
        <v>21</v>
      </c>
      <c r="M9" s="187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631</v>
      </c>
      <c r="C10" s="189" t="s">
        <v>630</v>
      </c>
      <c r="D10" s="184" t="s">
        <v>166</v>
      </c>
      <c r="E10" s="185">
        <v>2</v>
      </c>
      <c r="F10" s="186"/>
      <c r="G10" s="187">
        <f>ROUND(E10*F10,2)</f>
        <v>0</v>
      </c>
      <c r="H10" s="186"/>
      <c r="I10" s="187">
        <f>ROUND(E10*H10,2)</f>
        <v>0</v>
      </c>
      <c r="J10" s="186"/>
      <c r="K10" s="187">
        <f>ROUND(E10*J10,2)</f>
        <v>0</v>
      </c>
      <c r="L10" s="187">
        <v>21</v>
      </c>
      <c r="M10" s="187">
        <f>G10*(1+L10/100)</f>
        <v>0</v>
      </c>
      <c r="N10" s="187">
        <v>0</v>
      </c>
      <c r="O10" s="187">
        <f>ROUND(E10*N10,2)</f>
        <v>0</v>
      </c>
      <c r="P10" s="187">
        <v>0</v>
      </c>
      <c r="Q10" s="187">
        <f>ROUND(E10*P10,2)</f>
        <v>0</v>
      </c>
      <c r="R10" s="187"/>
      <c r="S10" s="187" t="s">
        <v>167</v>
      </c>
      <c r="T10" s="188" t="s">
        <v>168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632</v>
      </c>
      <c r="C11" s="189" t="s">
        <v>633</v>
      </c>
      <c r="D11" s="184" t="s">
        <v>166</v>
      </c>
      <c r="E11" s="185">
        <v>4</v>
      </c>
      <c r="F11" s="186"/>
      <c r="G11" s="187">
        <f>ROUND(E11*F11,2)</f>
        <v>0</v>
      </c>
      <c r="H11" s="186"/>
      <c r="I11" s="187">
        <f>ROUND(E11*H11,2)</f>
        <v>0</v>
      </c>
      <c r="J11" s="186"/>
      <c r="K11" s="187">
        <f>ROUND(E11*J11,2)</f>
        <v>0</v>
      </c>
      <c r="L11" s="187">
        <v>21</v>
      </c>
      <c r="M11" s="187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7"/>
      <c r="S11" s="187" t="s">
        <v>167</v>
      </c>
      <c r="T11" s="188" t="s">
        <v>168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3" t="s">
        <v>162</v>
      </c>
      <c r="B12" s="164" t="s">
        <v>101</v>
      </c>
      <c r="C12" s="177" t="s">
        <v>91</v>
      </c>
      <c r="D12" s="165"/>
      <c r="E12" s="166"/>
      <c r="F12" s="167"/>
      <c r="G12" s="167">
        <f>SUMIF(AG13:AG13,"&lt;&gt;NOR",G13:G13)</f>
        <v>0</v>
      </c>
      <c r="H12" s="167"/>
      <c r="I12" s="167">
        <f>SUM(I13:I13)</f>
        <v>0</v>
      </c>
      <c r="J12" s="167"/>
      <c r="K12" s="167">
        <f>SUM(K13:K13)</f>
        <v>0</v>
      </c>
      <c r="L12" s="167"/>
      <c r="M12" s="167">
        <f>SUM(M13:M13)</f>
        <v>0</v>
      </c>
      <c r="N12" s="167"/>
      <c r="O12" s="167">
        <f>SUM(O13:O13)</f>
        <v>0</v>
      </c>
      <c r="P12" s="167"/>
      <c r="Q12" s="167">
        <f>SUM(Q13:Q13)</f>
        <v>0</v>
      </c>
      <c r="R12" s="167"/>
      <c r="S12" s="167"/>
      <c r="T12" s="168"/>
      <c r="U12" s="162"/>
      <c r="V12" s="162">
        <f>SUM(V13:V13)</f>
        <v>0</v>
      </c>
      <c r="W12" s="162"/>
      <c r="AG12" t="s">
        <v>163</v>
      </c>
    </row>
    <row r="13" spans="1:60" outlineLevel="1" x14ac:dyDescent="0.2">
      <c r="A13" s="182">
        <v>4</v>
      </c>
      <c r="B13" s="183" t="s">
        <v>597</v>
      </c>
      <c r="C13" s="189" t="s">
        <v>598</v>
      </c>
      <c r="D13" s="184" t="s">
        <v>166</v>
      </c>
      <c r="E13" s="185">
        <v>1</v>
      </c>
      <c r="F13" s="186"/>
      <c r="G13" s="187">
        <f>ROUND(E13*F13,2)</f>
        <v>0</v>
      </c>
      <c r="H13" s="186"/>
      <c r="I13" s="187">
        <f>ROUND(E13*H13,2)</f>
        <v>0</v>
      </c>
      <c r="J13" s="186"/>
      <c r="K13" s="187">
        <f>ROUND(E13*J13,2)</f>
        <v>0</v>
      </c>
      <c r="L13" s="187">
        <v>21</v>
      </c>
      <c r="M13" s="187">
        <f>G13*(1+L13/100)</f>
        <v>0</v>
      </c>
      <c r="N13" s="187">
        <v>0</v>
      </c>
      <c r="O13" s="187">
        <f>ROUND(E13*N13,2)</f>
        <v>0</v>
      </c>
      <c r="P13" s="187">
        <v>0</v>
      </c>
      <c r="Q13" s="187">
        <f>ROUND(E13*P13,2)</f>
        <v>0</v>
      </c>
      <c r="R13" s="187"/>
      <c r="S13" s="187" t="s">
        <v>167</v>
      </c>
      <c r="T13" s="188" t="s">
        <v>168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3" t="s">
        <v>162</v>
      </c>
      <c r="B14" s="164" t="s">
        <v>102</v>
      </c>
      <c r="C14" s="177" t="s">
        <v>587</v>
      </c>
      <c r="D14" s="165"/>
      <c r="E14" s="166"/>
      <c r="F14" s="167"/>
      <c r="G14" s="167">
        <f>SUMIF(AG15:AG18,"&lt;&gt;NOR",G15:G18)</f>
        <v>0</v>
      </c>
      <c r="H14" s="167"/>
      <c r="I14" s="167">
        <f>SUM(I15:I18)</f>
        <v>0</v>
      </c>
      <c r="J14" s="167"/>
      <c r="K14" s="167">
        <f>SUM(K15:K18)</f>
        <v>0</v>
      </c>
      <c r="L14" s="167"/>
      <c r="M14" s="167">
        <f>SUM(M15:M18)</f>
        <v>0</v>
      </c>
      <c r="N14" s="167"/>
      <c r="O14" s="167">
        <f>SUM(O15:O18)</f>
        <v>0</v>
      </c>
      <c r="P14" s="167"/>
      <c r="Q14" s="167">
        <f>SUM(Q15:Q18)</f>
        <v>0</v>
      </c>
      <c r="R14" s="167"/>
      <c r="S14" s="167"/>
      <c r="T14" s="168"/>
      <c r="U14" s="162"/>
      <c r="V14" s="162">
        <f>SUM(V15:V18)</f>
        <v>0</v>
      </c>
      <c r="W14" s="162"/>
      <c r="AG14" t="s">
        <v>163</v>
      </c>
    </row>
    <row r="15" spans="1:60" outlineLevel="1" x14ac:dyDescent="0.2">
      <c r="A15" s="182">
        <v>5</v>
      </c>
      <c r="B15" s="183" t="s">
        <v>629</v>
      </c>
      <c r="C15" s="189" t="s">
        <v>630</v>
      </c>
      <c r="D15" s="184" t="s">
        <v>166</v>
      </c>
      <c r="E15" s="185">
        <v>2</v>
      </c>
      <c r="F15" s="186"/>
      <c r="G15" s="187">
        <f>ROUND(E15*F15,2)</f>
        <v>0</v>
      </c>
      <c r="H15" s="186"/>
      <c r="I15" s="187">
        <f>ROUND(E15*H15,2)</f>
        <v>0</v>
      </c>
      <c r="J15" s="186"/>
      <c r="K15" s="187">
        <f>ROUND(E15*J15,2)</f>
        <v>0</v>
      </c>
      <c r="L15" s="187">
        <v>21</v>
      </c>
      <c r="M15" s="187">
        <f>G15*(1+L15/100)</f>
        <v>0</v>
      </c>
      <c r="N15" s="187">
        <v>0</v>
      </c>
      <c r="O15" s="187">
        <f>ROUND(E15*N15,2)</f>
        <v>0</v>
      </c>
      <c r="P15" s="187">
        <v>0</v>
      </c>
      <c r="Q15" s="187">
        <f>ROUND(E15*P15,2)</f>
        <v>0</v>
      </c>
      <c r="R15" s="187"/>
      <c r="S15" s="187" t="s">
        <v>167</v>
      </c>
      <c r="T15" s="188" t="s">
        <v>168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6</v>
      </c>
      <c r="B16" s="183" t="s">
        <v>634</v>
      </c>
      <c r="C16" s="189" t="s">
        <v>635</v>
      </c>
      <c r="D16" s="184" t="s">
        <v>166</v>
      </c>
      <c r="E16" s="185">
        <v>2</v>
      </c>
      <c r="F16" s="186"/>
      <c r="G16" s="187">
        <f>ROUND(E16*F16,2)</f>
        <v>0</v>
      </c>
      <c r="H16" s="186"/>
      <c r="I16" s="187">
        <f>ROUND(E16*H16,2)</f>
        <v>0</v>
      </c>
      <c r="J16" s="186"/>
      <c r="K16" s="187">
        <f>ROUND(E16*J16,2)</f>
        <v>0</v>
      </c>
      <c r="L16" s="187">
        <v>21</v>
      </c>
      <c r="M16" s="187">
        <f>G16*(1+L16/100)</f>
        <v>0</v>
      </c>
      <c r="N16" s="187">
        <v>0</v>
      </c>
      <c r="O16" s="187">
        <f>ROUND(E16*N16,2)</f>
        <v>0</v>
      </c>
      <c r="P16" s="187">
        <v>0</v>
      </c>
      <c r="Q16" s="187">
        <f>ROUND(E16*P16,2)</f>
        <v>0</v>
      </c>
      <c r="R16" s="187"/>
      <c r="S16" s="187" t="s">
        <v>167</v>
      </c>
      <c r="T16" s="188" t="s">
        <v>168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2">
        <v>7</v>
      </c>
      <c r="B17" s="183" t="s">
        <v>636</v>
      </c>
      <c r="C17" s="189" t="s">
        <v>637</v>
      </c>
      <c r="D17" s="184" t="s">
        <v>166</v>
      </c>
      <c r="E17" s="185">
        <v>3</v>
      </c>
      <c r="F17" s="186"/>
      <c r="G17" s="187">
        <f>ROUND(E17*F17,2)</f>
        <v>0</v>
      </c>
      <c r="H17" s="186"/>
      <c r="I17" s="187">
        <f>ROUND(E17*H17,2)</f>
        <v>0</v>
      </c>
      <c r="J17" s="186"/>
      <c r="K17" s="187">
        <f>ROUND(E17*J17,2)</f>
        <v>0</v>
      </c>
      <c r="L17" s="187">
        <v>21</v>
      </c>
      <c r="M17" s="187">
        <f>G17*(1+L17/100)</f>
        <v>0</v>
      </c>
      <c r="N17" s="187">
        <v>0</v>
      </c>
      <c r="O17" s="187">
        <f>ROUND(E17*N17,2)</f>
        <v>0</v>
      </c>
      <c r="P17" s="187">
        <v>0</v>
      </c>
      <c r="Q17" s="187">
        <f>ROUND(E17*P17,2)</f>
        <v>0</v>
      </c>
      <c r="R17" s="187"/>
      <c r="S17" s="187" t="s">
        <v>167</v>
      </c>
      <c r="T17" s="188" t="s">
        <v>168</v>
      </c>
      <c r="U17" s="161">
        <v>0</v>
      </c>
      <c r="V17" s="161">
        <f>ROUND(E17*U17,2)</f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2">
        <v>8</v>
      </c>
      <c r="B18" s="183" t="s">
        <v>638</v>
      </c>
      <c r="C18" s="189" t="s">
        <v>639</v>
      </c>
      <c r="D18" s="184" t="s">
        <v>166</v>
      </c>
      <c r="E18" s="185">
        <v>1</v>
      </c>
      <c r="F18" s="186"/>
      <c r="G18" s="187">
        <f>ROUND(E18*F18,2)</f>
        <v>0</v>
      </c>
      <c r="H18" s="186"/>
      <c r="I18" s="187">
        <f>ROUND(E18*H18,2)</f>
        <v>0</v>
      </c>
      <c r="J18" s="186"/>
      <c r="K18" s="187">
        <f>ROUND(E18*J18,2)</f>
        <v>0</v>
      </c>
      <c r="L18" s="187">
        <v>21</v>
      </c>
      <c r="M18" s="187">
        <f>G18*(1+L18/100)</f>
        <v>0</v>
      </c>
      <c r="N18" s="187">
        <v>0</v>
      </c>
      <c r="O18" s="187">
        <f>ROUND(E18*N18,2)</f>
        <v>0</v>
      </c>
      <c r="P18" s="187">
        <v>0</v>
      </c>
      <c r="Q18" s="187">
        <f>ROUND(E18*P18,2)</f>
        <v>0</v>
      </c>
      <c r="R18" s="187"/>
      <c r="S18" s="187" t="s">
        <v>167</v>
      </c>
      <c r="T18" s="188" t="s">
        <v>168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3" t="s">
        <v>162</v>
      </c>
      <c r="B19" s="164" t="s">
        <v>103</v>
      </c>
      <c r="C19" s="177" t="s">
        <v>91</v>
      </c>
      <c r="D19" s="165"/>
      <c r="E19" s="166"/>
      <c r="F19" s="167"/>
      <c r="G19" s="167">
        <f>SUMIF(AG20:AG22,"&lt;&gt;NOR",G20:G22)</f>
        <v>0</v>
      </c>
      <c r="H19" s="167"/>
      <c r="I19" s="167">
        <f>SUM(I20:I22)</f>
        <v>0</v>
      </c>
      <c r="J19" s="167"/>
      <c r="K19" s="167">
        <f>SUM(K20:K22)</f>
        <v>0</v>
      </c>
      <c r="L19" s="167"/>
      <c r="M19" s="167">
        <f>SUM(M20:M22)</f>
        <v>0</v>
      </c>
      <c r="N19" s="167"/>
      <c r="O19" s="167">
        <f>SUM(O20:O22)</f>
        <v>0</v>
      </c>
      <c r="P19" s="167"/>
      <c r="Q19" s="167">
        <f>SUM(Q20:Q22)</f>
        <v>0</v>
      </c>
      <c r="R19" s="167"/>
      <c r="S19" s="167"/>
      <c r="T19" s="168"/>
      <c r="U19" s="162"/>
      <c r="V19" s="162">
        <f>SUM(V20:V22)</f>
        <v>0</v>
      </c>
      <c r="W19" s="162"/>
      <c r="AG19" t="s">
        <v>163</v>
      </c>
    </row>
    <row r="20" spans="1:60" outlineLevel="1" x14ac:dyDescent="0.2">
      <c r="A20" s="182">
        <v>9</v>
      </c>
      <c r="B20" s="183" t="s">
        <v>597</v>
      </c>
      <c r="C20" s="189" t="s">
        <v>598</v>
      </c>
      <c r="D20" s="184" t="s">
        <v>166</v>
      </c>
      <c r="E20" s="185">
        <v>1</v>
      </c>
      <c r="F20" s="186"/>
      <c r="G20" s="187">
        <f>ROUND(E20*F20,2)</f>
        <v>0</v>
      </c>
      <c r="H20" s="186"/>
      <c r="I20" s="187">
        <f>ROUND(E20*H20,2)</f>
        <v>0</v>
      </c>
      <c r="J20" s="186"/>
      <c r="K20" s="187">
        <f>ROUND(E20*J20,2)</f>
        <v>0</v>
      </c>
      <c r="L20" s="187">
        <v>21</v>
      </c>
      <c r="M20" s="187">
        <f>G20*(1+L20/100)</f>
        <v>0</v>
      </c>
      <c r="N20" s="187">
        <v>0</v>
      </c>
      <c r="O20" s="187">
        <f>ROUND(E20*N20,2)</f>
        <v>0</v>
      </c>
      <c r="P20" s="187">
        <v>0</v>
      </c>
      <c r="Q20" s="187">
        <f>ROUND(E20*P20,2)</f>
        <v>0</v>
      </c>
      <c r="R20" s="187"/>
      <c r="S20" s="187" t="s">
        <v>167</v>
      </c>
      <c r="T20" s="188" t="s">
        <v>168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169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2">
        <v>10</v>
      </c>
      <c r="B21" s="183" t="s">
        <v>640</v>
      </c>
      <c r="C21" s="189" t="s">
        <v>630</v>
      </c>
      <c r="D21" s="184" t="s">
        <v>166</v>
      </c>
      <c r="E21" s="185">
        <v>1</v>
      </c>
      <c r="F21" s="186"/>
      <c r="G21" s="187">
        <f>ROUND(E21*F21,2)</f>
        <v>0</v>
      </c>
      <c r="H21" s="186"/>
      <c r="I21" s="187">
        <f>ROUND(E21*H21,2)</f>
        <v>0</v>
      </c>
      <c r="J21" s="186"/>
      <c r="K21" s="187">
        <f>ROUND(E21*J21,2)</f>
        <v>0</v>
      </c>
      <c r="L21" s="187">
        <v>21</v>
      </c>
      <c r="M21" s="187">
        <f>G21*(1+L21/100)</f>
        <v>0</v>
      </c>
      <c r="N21" s="187">
        <v>0</v>
      </c>
      <c r="O21" s="187">
        <f>ROUND(E21*N21,2)</f>
        <v>0</v>
      </c>
      <c r="P21" s="187">
        <v>0</v>
      </c>
      <c r="Q21" s="187">
        <f>ROUND(E21*P21,2)</f>
        <v>0</v>
      </c>
      <c r="R21" s="187"/>
      <c r="S21" s="187" t="s">
        <v>167</v>
      </c>
      <c r="T21" s="188" t="s">
        <v>168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169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69">
        <v>11</v>
      </c>
      <c r="B22" s="170" t="s">
        <v>331</v>
      </c>
      <c r="C22" s="178" t="s">
        <v>641</v>
      </c>
      <c r="D22" s="171" t="s">
        <v>166</v>
      </c>
      <c r="E22" s="172">
        <v>1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4"/>
      <c r="S22" s="174" t="s">
        <v>167</v>
      </c>
      <c r="T22" s="175" t="s">
        <v>168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169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5"/>
      <c r="B23" s="6"/>
      <c r="C23" s="179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v>15</v>
      </c>
      <c r="AF23">
        <v>21</v>
      </c>
    </row>
    <row r="24" spans="1:60" x14ac:dyDescent="0.2">
      <c r="A24" s="155"/>
      <c r="B24" s="156" t="s">
        <v>29</v>
      </c>
      <c r="C24" s="180"/>
      <c r="D24" s="157"/>
      <c r="E24" s="158"/>
      <c r="F24" s="158"/>
      <c r="G24" s="176">
        <f>G8+G12+G14+G19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f>SUMIF(L7:L22,AE23,G7:G22)</f>
        <v>0</v>
      </c>
      <c r="AF24">
        <f>SUMIF(L7:L22,AF23,G7:G22)</f>
        <v>0</v>
      </c>
      <c r="AG24" t="s">
        <v>178</v>
      </c>
    </row>
    <row r="25" spans="1:60" x14ac:dyDescent="0.2">
      <c r="C25" s="181"/>
      <c r="D25" s="143"/>
      <c r="AG25" t="s">
        <v>179</v>
      </c>
    </row>
    <row r="26" spans="1:60" x14ac:dyDescent="0.2">
      <c r="D26" s="143"/>
    </row>
    <row r="27" spans="1:60" x14ac:dyDescent="0.2">
      <c r="D27" s="143"/>
    </row>
    <row r="28" spans="1:60" x14ac:dyDescent="0.2">
      <c r="D28" s="143"/>
    </row>
    <row r="29" spans="1:60" x14ac:dyDescent="0.2">
      <c r="D29" s="143"/>
    </row>
    <row r="30" spans="1:60" x14ac:dyDescent="0.2">
      <c r="D30" s="143"/>
    </row>
    <row r="31" spans="1:60" x14ac:dyDescent="0.2">
      <c r="D31" s="143"/>
    </row>
    <row r="32" spans="1:60" x14ac:dyDescent="0.2">
      <c r="D32" s="143"/>
    </row>
    <row r="33" spans="4:4" x14ac:dyDescent="0.2">
      <c r="D33" s="143"/>
    </row>
    <row r="34" spans="4:4" x14ac:dyDescent="0.2">
      <c r="D34" s="143"/>
    </row>
    <row r="35" spans="4:4" x14ac:dyDescent="0.2">
      <c r="D35" s="143"/>
    </row>
    <row r="36" spans="4:4" x14ac:dyDescent="0.2">
      <c r="D36" s="143"/>
    </row>
    <row r="37" spans="4:4" x14ac:dyDescent="0.2">
      <c r="D37" s="143"/>
    </row>
    <row r="38" spans="4:4" x14ac:dyDescent="0.2">
      <c r="D38" s="143"/>
    </row>
    <row r="39" spans="4:4" x14ac:dyDescent="0.2">
      <c r="D39" s="143"/>
    </row>
    <row r="40" spans="4:4" x14ac:dyDescent="0.2">
      <c r="D40" s="143"/>
    </row>
    <row r="41" spans="4:4" x14ac:dyDescent="0.2">
      <c r="D41" s="143"/>
    </row>
    <row r="42" spans="4:4" x14ac:dyDescent="0.2">
      <c r="D42" s="143"/>
    </row>
    <row r="43" spans="4:4" x14ac:dyDescent="0.2">
      <c r="D43" s="143"/>
    </row>
    <row r="44" spans="4:4" x14ac:dyDescent="0.2">
      <c r="D44" s="143"/>
    </row>
    <row r="45" spans="4:4" x14ac:dyDescent="0.2">
      <c r="D45" s="143"/>
    </row>
    <row r="46" spans="4:4" x14ac:dyDescent="0.2">
      <c r="D46" s="143"/>
    </row>
    <row r="47" spans="4:4" x14ac:dyDescent="0.2">
      <c r="D47" s="143"/>
    </row>
    <row r="48" spans="4:4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password="E5D8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workbookViewId="0">
      <pane ySplit="7" topLeftCell="A47" activePane="bottomLeft" state="frozen"/>
      <selection pane="bottomLeft" activeCell="F81" sqref="F81"/>
    </sheetView>
  </sheetViews>
  <sheetFormatPr defaultRowHeight="12.75" outlineLevelRow="1" x14ac:dyDescent="0.2"/>
  <cols>
    <col min="1" max="1" width="3.42578125" customWidth="1"/>
    <col min="2" max="2" width="12.42578125" style="87" customWidth="1"/>
    <col min="3" max="3" width="63.140625" style="87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137</v>
      </c>
      <c r="B1" s="253"/>
      <c r="C1" s="253"/>
      <c r="D1" s="253"/>
      <c r="E1" s="253"/>
      <c r="F1" s="253"/>
      <c r="G1" s="253"/>
      <c r="AG1" t="s">
        <v>138</v>
      </c>
    </row>
    <row r="2" spans="1:60" ht="24.95" customHeight="1" x14ac:dyDescent="0.2">
      <c r="A2" s="144" t="s">
        <v>7</v>
      </c>
      <c r="B2" s="75" t="s">
        <v>44</v>
      </c>
      <c r="C2" s="254" t="s">
        <v>45</v>
      </c>
      <c r="D2" s="255"/>
      <c r="E2" s="255"/>
      <c r="F2" s="255"/>
      <c r="G2" s="256"/>
      <c r="AG2" t="s">
        <v>139</v>
      </c>
    </row>
    <row r="3" spans="1:60" ht="24.95" customHeight="1" x14ac:dyDescent="0.2">
      <c r="A3" s="144" t="s">
        <v>8</v>
      </c>
      <c r="B3" s="75" t="s">
        <v>73</v>
      </c>
      <c r="C3" s="254" t="s">
        <v>74</v>
      </c>
      <c r="D3" s="255"/>
      <c r="E3" s="255"/>
      <c r="F3" s="255"/>
      <c r="G3" s="256"/>
      <c r="AC3" s="87" t="s">
        <v>139</v>
      </c>
      <c r="AG3" t="s">
        <v>140</v>
      </c>
    </row>
    <row r="4" spans="1:60" ht="24.95" customHeight="1" x14ac:dyDescent="0.2">
      <c r="A4" s="145" t="s">
        <v>9</v>
      </c>
      <c r="B4" s="146" t="s">
        <v>81</v>
      </c>
      <c r="C4" s="257" t="s">
        <v>82</v>
      </c>
      <c r="D4" s="258"/>
      <c r="E4" s="258"/>
      <c r="F4" s="258"/>
      <c r="G4" s="259"/>
      <c r="AG4" t="s">
        <v>141</v>
      </c>
    </row>
    <row r="5" spans="1:60" x14ac:dyDescent="0.2">
      <c r="D5" s="143"/>
    </row>
    <row r="6" spans="1:60" ht="38.25" x14ac:dyDescent="0.2">
      <c r="A6" s="148" t="s">
        <v>142</v>
      </c>
      <c r="B6" s="150" t="s">
        <v>143</v>
      </c>
      <c r="C6" s="150" t="s">
        <v>144</v>
      </c>
      <c r="D6" s="149" t="s">
        <v>145</v>
      </c>
      <c r="E6" s="148" t="s">
        <v>146</v>
      </c>
      <c r="F6" s="147" t="s">
        <v>147</v>
      </c>
      <c r="G6" s="148" t="s">
        <v>29</v>
      </c>
      <c r="H6" s="151" t="s">
        <v>30</v>
      </c>
      <c r="I6" s="151" t="s">
        <v>148</v>
      </c>
      <c r="J6" s="151" t="s">
        <v>31</v>
      </c>
      <c r="K6" s="151" t="s">
        <v>149</v>
      </c>
      <c r="L6" s="151" t="s">
        <v>150</v>
      </c>
      <c r="M6" s="151" t="s">
        <v>151</v>
      </c>
      <c r="N6" s="151" t="s">
        <v>152</v>
      </c>
      <c r="O6" s="151" t="s">
        <v>153</v>
      </c>
      <c r="P6" s="151" t="s">
        <v>154</v>
      </c>
      <c r="Q6" s="151" t="s">
        <v>155</v>
      </c>
      <c r="R6" s="151" t="s">
        <v>156</v>
      </c>
      <c r="S6" s="151" t="s">
        <v>157</v>
      </c>
      <c r="T6" s="151" t="s">
        <v>158</v>
      </c>
      <c r="U6" s="151" t="s">
        <v>159</v>
      </c>
      <c r="V6" s="151" t="s">
        <v>160</v>
      </c>
      <c r="W6" s="151" t="s">
        <v>161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3" t="s">
        <v>162</v>
      </c>
      <c r="B8" s="164" t="s">
        <v>104</v>
      </c>
      <c r="C8" s="177" t="s">
        <v>105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7"/>
      <c r="O8" s="167">
        <f>SUM(O9:O17)</f>
        <v>0</v>
      </c>
      <c r="P8" s="167"/>
      <c r="Q8" s="167">
        <f>SUM(Q9:Q17)</f>
        <v>0</v>
      </c>
      <c r="R8" s="167"/>
      <c r="S8" s="167"/>
      <c r="T8" s="168"/>
      <c r="U8" s="162"/>
      <c r="V8" s="162">
        <f>SUM(V9:V17)</f>
        <v>0</v>
      </c>
      <c r="W8" s="162"/>
      <c r="AG8" t="s">
        <v>163</v>
      </c>
    </row>
    <row r="9" spans="1:60" outlineLevel="1" x14ac:dyDescent="0.2">
      <c r="A9" s="182">
        <v>1</v>
      </c>
      <c r="B9" s="183" t="s">
        <v>642</v>
      </c>
      <c r="C9" s="189" t="s">
        <v>643</v>
      </c>
      <c r="D9" s="184" t="s">
        <v>166</v>
      </c>
      <c r="E9" s="185">
        <v>1</v>
      </c>
      <c r="F9" s="186"/>
      <c r="G9" s="187">
        <f t="shared" ref="G9:G17" si="0">ROUND(E9*F9,2)</f>
        <v>0</v>
      </c>
      <c r="H9" s="186"/>
      <c r="I9" s="187">
        <f t="shared" ref="I9:I17" si="1">ROUND(E9*H9,2)</f>
        <v>0</v>
      </c>
      <c r="J9" s="186"/>
      <c r="K9" s="187">
        <f t="shared" ref="K9:K17" si="2">ROUND(E9*J9,2)</f>
        <v>0</v>
      </c>
      <c r="L9" s="187">
        <v>21</v>
      </c>
      <c r="M9" s="187">
        <f t="shared" ref="M9:M17" si="3">G9*(1+L9/100)</f>
        <v>0</v>
      </c>
      <c r="N9" s="187">
        <v>0</v>
      </c>
      <c r="O9" s="187">
        <f t="shared" ref="O9:O17" si="4">ROUND(E9*N9,2)</f>
        <v>0</v>
      </c>
      <c r="P9" s="187">
        <v>0</v>
      </c>
      <c r="Q9" s="187">
        <f t="shared" ref="Q9:Q17" si="5">ROUND(E9*P9,2)</f>
        <v>0</v>
      </c>
      <c r="R9" s="187"/>
      <c r="S9" s="187" t="s">
        <v>167</v>
      </c>
      <c r="T9" s="188" t="s">
        <v>168</v>
      </c>
      <c r="U9" s="161">
        <v>0</v>
      </c>
      <c r="V9" s="161">
        <f t="shared" ref="V9:V17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2">
        <v>2</v>
      </c>
      <c r="B10" s="183" t="s">
        <v>644</v>
      </c>
      <c r="C10" s="189" t="s">
        <v>645</v>
      </c>
      <c r="D10" s="184" t="s">
        <v>166</v>
      </c>
      <c r="E10" s="185">
        <v>1</v>
      </c>
      <c r="F10" s="186"/>
      <c r="G10" s="187">
        <f t="shared" si="0"/>
        <v>0</v>
      </c>
      <c r="H10" s="186"/>
      <c r="I10" s="187">
        <f t="shared" si="1"/>
        <v>0</v>
      </c>
      <c r="J10" s="186"/>
      <c r="K10" s="187">
        <f t="shared" si="2"/>
        <v>0</v>
      </c>
      <c r="L10" s="187">
        <v>21</v>
      </c>
      <c r="M10" s="187">
        <f t="shared" si="3"/>
        <v>0</v>
      </c>
      <c r="N10" s="187">
        <v>0</v>
      </c>
      <c r="O10" s="187">
        <f t="shared" si="4"/>
        <v>0</v>
      </c>
      <c r="P10" s="187">
        <v>0</v>
      </c>
      <c r="Q10" s="187">
        <f t="shared" si="5"/>
        <v>0</v>
      </c>
      <c r="R10" s="187"/>
      <c r="S10" s="187" t="s">
        <v>167</v>
      </c>
      <c r="T10" s="188" t="s">
        <v>168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2">
        <v>3</v>
      </c>
      <c r="B11" s="183" t="s">
        <v>646</v>
      </c>
      <c r="C11" s="189" t="s">
        <v>647</v>
      </c>
      <c r="D11" s="184" t="s">
        <v>166</v>
      </c>
      <c r="E11" s="185">
        <v>4</v>
      </c>
      <c r="F11" s="186"/>
      <c r="G11" s="187">
        <f t="shared" si="0"/>
        <v>0</v>
      </c>
      <c r="H11" s="186"/>
      <c r="I11" s="187">
        <f t="shared" si="1"/>
        <v>0</v>
      </c>
      <c r="J11" s="186"/>
      <c r="K11" s="187">
        <f t="shared" si="2"/>
        <v>0</v>
      </c>
      <c r="L11" s="187">
        <v>21</v>
      </c>
      <c r="M11" s="187">
        <f t="shared" si="3"/>
        <v>0</v>
      </c>
      <c r="N11" s="187">
        <v>0</v>
      </c>
      <c r="O11" s="187">
        <f t="shared" si="4"/>
        <v>0</v>
      </c>
      <c r="P11" s="187">
        <v>0</v>
      </c>
      <c r="Q11" s="187">
        <f t="shared" si="5"/>
        <v>0</v>
      </c>
      <c r="R11" s="187"/>
      <c r="S11" s="187" t="s">
        <v>167</v>
      </c>
      <c r="T11" s="188" t="s">
        <v>168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2">
        <v>4</v>
      </c>
      <c r="B12" s="183" t="s">
        <v>648</v>
      </c>
      <c r="C12" s="189" t="s">
        <v>649</v>
      </c>
      <c r="D12" s="184" t="s">
        <v>166</v>
      </c>
      <c r="E12" s="185">
        <v>6</v>
      </c>
      <c r="F12" s="186"/>
      <c r="G12" s="187">
        <f t="shared" si="0"/>
        <v>0</v>
      </c>
      <c r="H12" s="186"/>
      <c r="I12" s="187">
        <f t="shared" si="1"/>
        <v>0</v>
      </c>
      <c r="J12" s="186"/>
      <c r="K12" s="187">
        <f t="shared" si="2"/>
        <v>0</v>
      </c>
      <c r="L12" s="187">
        <v>21</v>
      </c>
      <c r="M12" s="187">
        <f t="shared" si="3"/>
        <v>0</v>
      </c>
      <c r="N12" s="187">
        <v>0</v>
      </c>
      <c r="O12" s="187">
        <f t="shared" si="4"/>
        <v>0</v>
      </c>
      <c r="P12" s="187">
        <v>0</v>
      </c>
      <c r="Q12" s="187">
        <f t="shared" si="5"/>
        <v>0</v>
      </c>
      <c r="R12" s="187"/>
      <c r="S12" s="187" t="s">
        <v>167</v>
      </c>
      <c r="T12" s="188" t="s">
        <v>168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2">
        <v>5</v>
      </c>
      <c r="B13" s="183" t="s">
        <v>650</v>
      </c>
      <c r="C13" s="189" t="s">
        <v>649</v>
      </c>
      <c r="D13" s="184" t="s">
        <v>166</v>
      </c>
      <c r="E13" s="185">
        <v>6</v>
      </c>
      <c r="F13" s="186"/>
      <c r="G13" s="187">
        <f t="shared" si="0"/>
        <v>0</v>
      </c>
      <c r="H13" s="186"/>
      <c r="I13" s="187">
        <f t="shared" si="1"/>
        <v>0</v>
      </c>
      <c r="J13" s="186"/>
      <c r="K13" s="187">
        <f t="shared" si="2"/>
        <v>0</v>
      </c>
      <c r="L13" s="187">
        <v>21</v>
      </c>
      <c r="M13" s="187">
        <f t="shared" si="3"/>
        <v>0</v>
      </c>
      <c r="N13" s="187">
        <v>0</v>
      </c>
      <c r="O13" s="187">
        <f t="shared" si="4"/>
        <v>0</v>
      </c>
      <c r="P13" s="187">
        <v>0</v>
      </c>
      <c r="Q13" s="187">
        <f t="shared" si="5"/>
        <v>0</v>
      </c>
      <c r="R13" s="187"/>
      <c r="S13" s="187" t="s">
        <v>167</v>
      </c>
      <c r="T13" s="188" t="s">
        <v>168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2">
        <v>6</v>
      </c>
      <c r="B14" s="183" t="s">
        <v>651</v>
      </c>
      <c r="C14" s="189" t="s">
        <v>652</v>
      </c>
      <c r="D14" s="184" t="s">
        <v>166</v>
      </c>
      <c r="E14" s="185">
        <v>1</v>
      </c>
      <c r="F14" s="186"/>
      <c r="G14" s="187">
        <f t="shared" si="0"/>
        <v>0</v>
      </c>
      <c r="H14" s="186"/>
      <c r="I14" s="187">
        <f t="shared" si="1"/>
        <v>0</v>
      </c>
      <c r="J14" s="186"/>
      <c r="K14" s="187">
        <f t="shared" si="2"/>
        <v>0</v>
      </c>
      <c r="L14" s="187">
        <v>21</v>
      </c>
      <c r="M14" s="187">
        <f t="shared" si="3"/>
        <v>0</v>
      </c>
      <c r="N14" s="187">
        <v>0</v>
      </c>
      <c r="O14" s="187">
        <f t="shared" si="4"/>
        <v>0</v>
      </c>
      <c r="P14" s="187">
        <v>0</v>
      </c>
      <c r="Q14" s="187">
        <f t="shared" si="5"/>
        <v>0</v>
      </c>
      <c r="R14" s="187"/>
      <c r="S14" s="187" t="s">
        <v>167</v>
      </c>
      <c r="T14" s="188" t="s">
        <v>168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2">
        <v>7</v>
      </c>
      <c r="B15" s="183" t="s">
        <v>653</v>
      </c>
      <c r="C15" s="189" t="s">
        <v>654</v>
      </c>
      <c r="D15" s="184" t="s">
        <v>166</v>
      </c>
      <c r="E15" s="185">
        <v>6</v>
      </c>
      <c r="F15" s="186"/>
      <c r="G15" s="187">
        <f t="shared" si="0"/>
        <v>0</v>
      </c>
      <c r="H15" s="186"/>
      <c r="I15" s="187">
        <f t="shared" si="1"/>
        <v>0</v>
      </c>
      <c r="J15" s="186"/>
      <c r="K15" s="187">
        <f t="shared" si="2"/>
        <v>0</v>
      </c>
      <c r="L15" s="187">
        <v>21</v>
      </c>
      <c r="M15" s="187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7"/>
      <c r="S15" s="187" t="s">
        <v>167</v>
      </c>
      <c r="T15" s="188" t="s">
        <v>168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2">
        <v>8</v>
      </c>
      <c r="B16" s="183" t="s">
        <v>655</v>
      </c>
      <c r="C16" s="189" t="s">
        <v>656</v>
      </c>
      <c r="D16" s="184" t="s">
        <v>166</v>
      </c>
      <c r="E16" s="185">
        <v>1</v>
      </c>
      <c r="F16" s="186"/>
      <c r="G16" s="187">
        <f t="shared" si="0"/>
        <v>0</v>
      </c>
      <c r="H16" s="186"/>
      <c r="I16" s="187">
        <f t="shared" si="1"/>
        <v>0</v>
      </c>
      <c r="J16" s="186"/>
      <c r="K16" s="187">
        <f t="shared" si="2"/>
        <v>0</v>
      </c>
      <c r="L16" s="187">
        <v>21</v>
      </c>
      <c r="M16" s="187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7"/>
      <c r="S16" s="187" t="s">
        <v>167</v>
      </c>
      <c r="T16" s="188" t="s">
        <v>168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2">
        <v>9</v>
      </c>
      <c r="B17" s="183" t="s">
        <v>657</v>
      </c>
      <c r="C17" s="189" t="s">
        <v>658</v>
      </c>
      <c r="D17" s="184" t="s">
        <v>166</v>
      </c>
      <c r="E17" s="185">
        <v>1</v>
      </c>
      <c r="F17" s="186"/>
      <c r="G17" s="187">
        <f t="shared" si="0"/>
        <v>0</v>
      </c>
      <c r="H17" s="186"/>
      <c r="I17" s="187">
        <f t="shared" si="1"/>
        <v>0</v>
      </c>
      <c r="J17" s="186"/>
      <c r="K17" s="187">
        <f t="shared" si="2"/>
        <v>0</v>
      </c>
      <c r="L17" s="187">
        <v>21</v>
      </c>
      <c r="M17" s="187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7"/>
      <c r="S17" s="187" t="s">
        <v>167</v>
      </c>
      <c r="T17" s="188" t="s">
        <v>168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3" t="s">
        <v>162</v>
      </c>
      <c r="B18" s="164" t="s">
        <v>90</v>
      </c>
      <c r="C18" s="177" t="s">
        <v>91</v>
      </c>
      <c r="D18" s="165"/>
      <c r="E18" s="166"/>
      <c r="F18" s="167"/>
      <c r="G18" s="167">
        <f>SUMIF(AG19:AG20,"&lt;&gt;NOR",G19:G20)</f>
        <v>0</v>
      </c>
      <c r="H18" s="167"/>
      <c r="I18" s="167">
        <f>SUM(I19:I20)</f>
        <v>0</v>
      </c>
      <c r="J18" s="167"/>
      <c r="K18" s="167">
        <f>SUM(K19:K20)</f>
        <v>0</v>
      </c>
      <c r="L18" s="167"/>
      <c r="M18" s="167">
        <f>SUM(M19:M20)</f>
        <v>0</v>
      </c>
      <c r="N18" s="167"/>
      <c r="O18" s="167">
        <f>SUM(O19:O20)</f>
        <v>0</v>
      </c>
      <c r="P18" s="167"/>
      <c r="Q18" s="167">
        <f>SUM(Q19:Q20)</f>
        <v>0</v>
      </c>
      <c r="R18" s="167"/>
      <c r="S18" s="167"/>
      <c r="T18" s="168"/>
      <c r="U18" s="162"/>
      <c r="V18" s="162">
        <f>SUM(V19:V20)</f>
        <v>0</v>
      </c>
      <c r="W18" s="162"/>
      <c r="AG18" t="s">
        <v>163</v>
      </c>
    </row>
    <row r="19" spans="1:60" outlineLevel="1" x14ac:dyDescent="0.2">
      <c r="A19" s="182">
        <v>10</v>
      </c>
      <c r="B19" s="183" t="s">
        <v>597</v>
      </c>
      <c r="C19" s="189" t="s">
        <v>598</v>
      </c>
      <c r="D19" s="184" t="s">
        <v>166</v>
      </c>
      <c r="E19" s="185">
        <v>1</v>
      </c>
      <c r="F19" s="186"/>
      <c r="G19" s="187">
        <f>ROUND(E19*F19,2)</f>
        <v>0</v>
      </c>
      <c r="H19" s="186"/>
      <c r="I19" s="187">
        <f>ROUND(E19*H19,2)</f>
        <v>0</v>
      </c>
      <c r="J19" s="186"/>
      <c r="K19" s="187">
        <f>ROUND(E19*J19,2)</f>
        <v>0</v>
      </c>
      <c r="L19" s="187">
        <v>21</v>
      </c>
      <c r="M19" s="187">
        <f>G19*(1+L19/100)</f>
        <v>0</v>
      </c>
      <c r="N19" s="187">
        <v>0</v>
      </c>
      <c r="O19" s="187">
        <f>ROUND(E19*N19,2)</f>
        <v>0</v>
      </c>
      <c r="P19" s="187">
        <v>0</v>
      </c>
      <c r="Q19" s="187">
        <f>ROUND(E19*P19,2)</f>
        <v>0</v>
      </c>
      <c r="R19" s="187"/>
      <c r="S19" s="187" t="s">
        <v>167</v>
      </c>
      <c r="T19" s="188" t="s">
        <v>168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2">
        <v>11</v>
      </c>
      <c r="B20" s="183" t="s">
        <v>659</v>
      </c>
      <c r="C20" s="189" t="s">
        <v>660</v>
      </c>
      <c r="D20" s="184" t="s">
        <v>166</v>
      </c>
      <c r="E20" s="185">
        <v>1</v>
      </c>
      <c r="F20" s="186"/>
      <c r="G20" s="187">
        <f>ROUND(E20*F20,2)</f>
        <v>0</v>
      </c>
      <c r="H20" s="186"/>
      <c r="I20" s="187">
        <f>ROUND(E20*H20,2)</f>
        <v>0</v>
      </c>
      <c r="J20" s="186"/>
      <c r="K20" s="187">
        <f>ROUND(E20*J20,2)</f>
        <v>0</v>
      </c>
      <c r="L20" s="187">
        <v>21</v>
      </c>
      <c r="M20" s="187">
        <f>G20*(1+L20/100)</f>
        <v>0</v>
      </c>
      <c r="N20" s="187">
        <v>0</v>
      </c>
      <c r="O20" s="187">
        <f>ROUND(E20*N20,2)</f>
        <v>0</v>
      </c>
      <c r="P20" s="187">
        <v>0</v>
      </c>
      <c r="Q20" s="187">
        <f>ROUND(E20*P20,2)</f>
        <v>0</v>
      </c>
      <c r="R20" s="187"/>
      <c r="S20" s="187" t="s">
        <v>167</v>
      </c>
      <c r="T20" s="188" t="s">
        <v>168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169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63" t="s">
        <v>162</v>
      </c>
      <c r="B21" s="164" t="s">
        <v>92</v>
      </c>
      <c r="C21" s="177" t="s">
        <v>587</v>
      </c>
      <c r="D21" s="165"/>
      <c r="E21" s="166"/>
      <c r="F21" s="167"/>
      <c r="G21" s="167">
        <f>SUMIF(AG22:AG66,"&lt;&gt;NOR",G22:G66)</f>
        <v>0</v>
      </c>
      <c r="H21" s="167"/>
      <c r="I21" s="167">
        <f>SUM(I22:I66)</f>
        <v>0</v>
      </c>
      <c r="J21" s="167"/>
      <c r="K21" s="167">
        <f>SUM(K22:K66)</f>
        <v>0</v>
      </c>
      <c r="L21" s="167"/>
      <c r="M21" s="167">
        <f>SUM(M22:M66)</f>
        <v>0</v>
      </c>
      <c r="N21" s="167"/>
      <c r="O21" s="167">
        <f>SUM(O22:O66)</f>
        <v>0</v>
      </c>
      <c r="P21" s="167"/>
      <c r="Q21" s="167">
        <f>SUM(Q22:Q66)</f>
        <v>0</v>
      </c>
      <c r="R21" s="167"/>
      <c r="S21" s="167"/>
      <c r="T21" s="168"/>
      <c r="U21" s="162"/>
      <c r="V21" s="162">
        <f>SUM(V22:V66)</f>
        <v>0</v>
      </c>
      <c r="W21" s="162"/>
      <c r="AG21" t="s">
        <v>163</v>
      </c>
    </row>
    <row r="22" spans="1:60" outlineLevel="1" x14ac:dyDescent="0.2">
      <c r="A22" s="182">
        <v>12</v>
      </c>
      <c r="B22" s="183" t="s">
        <v>661</v>
      </c>
      <c r="C22" s="189" t="s">
        <v>662</v>
      </c>
      <c r="D22" s="184" t="s">
        <v>166</v>
      </c>
      <c r="E22" s="185">
        <v>1</v>
      </c>
      <c r="F22" s="186"/>
      <c r="G22" s="187">
        <f t="shared" ref="G22:G66" si="7">ROUND(E22*F22,2)</f>
        <v>0</v>
      </c>
      <c r="H22" s="186"/>
      <c r="I22" s="187">
        <f t="shared" ref="I22:I66" si="8">ROUND(E22*H22,2)</f>
        <v>0</v>
      </c>
      <c r="J22" s="186"/>
      <c r="K22" s="187">
        <f t="shared" ref="K22:K66" si="9">ROUND(E22*J22,2)</f>
        <v>0</v>
      </c>
      <c r="L22" s="187">
        <v>21</v>
      </c>
      <c r="M22" s="187">
        <f t="shared" ref="M22:M66" si="10">G22*(1+L22/100)</f>
        <v>0</v>
      </c>
      <c r="N22" s="187">
        <v>0</v>
      </c>
      <c r="O22" s="187">
        <f t="shared" ref="O22:O66" si="11">ROUND(E22*N22,2)</f>
        <v>0</v>
      </c>
      <c r="P22" s="187">
        <v>0</v>
      </c>
      <c r="Q22" s="187">
        <f t="shared" ref="Q22:Q66" si="12">ROUND(E22*P22,2)</f>
        <v>0</v>
      </c>
      <c r="R22" s="187"/>
      <c r="S22" s="187" t="s">
        <v>167</v>
      </c>
      <c r="T22" s="188" t="s">
        <v>168</v>
      </c>
      <c r="U22" s="161">
        <v>0</v>
      </c>
      <c r="V22" s="161">
        <f t="shared" ref="V22:V66" si="13"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169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2">
        <v>13</v>
      </c>
      <c r="B23" s="183" t="s">
        <v>663</v>
      </c>
      <c r="C23" s="189" t="s">
        <v>664</v>
      </c>
      <c r="D23" s="184" t="s">
        <v>166</v>
      </c>
      <c r="E23" s="185">
        <v>1</v>
      </c>
      <c r="F23" s="186"/>
      <c r="G23" s="187">
        <f t="shared" si="7"/>
        <v>0</v>
      </c>
      <c r="H23" s="186"/>
      <c r="I23" s="187">
        <f t="shared" si="8"/>
        <v>0</v>
      </c>
      <c r="J23" s="186"/>
      <c r="K23" s="187">
        <f t="shared" si="9"/>
        <v>0</v>
      </c>
      <c r="L23" s="187">
        <v>21</v>
      </c>
      <c r="M23" s="187">
        <f t="shared" si="10"/>
        <v>0</v>
      </c>
      <c r="N23" s="187">
        <v>0</v>
      </c>
      <c r="O23" s="187">
        <f t="shared" si="11"/>
        <v>0</v>
      </c>
      <c r="P23" s="187">
        <v>0</v>
      </c>
      <c r="Q23" s="187">
        <f t="shared" si="12"/>
        <v>0</v>
      </c>
      <c r="R23" s="187"/>
      <c r="S23" s="187" t="s">
        <v>167</v>
      </c>
      <c r="T23" s="188" t="s">
        <v>168</v>
      </c>
      <c r="U23" s="161">
        <v>0</v>
      </c>
      <c r="V23" s="161">
        <f t="shared" si="13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169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2">
        <v>14</v>
      </c>
      <c r="B24" s="183" t="s">
        <v>665</v>
      </c>
      <c r="C24" s="189" t="s">
        <v>666</v>
      </c>
      <c r="D24" s="184" t="s">
        <v>166</v>
      </c>
      <c r="E24" s="185">
        <v>1</v>
      </c>
      <c r="F24" s="186"/>
      <c r="G24" s="187">
        <f t="shared" si="7"/>
        <v>0</v>
      </c>
      <c r="H24" s="186"/>
      <c r="I24" s="187">
        <f t="shared" si="8"/>
        <v>0</v>
      </c>
      <c r="J24" s="186"/>
      <c r="K24" s="187">
        <f t="shared" si="9"/>
        <v>0</v>
      </c>
      <c r="L24" s="187">
        <v>21</v>
      </c>
      <c r="M24" s="187">
        <f t="shared" si="10"/>
        <v>0</v>
      </c>
      <c r="N24" s="187">
        <v>0</v>
      </c>
      <c r="O24" s="187">
        <f t="shared" si="11"/>
        <v>0</v>
      </c>
      <c r="P24" s="187">
        <v>0</v>
      </c>
      <c r="Q24" s="187">
        <f t="shared" si="12"/>
        <v>0</v>
      </c>
      <c r="R24" s="187"/>
      <c r="S24" s="187" t="s">
        <v>167</v>
      </c>
      <c r="T24" s="188" t="s">
        <v>168</v>
      </c>
      <c r="U24" s="161">
        <v>0</v>
      </c>
      <c r="V24" s="161">
        <f t="shared" si="13"/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169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2">
        <v>15</v>
      </c>
      <c r="B25" s="183" t="s">
        <v>667</v>
      </c>
      <c r="C25" s="189" t="s">
        <v>668</v>
      </c>
      <c r="D25" s="184" t="s">
        <v>166</v>
      </c>
      <c r="E25" s="185">
        <v>1</v>
      </c>
      <c r="F25" s="186"/>
      <c r="G25" s="187">
        <f t="shared" si="7"/>
        <v>0</v>
      </c>
      <c r="H25" s="186"/>
      <c r="I25" s="187">
        <f t="shared" si="8"/>
        <v>0</v>
      </c>
      <c r="J25" s="186"/>
      <c r="K25" s="187">
        <f t="shared" si="9"/>
        <v>0</v>
      </c>
      <c r="L25" s="187">
        <v>21</v>
      </c>
      <c r="M25" s="187">
        <f t="shared" si="10"/>
        <v>0</v>
      </c>
      <c r="N25" s="187">
        <v>0</v>
      </c>
      <c r="O25" s="187">
        <f t="shared" si="11"/>
        <v>0</v>
      </c>
      <c r="P25" s="187">
        <v>0</v>
      </c>
      <c r="Q25" s="187">
        <f t="shared" si="12"/>
        <v>0</v>
      </c>
      <c r="R25" s="187"/>
      <c r="S25" s="187" t="s">
        <v>167</v>
      </c>
      <c r="T25" s="188" t="s">
        <v>168</v>
      </c>
      <c r="U25" s="161">
        <v>0</v>
      </c>
      <c r="V25" s="161">
        <f t="shared" si="13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169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2">
        <v>16</v>
      </c>
      <c r="B26" s="183" t="s">
        <v>669</v>
      </c>
      <c r="C26" s="189" t="s">
        <v>670</v>
      </c>
      <c r="D26" s="184" t="s">
        <v>166</v>
      </c>
      <c r="E26" s="185">
        <v>1</v>
      </c>
      <c r="F26" s="186"/>
      <c r="G26" s="187">
        <f t="shared" si="7"/>
        <v>0</v>
      </c>
      <c r="H26" s="186"/>
      <c r="I26" s="187">
        <f t="shared" si="8"/>
        <v>0</v>
      </c>
      <c r="J26" s="186"/>
      <c r="K26" s="187">
        <f t="shared" si="9"/>
        <v>0</v>
      </c>
      <c r="L26" s="187">
        <v>21</v>
      </c>
      <c r="M26" s="187">
        <f t="shared" si="10"/>
        <v>0</v>
      </c>
      <c r="N26" s="187">
        <v>0</v>
      </c>
      <c r="O26" s="187">
        <f t="shared" si="11"/>
        <v>0</v>
      </c>
      <c r="P26" s="187">
        <v>0</v>
      </c>
      <c r="Q26" s="187">
        <f t="shared" si="12"/>
        <v>0</v>
      </c>
      <c r="R26" s="187"/>
      <c r="S26" s="187" t="s">
        <v>167</v>
      </c>
      <c r="T26" s="188" t="s">
        <v>168</v>
      </c>
      <c r="U26" s="161">
        <v>0</v>
      </c>
      <c r="V26" s="161">
        <f t="shared" si="13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2">
        <v>17</v>
      </c>
      <c r="B27" s="183" t="s">
        <v>671</v>
      </c>
      <c r="C27" s="189" t="s">
        <v>672</v>
      </c>
      <c r="D27" s="184" t="s">
        <v>166</v>
      </c>
      <c r="E27" s="185">
        <v>1</v>
      </c>
      <c r="F27" s="186"/>
      <c r="G27" s="187">
        <f t="shared" si="7"/>
        <v>0</v>
      </c>
      <c r="H27" s="186"/>
      <c r="I27" s="187">
        <f t="shared" si="8"/>
        <v>0</v>
      </c>
      <c r="J27" s="186"/>
      <c r="K27" s="187">
        <f t="shared" si="9"/>
        <v>0</v>
      </c>
      <c r="L27" s="187">
        <v>21</v>
      </c>
      <c r="M27" s="187">
        <f t="shared" si="10"/>
        <v>0</v>
      </c>
      <c r="N27" s="187">
        <v>0</v>
      </c>
      <c r="O27" s="187">
        <f t="shared" si="11"/>
        <v>0</v>
      </c>
      <c r="P27" s="187">
        <v>0</v>
      </c>
      <c r="Q27" s="187">
        <f t="shared" si="12"/>
        <v>0</v>
      </c>
      <c r="R27" s="187"/>
      <c r="S27" s="187" t="s">
        <v>167</v>
      </c>
      <c r="T27" s="188" t="s">
        <v>168</v>
      </c>
      <c r="U27" s="161">
        <v>0</v>
      </c>
      <c r="V27" s="161">
        <f t="shared" si="13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2">
        <v>18</v>
      </c>
      <c r="B28" s="183" t="s">
        <v>673</v>
      </c>
      <c r="C28" s="189" t="s">
        <v>674</v>
      </c>
      <c r="D28" s="184" t="s">
        <v>166</v>
      </c>
      <c r="E28" s="185">
        <v>1</v>
      </c>
      <c r="F28" s="186"/>
      <c r="G28" s="187">
        <f t="shared" si="7"/>
        <v>0</v>
      </c>
      <c r="H28" s="186"/>
      <c r="I28" s="187">
        <f t="shared" si="8"/>
        <v>0</v>
      </c>
      <c r="J28" s="186"/>
      <c r="K28" s="187">
        <f t="shared" si="9"/>
        <v>0</v>
      </c>
      <c r="L28" s="187">
        <v>21</v>
      </c>
      <c r="M28" s="187">
        <f t="shared" si="10"/>
        <v>0</v>
      </c>
      <c r="N28" s="187">
        <v>0</v>
      </c>
      <c r="O28" s="187">
        <f t="shared" si="11"/>
        <v>0</v>
      </c>
      <c r="P28" s="187">
        <v>0</v>
      </c>
      <c r="Q28" s="187">
        <f t="shared" si="12"/>
        <v>0</v>
      </c>
      <c r="R28" s="187"/>
      <c r="S28" s="187" t="s">
        <v>167</v>
      </c>
      <c r="T28" s="188" t="s">
        <v>168</v>
      </c>
      <c r="U28" s="161">
        <v>0</v>
      </c>
      <c r="V28" s="161">
        <f t="shared" si="13"/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2">
        <v>19</v>
      </c>
      <c r="B29" s="183" t="s">
        <v>675</v>
      </c>
      <c r="C29" s="189" t="s">
        <v>674</v>
      </c>
      <c r="D29" s="184" t="s">
        <v>166</v>
      </c>
      <c r="E29" s="185">
        <v>1</v>
      </c>
      <c r="F29" s="186"/>
      <c r="G29" s="187">
        <f t="shared" si="7"/>
        <v>0</v>
      </c>
      <c r="H29" s="186"/>
      <c r="I29" s="187">
        <f t="shared" si="8"/>
        <v>0</v>
      </c>
      <c r="J29" s="186"/>
      <c r="K29" s="187">
        <f t="shared" si="9"/>
        <v>0</v>
      </c>
      <c r="L29" s="187">
        <v>21</v>
      </c>
      <c r="M29" s="187">
        <f t="shared" si="10"/>
        <v>0</v>
      </c>
      <c r="N29" s="187">
        <v>0</v>
      </c>
      <c r="O29" s="187">
        <f t="shared" si="11"/>
        <v>0</v>
      </c>
      <c r="P29" s="187">
        <v>0</v>
      </c>
      <c r="Q29" s="187">
        <f t="shared" si="12"/>
        <v>0</v>
      </c>
      <c r="R29" s="187"/>
      <c r="S29" s="187" t="s">
        <v>167</v>
      </c>
      <c r="T29" s="188" t="s">
        <v>168</v>
      </c>
      <c r="U29" s="161">
        <v>0</v>
      </c>
      <c r="V29" s="161">
        <f t="shared" si="13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169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2">
        <v>20</v>
      </c>
      <c r="B30" s="183" t="s">
        <v>676</v>
      </c>
      <c r="C30" s="189" t="s">
        <v>677</v>
      </c>
      <c r="D30" s="184" t="s">
        <v>166</v>
      </c>
      <c r="E30" s="185">
        <v>1</v>
      </c>
      <c r="F30" s="186"/>
      <c r="G30" s="187">
        <f t="shared" si="7"/>
        <v>0</v>
      </c>
      <c r="H30" s="186"/>
      <c r="I30" s="187">
        <f t="shared" si="8"/>
        <v>0</v>
      </c>
      <c r="J30" s="186"/>
      <c r="K30" s="187">
        <f t="shared" si="9"/>
        <v>0</v>
      </c>
      <c r="L30" s="187">
        <v>21</v>
      </c>
      <c r="M30" s="187">
        <f t="shared" si="10"/>
        <v>0</v>
      </c>
      <c r="N30" s="187">
        <v>0</v>
      </c>
      <c r="O30" s="187">
        <f t="shared" si="11"/>
        <v>0</v>
      </c>
      <c r="P30" s="187">
        <v>0</v>
      </c>
      <c r="Q30" s="187">
        <f t="shared" si="12"/>
        <v>0</v>
      </c>
      <c r="R30" s="187"/>
      <c r="S30" s="187" t="s">
        <v>167</v>
      </c>
      <c r="T30" s="188" t="s">
        <v>168</v>
      </c>
      <c r="U30" s="161">
        <v>0</v>
      </c>
      <c r="V30" s="161">
        <f t="shared" si="13"/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169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82">
        <v>21</v>
      </c>
      <c r="B31" s="183" t="s">
        <v>678</v>
      </c>
      <c r="C31" s="189" t="s">
        <v>679</v>
      </c>
      <c r="D31" s="184" t="s">
        <v>166</v>
      </c>
      <c r="E31" s="185">
        <v>1</v>
      </c>
      <c r="F31" s="186"/>
      <c r="G31" s="187">
        <f t="shared" si="7"/>
        <v>0</v>
      </c>
      <c r="H31" s="186"/>
      <c r="I31" s="187">
        <f t="shared" si="8"/>
        <v>0</v>
      </c>
      <c r="J31" s="186"/>
      <c r="K31" s="187">
        <f t="shared" si="9"/>
        <v>0</v>
      </c>
      <c r="L31" s="187">
        <v>21</v>
      </c>
      <c r="M31" s="187">
        <f t="shared" si="10"/>
        <v>0</v>
      </c>
      <c r="N31" s="187">
        <v>0</v>
      </c>
      <c r="O31" s="187">
        <f t="shared" si="11"/>
        <v>0</v>
      </c>
      <c r="P31" s="187">
        <v>0</v>
      </c>
      <c r="Q31" s="187">
        <f t="shared" si="12"/>
        <v>0</v>
      </c>
      <c r="R31" s="187"/>
      <c r="S31" s="187" t="s">
        <v>167</v>
      </c>
      <c r="T31" s="188" t="s">
        <v>168</v>
      </c>
      <c r="U31" s="161">
        <v>0</v>
      </c>
      <c r="V31" s="161">
        <f t="shared" si="13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169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2">
        <v>22</v>
      </c>
      <c r="B32" s="183" t="s">
        <v>680</v>
      </c>
      <c r="C32" s="189" t="s">
        <v>681</v>
      </c>
      <c r="D32" s="184" t="s">
        <v>166</v>
      </c>
      <c r="E32" s="185">
        <v>1</v>
      </c>
      <c r="F32" s="186"/>
      <c r="G32" s="187">
        <f t="shared" si="7"/>
        <v>0</v>
      </c>
      <c r="H32" s="186"/>
      <c r="I32" s="187">
        <f t="shared" si="8"/>
        <v>0</v>
      </c>
      <c r="J32" s="186"/>
      <c r="K32" s="187">
        <f t="shared" si="9"/>
        <v>0</v>
      </c>
      <c r="L32" s="187">
        <v>21</v>
      </c>
      <c r="M32" s="187">
        <f t="shared" si="10"/>
        <v>0</v>
      </c>
      <c r="N32" s="187">
        <v>0</v>
      </c>
      <c r="O32" s="187">
        <f t="shared" si="11"/>
        <v>0</v>
      </c>
      <c r="P32" s="187">
        <v>0</v>
      </c>
      <c r="Q32" s="187">
        <f t="shared" si="12"/>
        <v>0</v>
      </c>
      <c r="R32" s="187"/>
      <c r="S32" s="187" t="s">
        <v>167</v>
      </c>
      <c r="T32" s="188" t="s">
        <v>168</v>
      </c>
      <c r="U32" s="161">
        <v>0</v>
      </c>
      <c r="V32" s="161">
        <f t="shared" si="13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169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2">
        <v>23</v>
      </c>
      <c r="B33" s="183" t="s">
        <v>682</v>
      </c>
      <c r="C33" s="189" t="s">
        <v>683</v>
      </c>
      <c r="D33" s="184" t="s">
        <v>166</v>
      </c>
      <c r="E33" s="185">
        <v>4</v>
      </c>
      <c r="F33" s="186"/>
      <c r="G33" s="187">
        <f t="shared" si="7"/>
        <v>0</v>
      </c>
      <c r="H33" s="186"/>
      <c r="I33" s="187">
        <f t="shared" si="8"/>
        <v>0</v>
      </c>
      <c r="J33" s="186"/>
      <c r="K33" s="187">
        <f t="shared" si="9"/>
        <v>0</v>
      </c>
      <c r="L33" s="187">
        <v>21</v>
      </c>
      <c r="M33" s="187">
        <f t="shared" si="10"/>
        <v>0</v>
      </c>
      <c r="N33" s="187">
        <v>0</v>
      </c>
      <c r="O33" s="187">
        <f t="shared" si="11"/>
        <v>0</v>
      </c>
      <c r="P33" s="187">
        <v>0</v>
      </c>
      <c r="Q33" s="187">
        <f t="shared" si="12"/>
        <v>0</v>
      </c>
      <c r="R33" s="187"/>
      <c r="S33" s="187" t="s">
        <v>167</v>
      </c>
      <c r="T33" s="188" t="s">
        <v>168</v>
      </c>
      <c r="U33" s="161">
        <v>0</v>
      </c>
      <c r="V33" s="161">
        <f t="shared" si="13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169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2">
        <v>24</v>
      </c>
      <c r="B34" s="183" t="s">
        <v>684</v>
      </c>
      <c r="C34" s="189" t="s">
        <v>685</v>
      </c>
      <c r="D34" s="184" t="s">
        <v>166</v>
      </c>
      <c r="E34" s="185">
        <v>1</v>
      </c>
      <c r="F34" s="186"/>
      <c r="G34" s="187">
        <f t="shared" si="7"/>
        <v>0</v>
      </c>
      <c r="H34" s="186"/>
      <c r="I34" s="187">
        <f t="shared" si="8"/>
        <v>0</v>
      </c>
      <c r="J34" s="186"/>
      <c r="K34" s="187">
        <f t="shared" si="9"/>
        <v>0</v>
      </c>
      <c r="L34" s="187">
        <v>21</v>
      </c>
      <c r="M34" s="187">
        <f t="shared" si="10"/>
        <v>0</v>
      </c>
      <c r="N34" s="187">
        <v>0</v>
      </c>
      <c r="O34" s="187">
        <f t="shared" si="11"/>
        <v>0</v>
      </c>
      <c r="P34" s="187">
        <v>0</v>
      </c>
      <c r="Q34" s="187">
        <f t="shared" si="12"/>
        <v>0</v>
      </c>
      <c r="R34" s="187"/>
      <c r="S34" s="187" t="s">
        <v>167</v>
      </c>
      <c r="T34" s="188" t="s">
        <v>168</v>
      </c>
      <c r="U34" s="161">
        <v>0</v>
      </c>
      <c r="V34" s="161">
        <f t="shared" si="13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169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2">
        <v>25</v>
      </c>
      <c r="B35" s="183" t="s">
        <v>686</v>
      </c>
      <c r="C35" s="189" t="s">
        <v>687</v>
      </c>
      <c r="D35" s="184" t="s">
        <v>166</v>
      </c>
      <c r="E35" s="185">
        <v>1</v>
      </c>
      <c r="F35" s="186"/>
      <c r="G35" s="187">
        <f t="shared" si="7"/>
        <v>0</v>
      </c>
      <c r="H35" s="186"/>
      <c r="I35" s="187">
        <f t="shared" si="8"/>
        <v>0</v>
      </c>
      <c r="J35" s="186"/>
      <c r="K35" s="187">
        <f t="shared" si="9"/>
        <v>0</v>
      </c>
      <c r="L35" s="187">
        <v>21</v>
      </c>
      <c r="M35" s="187">
        <f t="shared" si="10"/>
        <v>0</v>
      </c>
      <c r="N35" s="187">
        <v>0</v>
      </c>
      <c r="O35" s="187">
        <f t="shared" si="11"/>
        <v>0</v>
      </c>
      <c r="P35" s="187">
        <v>0</v>
      </c>
      <c r="Q35" s="187">
        <f t="shared" si="12"/>
        <v>0</v>
      </c>
      <c r="R35" s="187"/>
      <c r="S35" s="187" t="s">
        <v>167</v>
      </c>
      <c r="T35" s="188" t="s">
        <v>168</v>
      </c>
      <c r="U35" s="161">
        <v>0</v>
      </c>
      <c r="V35" s="161">
        <f t="shared" si="13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169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2">
        <v>26</v>
      </c>
      <c r="B36" s="183" t="s">
        <v>688</v>
      </c>
      <c r="C36" s="189" t="s">
        <v>689</v>
      </c>
      <c r="D36" s="184" t="s">
        <v>166</v>
      </c>
      <c r="E36" s="185">
        <v>1</v>
      </c>
      <c r="F36" s="186"/>
      <c r="G36" s="187">
        <f t="shared" si="7"/>
        <v>0</v>
      </c>
      <c r="H36" s="186"/>
      <c r="I36" s="187">
        <f t="shared" si="8"/>
        <v>0</v>
      </c>
      <c r="J36" s="186"/>
      <c r="K36" s="187">
        <f t="shared" si="9"/>
        <v>0</v>
      </c>
      <c r="L36" s="187">
        <v>21</v>
      </c>
      <c r="M36" s="187">
        <f t="shared" si="10"/>
        <v>0</v>
      </c>
      <c r="N36" s="187">
        <v>0</v>
      </c>
      <c r="O36" s="187">
        <f t="shared" si="11"/>
        <v>0</v>
      </c>
      <c r="P36" s="187">
        <v>0</v>
      </c>
      <c r="Q36" s="187">
        <f t="shared" si="12"/>
        <v>0</v>
      </c>
      <c r="R36" s="187"/>
      <c r="S36" s="187" t="s">
        <v>167</v>
      </c>
      <c r="T36" s="188" t="s">
        <v>168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169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2">
        <v>27</v>
      </c>
      <c r="B37" s="183" t="s">
        <v>690</v>
      </c>
      <c r="C37" s="189" t="s">
        <v>691</v>
      </c>
      <c r="D37" s="184" t="s">
        <v>166</v>
      </c>
      <c r="E37" s="185">
        <v>4</v>
      </c>
      <c r="F37" s="186"/>
      <c r="G37" s="187">
        <f t="shared" si="7"/>
        <v>0</v>
      </c>
      <c r="H37" s="186"/>
      <c r="I37" s="187">
        <f t="shared" si="8"/>
        <v>0</v>
      </c>
      <c r="J37" s="186"/>
      <c r="K37" s="187">
        <f t="shared" si="9"/>
        <v>0</v>
      </c>
      <c r="L37" s="187">
        <v>21</v>
      </c>
      <c r="M37" s="187">
        <f t="shared" si="10"/>
        <v>0</v>
      </c>
      <c r="N37" s="187">
        <v>0</v>
      </c>
      <c r="O37" s="187">
        <f t="shared" si="11"/>
        <v>0</v>
      </c>
      <c r="P37" s="187">
        <v>0</v>
      </c>
      <c r="Q37" s="187">
        <f t="shared" si="12"/>
        <v>0</v>
      </c>
      <c r="R37" s="187"/>
      <c r="S37" s="187" t="s">
        <v>167</v>
      </c>
      <c r="T37" s="188" t="s">
        <v>168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169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2">
        <v>28</v>
      </c>
      <c r="B38" s="183" t="s">
        <v>692</v>
      </c>
      <c r="C38" s="189" t="s">
        <v>693</v>
      </c>
      <c r="D38" s="184" t="s">
        <v>166</v>
      </c>
      <c r="E38" s="185">
        <v>1</v>
      </c>
      <c r="F38" s="186"/>
      <c r="G38" s="187">
        <f t="shared" si="7"/>
        <v>0</v>
      </c>
      <c r="H38" s="186"/>
      <c r="I38" s="187">
        <f t="shared" si="8"/>
        <v>0</v>
      </c>
      <c r="J38" s="186"/>
      <c r="K38" s="187">
        <f t="shared" si="9"/>
        <v>0</v>
      </c>
      <c r="L38" s="187">
        <v>21</v>
      </c>
      <c r="M38" s="187">
        <f t="shared" si="10"/>
        <v>0</v>
      </c>
      <c r="N38" s="187">
        <v>0</v>
      </c>
      <c r="O38" s="187">
        <f t="shared" si="11"/>
        <v>0</v>
      </c>
      <c r="P38" s="187">
        <v>0</v>
      </c>
      <c r="Q38" s="187">
        <f t="shared" si="12"/>
        <v>0</v>
      </c>
      <c r="R38" s="187"/>
      <c r="S38" s="187" t="s">
        <v>167</v>
      </c>
      <c r="T38" s="188" t="s">
        <v>168</v>
      </c>
      <c r="U38" s="161">
        <v>0</v>
      </c>
      <c r="V38" s="161">
        <f t="shared" si="13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169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2">
        <v>29</v>
      </c>
      <c r="B39" s="183" t="s">
        <v>694</v>
      </c>
      <c r="C39" s="189" t="s">
        <v>695</v>
      </c>
      <c r="D39" s="184" t="s">
        <v>166</v>
      </c>
      <c r="E39" s="185">
        <v>1</v>
      </c>
      <c r="F39" s="186"/>
      <c r="G39" s="187">
        <f t="shared" si="7"/>
        <v>0</v>
      </c>
      <c r="H39" s="186"/>
      <c r="I39" s="187">
        <f t="shared" si="8"/>
        <v>0</v>
      </c>
      <c r="J39" s="186"/>
      <c r="K39" s="187">
        <f t="shared" si="9"/>
        <v>0</v>
      </c>
      <c r="L39" s="187">
        <v>21</v>
      </c>
      <c r="M39" s="187">
        <f t="shared" si="10"/>
        <v>0</v>
      </c>
      <c r="N39" s="187">
        <v>0</v>
      </c>
      <c r="O39" s="187">
        <f t="shared" si="11"/>
        <v>0</v>
      </c>
      <c r="P39" s="187">
        <v>0</v>
      </c>
      <c r="Q39" s="187">
        <f t="shared" si="12"/>
        <v>0</v>
      </c>
      <c r="R39" s="187"/>
      <c r="S39" s="187" t="s">
        <v>167</v>
      </c>
      <c r="T39" s="188" t="s">
        <v>168</v>
      </c>
      <c r="U39" s="161">
        <v>0</v>
      </c>
      <c r="V39" s="161">
        <f t="shared" si="13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169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82">
        <v>30</v>
      </c>
      <c r="B40" s="183" t="s">
        <v>696</v>
      </c>
      <c r="C40" s="189" t="s">
        <v>697</v>
      </c>
      <c r="D40" s="184" t="s">
        <v>166</v>
      </c>
      <c r="E40" s="185">
        <v>2</v>
      </c>
      <c r="F40" s="186"/>
      <c r="G40" s="187">
        <f t="shared" si="7"/>
        <v>0</v>
      </c>
      <c r="H40" s="186"/>
      <c r="I40" s="187">
        <f t="shared" si="8"/>
        <v>0</v>
      </c>
      <c r="J40" s="186"/>
      <c r="K40" s="187">
        <f t="shared" si="9"/>
        <v>0</v>
      </c>
      <c r="L40" s="187">
        <v>21</v>
      </c>
      <c r="M40" s="187">
        <f t="shared" si="10"/>
        <v>0</v>
      </c>
      <c r="N40" s="187">
        <v>0</v>
      </c>
      <c r="O40" s="187">
        <f t="shared" si="11"/>
        <v>0</v>
      </c>
      <c r="P40" s="187">
        <v>0</v>
      </c>
      <c r="Q40" s="187">
        <f t="shared" si="12"/>
        <v>0</v>
      </c>
      <c r="R40" s="187"/>
      <c r="S40" s="187" t="s">
        <v>167</v>
      </c>
      <c r="T40" s="188" t="s">
        <v>168</v>
      </c>
      <c r="U40" s="161">
        <v>0</v>
      </c>
      <c r="V40" s="161">
        <f t="shared" si="13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82">
        <v>31</v>
      </c>
      <c r="B41" s="183" t="s">
        <v>698</v>
      </c>
      <c r="C41" s="189" t="s">
        <v>699</v>
      </c>
      <c r="D41" s="184" t="s">
        <v>166</v>
      </c>
      <c r="E41" s="185">
        <v>1</v>
      </c>
      <c r="F41" s="186"/>
      <c r="G41" s="187">
        <f t="shared" si="7"/>
        <v>0</v>
      </c>
      <c r="H41" s="186"/>
      <c r="I41" s="187">
        <f t="shared" si="8"/>
        <v>0</v>
      </c>
      <c r="J41" s="186"/>
      <c r="K41" s="187">
        <f t="shared" si="9"/>
        <v>0</v>
      </c>
      <c r="L41" s="187">
        <v>21</v>
      </c>
      <c r="M41" s="187">
        <f t="shared" si="10"/>
        <v>0</v>
      </c>
      <c r="N41" s="187">
        <v>0</v>
      </c>
      <c r="O41" s="187">
        <f t="shared" si="11"/>
        <v>0</v>
      </c>
      <c r="P41" s="187">
        <v>0</v>
      </c>
      <c r="Q41" s="187">
        <f t="shared" si="12"/>
        <v>0</v>
      </c>
      <c r="R41" s="187"/>
      <c r="S41" s="187" t="s">
        <v>167</v>
      </c>
      <c r="T41" s="188" t="s">
        <v>168</v>
      </c>
      <c r="U41" s="161">
        <v>0</v>
      </c>
      <c r="V41" s="161">
        <f t="shared" si="13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169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82">
        <v>32</v>
      </c>
      <c r="B42" s="183" t="s">
        <v>700</v>
      </c>
      <c r="C42" s="189" t="s">
        <v>701</v>
      </c>
      <c r="D42" s="184" t="s">
        <v>166</v>
      </c>
      <c r="E42" s="185">
        <v>1</v>
      </c>
      <c r="F42" s="186"/>
      <c r="G42" s="187">
        <f t="shared" si="7"/>
        <v>0</v>
      </c>
      <c r="H42" s="186"/>
      <c r="I42" s="187">
        <f t="shared" si="8"/>
        <v>0</v>
      </c>
      <c r="J42" s="186"/>
      <c r="K42" s="187">
        <f t="shared" si="9"/>
        <v>0</v>
      </c>
      <c r="L42" s="187">
        <v>21</v>
      </c>
      <c r="M42" s="187">
        <f t="shared" si="10"/>
        <v>0</v>
      </c>
      <c r="N42" s="187">
        <v>0</v>
      </c>
      <c r="O42" s="187">
        <f t="shared" si="11"/>
        <v>0</v>
      </c>
      <c r="P42" s="187">
        <v>0</v>
      </c>
      <c r="Q42" s="187">
        <f t="shared" si="12"/>
        <v>0</v>
      </c>
      <c r="R42" s="187"/>
      <c r="S42" s="187" t="s">
        <v>167</v>
      </c>
      <c r="T42" s="188" t="s">
        <v>168</v>
      </c>
      <c r="U42" s="161">
        <v>0</v>
      </c>
      <c r="V42" s="161">
        <f t="shared" si="13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169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2">
        <v>33</v>
      </c>
      <c r="B43" s="183" t="s">
        <v>702</v>
      </c>
      <c r="C43" s="189" t="s">
        <v>703</v>
      </c>
      <c r="D43" s="184" t="s">
        <v>166</v>
      </c>
      <c r="E43" s="185">
        <v>1</v>
      </c>
      <c r="F43" s="186"/>
      <c r="G43" s="187">
        <f t="shared" si="7"/>
        <v>0</v>
      </c>
      <c r="H43" s="186"/>
      <c r="I43" s="187">
        <f t="shared" si="8"/>
        <v>0</v>
      </c>
      <c r="J43" s="186"/>
      <c r="K43" s="187">
        <f t="shared" si="9"/>
        <v>0</v>
      </c>
      <c r="L43" s="187">
        <v>21</v>
      </c>
      <c r="M43" s="187">
        <f t="shared" si="10"/>
        <v>0</v>
      </c>
      <c r="N43" s="187">
        <v>0</v>
      </c>
      <c r="O43" s="187">
        <f t="shared" si="11"/>
        <v>0</v>
      </c>
      <c r="P43" s="187">
        <v>0</v>
      </c>
      <c r="Q43" s="187">
        <f t="shared" si="12"/>
        <v>0</v>
      </c>
      <c r="R43" s="187"/>
      <c r="S43" s="187" t="s">
        <v>167</v>
      </c>
      <c r="T43" s="188" t="s">
        <v>168</v>
      </c>
      <c r="U43" s="161">
        <v>0</v>
      </c>
      <c r="V43" s="161">
        <f t="shared" si="13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169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2">
        <v>34</v>
      </c>
      <c r="B44" s="183" t="s">
        <v>704</v>
      </c>
      <c r="C44" s="189" t="s">
        <v>705</v>
      </c>
      <c r="D44" s="184" t="s">
        <v>166</v>
      </c>
      <c r="E44" s="185">
        <v>1</v>
      </c>
      <c r="F44" s="186"/>
      <c r="G44" s="187">
        <f t="shared" si="7"/>
        <v>0</v>
      </c>
      <c r="H44" s="186"/>
      <c r="I44" s="187">
        <f t="shared" si="8"/>
        <v>0</v>
      </c>
      <c r="J44" s="186"/>
      <c r="K44" s="187">
        <f t="shared" si="9"/>
        <v>0</v>
      </c>
      <c r="L44" s="187">
        <v>21</v>
      </c>
      <c r="M44" s="187">
        <f t="shared" si="10"/>
        <v>0</v>
      </c>
      <c r="N44" s="187">
        <v>0</v>
      </c>
      <c r="O44" s="187">
        <f t="shared" si="11"/>
        <v>0</v>
      </c>
      <c r="P44" s="187">
        <v>0</v>
      </c>
      <c r="Q44" s="187">
        <f t="shared" si="12"/>
        <v>0</v>
      </c>
      <c r="R44" s="187"/>
      <c r="S44" s="187" t="s">
        <v>167</v>
      </c>
      <c r="T44" s="188" t="s">
        <v>168</v>
      </c>
      <c r="U44" s="161">
        <v>0</v>
      </c>
      <c r="V44" s="161">
        <f t="shared" si="13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169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2">
        <v>35</v>
      </c>
      <c r="B45" s="183" t="s">
        <v>706</v>
      </c>
      <c r="C45" s="189" t="s">
        <v>707</v>
      </c>
      <c r="D45" s="184" t="s">
        <v>166</v>
      </c>
      <c r="E45" s="185">
        <v>2</v>
      </c>
      <c r="F45" s="186"/>
      <c r="G45" s="187">
        <f t="shared" si="7"/>
        <v>0</v>
      </c>
      <c r="H45" s="186"/>
      <c r="I45" s="187">
        <f t="shared" si="8"/>
        <v>0</v>
      </c>
      <c r="J45" s="186"/>
      <c r="K45" s="187">
        <f t="shared" si="9"/>
        <v>0</v>
      </c>
      <c r="L45" s="187">
        <v>21</v>
      </c>
      <c r="M45" s="187">
        <f t="shared" si="10"/>
        <v>0</v>
      </c>
      <c r="N45" s="187">
        <v>0</v>
      </c>
      <c r="O45" s="187">
        <f t="shared" si="11"/>
        <v>0</v>
      </c>
      <c r="P45" s="187">
        <v>0</v>
      </c>
      <c r="Q45" s="187">
        <f t="shared" si="12"/>
        <v>0</v>
      </c>
      <c r="R45" s="187"/>
      <c r="S45" s="187" t="s">
        <v>167</v>
      </c>
      <c r="T45" s="188" t="s">
        <v>168</v>
      </c>
      <c r="U45" s="161">
        <v>0</v>
      </c>
      <c r="V45" s="161">
        <f t="shared" si="13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169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2">
        <v>36</v>
      </c>
      <c r="B46" s="183" t="s">
        <v>708</v>
      </c>
      <c r="C46" s="189" t="s">
        <v>709</v>
      </c>
      <c r="D46" s="184" t="s">
        <v>166</v>
      </c>
      <c r="E46" s="185">
        <v>1</v>
      </c>
      <c r="F46" s="186"/>
      <c r="G46" s="187">
        <f t="shared" si="7"/>
        <v>0</v>
      </c>
      <c r="H46" s="186"/>
      <c r="I46" s="187">
        <f t="shared" si="8"/>
        <v>0</v>
      </c>
      <c r="J46" s="186"/>
      <c r="K46" s="187">
        <f t="shared" si="9"/>
        <v>0</v>
      </c>
      <c r="L46" s="187">
        <v>21</v>
      </c>
      <c r="M46" s="187">
        <f t="shared" si="10"/>
        <v>0</v>
      </c>
      <c r="N46" s="187">
        <v>0</v>
      </c>
      <c r="O46" s="187">
        <f t="shared" si="11"/>
        <v>0</v>
      </c>
      <c r="P46" s="187">
        <v>0</v>
      </c>
      <c r="Q46" s="187">
        <f t="shared" si="12"/>
        <v>0</v>
      </c>
      <c r="R46" s="187"/>
      <c r="S46" s="187" t="s">
        <v>167</v>
      </c>
      <c r="T46" s="188" t="s">
        <v>168</v>
      </c>
      <c r="U46" s="161">
        <v>0</v>
      </c>
      <c r="V46" s="161">
        <f t="shared" si="13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169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2">
        <v>37</v>
      </c>
      <c r="B47" s="183" t="s">
        <v>710</v>
      </c>
      <c r="C47" s="189" t="s">
        <v>711</v>
      </c>
      <c r="D47" s="184" t="s">
        <v>166</v>
      </c>
      <c r="E47" s="185">
        <v>1</v>
      </c>
      <c r="F47" s="186"/>
      <c r="G47" s="187">
        <f t="shared" si="7"/>
        <v>0</v>
      </c>
      <c r="H47" s="186"/>
      <c r="I47" s="187">
        <f t="shared" si="8"/>
        <v>0</v>
      </c>
      <c r="J47" s="186"/>
      <c r="K47" s="187">
        <f t="shared" si="9"/>
        <v>0</v>
      </c>
      <c r="L47" s="187">
        <v>21</v>
      </c>
      <c r="M47" s="187">
        <f t="shared" si="10"/>
        <v>0</v>
      </c>
      <c r="N47" s="187">
        <v>0</v>
      </c>
      <c r="O47" s="187">
        <f t="shared" si="11"/>
        <v>0</v>
      </c>
      <c r="P47" s="187">
        <v>0</v>
      </c>
      <c r="Q47" s="187">
        <f t="shared" si="12"/>
        <v>0</v>
      </c>
      <c r="R47" s="187"/>
      <c r="S47" s="187" t="s">
        <v>167</v>
      </c>
      <c r="T47" s="188" t="s">
        <v>168</v>
      </c>
      <c r="U47" s="161">
        <v>0</v>
      </c>
      <c r="V47" s="161">
        <f t="shared" si="13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169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2">
        <v>38</v>
      </c>
      <c r="B48" s="183" t="s">
        <v>712</v>
      </c>
      <c r="C48" s="189" t="s">
        <v>713</v>
      </c>
      <c r="D48" s="184" t="s">
        <v>166</v>
      </c>
      <c r="E48" s="185">
        <v>1</v>
      </c>
      <c r="F48" s="186"/>
      <c r="G48" s="187">
        <f t="shared" si="7"/>
        <v>0</v>
      </c>
      <c r="H48" s="186"/>
      <c r="I48" s="187">
        <f t="shared" si="8"/>
        <v>0</v>
      </c>
      <c r="J48" s="186"/>
      <c r="K48" s="187">
        <f t="shared" si="9"/>
        <v>0</v>
      </c>
      <c r="L48" s="187">
        <v>21</v>
      </c>
      <c r="M48" s="187">
        <f t="shared" si="10"/>
        <v>0</v>
      </c>
      <c r="N48" s="187">
        <v>0</v>
      </c>
      <c r="O48" s="187">
        <f t="shared" si="11"/>
        <v>0</v>
      </c>
      <c r="P48" s="187">
        <v>0</v>
      </c>
      <c r="Q48" s="187">
        <f t="shared" si="12"/>
        <v>0</v>
      </c>
      <c r="R48" s="187"/>
      <c r="S48" s="187" t="s">
        <v>167</v>
      </c>
      <c r="T48" s="188" t="s">
        <v>168</v>
      </c>
      <c r="U48" s="161">
        <v>0</v>
      </c>
      <c r="V48" s="161">
        <f t="shared" si="13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169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2">
        <v>39</v>
      </c>
      <c r="B49" s="183" t="s">
        <v>714</v>
      </c>
      <c r="C49" s="189" t="s">
        <v>715</v>
      </c>
      <c r="D49" s="184" t="s">
        <v>166</v>
      </c>
      <c r="E49" s="185">
        <v>1</v>
      </c>
      <c r="F49" s="186"/>
      <c r="G49" s="187">
        <f t="shared" si="7"/>
        <v>0</v>
      </c>
      <c r="H49" s="186"/>
      <c r="I49" s="187">
        <f t="shared" si="8"/>
        <v>0</v>
      </c>
      <c r="J49" s="186"/>
      <c r="K49" s="187">
        <f t="shared" si="9"/>
        <v>0</v>
      </c>
      <c r="L49" s="187">
        <v>21</v>
      </c>
      <c r="M49" s="187">
        <f t="shared" si="10"/>
        <v>0</v>
      </c>
      <c r="N49" s="187">
        <v>0</v>
      </c>
      <c r="O49" s="187">
        <f t="shared" si="11"/>
        <v>0</v>
      </c>
      <c r="P49" s="187">
        <v>0</v>
      </c>
      <c r="Q49" s="187">
        <f t="shared" si="12"/>
        <v>0</v>
      </c>
      <c r="R49" s="187"/>
      <c r="S49" s="187" t="s">
        <v>167</v>
      </c>
      <c r="T49" s="188" t="s">
        <v>168</v>
      </c>
      <c r="U49" s="161">
        <v>0</v>
      </c>
      <c r="V49" s="161">
        <f t="shared" si="13"/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169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2">
        <v>40</v>
      </c>
      <c r="B50" s="183" t="s">
        <v>716</v>
      </c>
      <c r="C50" s="189" t="s">
        <v>717</v>
      </c>
      <c r="D50" s="184" t="s">
        <v>166</v>
      </c>
      <c r="E50" s="185">
        <v>1</v>
      </c>
      <c r="F50" s="186"/>
      <c r="G50" s="187">
        <f t="shared" si="7"/>
        <v>0</v>
      </c>
      <c r="H50" s="186"/>
      <c r="I50" s="187">
        <f t="shared" si="8"/>
        <v>0</v>
      </c>
      <c r="J50" s="186"/>
      <c r="K50" s="187">
        <f t="shared" si="9"/>
        <v>0</v>
      </c>
      <c r="L50" s="187">
        <v>21</v>
      </c>
      <c r="M50" s="187">
        <f t="shared" si="10"/>
        <v>0</v>
      </c>
      <c r="N50" s="187">
        <v>0</v>
      </c>
      <c r="O50" s="187">
        <f t="shared" si="11"/>
        <v>0</v>
      </c>
      <c r="P50" s="187">
        <v>0</v>
      </c>
      <c r="Q50" s="187">
        <f t="shared" si="12"/>
        <v>0</v>
      </c>
      <c r="R50" s="187"/>
      <c r="S50" s="187" t="s">
        <v>167</v>
      </c>
      <c r="T50" s="188" t="s">
        <v>168</v>
      </c>
      <c r="U50" s="161">
        <v>0</v>
      </c>
      <c r="V50" s="161">
        <f t="shared" si="13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169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2">
        <v>41</v>
      </c>
      <c r="B51" s="183" t="s">
        <v>718</v>
      </c>
      <c r="C51" s="189" t="s">
        <v>719</v>
      </c>
      <c r="D51" s="184" t="s">
        <v>166</v>
      </c>
      <c r="E51" s="185">
        <v>1</v>
      </c>
      <c r="F51" s="186"/>
      <c r="G51" s="187">
        <f t="shared" si="7"/>
        <v>0</v>
      </c>
      <c r="H51" s="186"/>
      <c r="I51" s="187">
        <f t="shared" si="8"/>
        <v>0</v>
      </c>
      <c r="J51" s="186"/>
      <c r="K51" s="187">
        <f t="shared" si="9"/>
        <v>0</v>
      </c>
      <c r="L51" s="187">
        <v>21</v>
      </c>
      <c r="M51" s="187">
        <f t="shared" si="10"/>
        <v>0</v>
      </c>
      <c r="N51" s="187">
        <v>0</v>
      </c>
      <c r="O51" s="187">
        <f t="shared" si="11"/>
        <v>0</v>
      </c>
      <c r="P51" s="187">
        <v>0</v>
      </c>
      <c r="Q51" s="187">
        <f t="shared" si="12"/>
        <v>0</v>
      </c>
      <c r="R51" s="187"/>
      <c r="S51" s="187" t="s">
        <v>167</v>
      </c>
      <c r="T51" s="188" t="s">
        <v>168</v>
      </c>
      <c r="U51" s="161">
        <v>0</v>
      </c>
      <c r="V51" s="161">
        <f t="shared" si="13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169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2">
        <v>42</v>
      </c>
      <c r="B52" s="183" t="s">
        <v>720</v>
      </c>
      <c r="C52" s="189" t="s">
        <v>721</v>
      </c>
      <c r="D52" s="184" t="s">
        <v>166</v>
      </c>
      <c r="E52" s="185">
        <v>1</v>
      </c>
      <c r="F52" s="186"/>
      <c r="G52" s="187">
        <f t="shared" si="7"/>
        <v>0</v>
      </c>
      <c r="H52" s="186"/>
      <c r="I52" s="187">
        <f t="shared" si="8"/>
        <v>0</v>
      </c>
      <c r="J52" s="186"/>
      <c r="K52" s="187">
        <f t="shared" si="9"/>
        <v>0</v>
      </c>
      <c r="L52" s="187">
        <v>21</v>
      </c>
      <c r="M52" s="187">
        <f t="shared" si="10"/>
        <v>0</v>
      </c>
      <c r="N52" s="187">
        <v>0</v>
      </c>
      <c r="O52" s="187">
        <f t="shared" si="11"/>
        <v>0</v>
      </c>
      <c r="P52" s="187">
        <v>0</v>
      </c>
      <c r="Q52" s="187">
        <f t="shared" si="12"/>
        <v>0</v>
      </c>
      <c r="R52" s="187"/>
      <c r="S52" s="187" t="s">
        <v>167</v>
      </c>
      <c r="T52" s="188" t="s">
        <v>168</v>
      </c>
      <c r="U52" s="161">
        <v>0</v>
      </c>
      <c r="V52" s="161">
        <f t="shared" si="13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169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2">
        <v>43</v>
      </c>
      <c r="B53" s="183" t="s">
        <v>722</v>
      </c>
      <c r="C53" s="189" t="s">
        <v>723</v>
      </c>
      <c r="D53" s="184" t="s">
        <v>166</v>
      </c>
      <c r="E53" s="185">
        <v>1</v>
      </c>
      <c r="F53" s="186"/>
      <c r="G53" s="187">
        <f t="shared" si="7"/>
        <v>0</v>
      </c>
      <c r="H53" s="186"/>
      <c r="I53" s="187">
        <f t="shared" si="8"/>
        <v>0</v>
      </c>
      <c r="J53" s="186"/>
      <c r="K53" s="187">
        <f t="shared" si="9"/>
        <v>0</v>
      </c>
      <c r="L53" s="187">
        <v>21</v>
      </c>
      <c r="M53" s="187">
        <f t="shared" si="10"/>
        <v>0</v>
      </c>
      <c r="N53" s="187">
        <v>0</v>
      </c>
      <c r="O53" s="187">
        <f t="shared" si="11"/>
        <v>0</v>
      </c>
      <c r="P53" s="187">
        <v>0</v>
      </c>
      <c r="Q53" s="187">
        <f t="shared" si="12"/>
        <v>0</v>
      </c>
      <c r="R53" s="187"/>
      <c r="S53" s="187" t="s">
        <v>167</v>
      </c>
      <c r="T53" s="188" t="s">
        <v>168</v>
      </c>
      <c r="U53" s="161">
        <v>0</v>
      </c>
      <c r="V53" s="161">
        <f t="shared" si="13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2">
        <v>44</v>
      </c>
      <c r="B54" s="183" t="s">
        <v>724</v>
      </c>
      <c r="C54" s="189" t="s">
        <v>725</v>
      </c>
      <c r="D54" s="184" t="s">
        <v>166</v>
      </c>
      <c r="E54" s="185">
        <v>1</v>
      </c>
      <c r="F54" s="186"/>
      <c r="G54" s="187">
        <f t="shared" si="7"/>
        <v>0</v>
      </c>
      <c r="H54" s="186"/>
      <c r="I54" s="187">
        <f t="shared" si="8"/>
        <v>0</v>
      </c>
      <c r="J54" s="186"/>
      <c r="K54" s="187">
        <f t="shared" si="9"/>
        <v>0</v>
      </c>
      <c r="L54" s="187">
        <v>21</v>
      </c>
      <c r="M54" s="187">
        <f t="shared" si="10"/>
        <v>0</v>
      </c>
      <c r="N54" s="187">
        <v>0</v>
      </c>
      <c r="O54" s="187">
        <f t="shared" si="11"/>
        <v>0</v>
      </c>
      <c r="P54" s="187">
        <v>0</v>
      </c>
      <c r="Q54" s="187">
        <f t="shared" si="12"/>
        <v>0</v>
      </c>
      <c r="R54" s="187"/>
      <c r="S54" s="187" t="s">
        <v>167</v>
      </c>
      <c r="T54" s="188" t="s">
        <v>168</v>
      </c>
      <c r="U54" s="161">
        <v>0</v>
      </c>
      <c r="V54" s="161">
        <f t="shared" si="13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169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2">
        <v>45</v>
      </c>
      <c r="B55" s="183" t="s">
        <v>726</v>
      </c>
      <c r="C55" s="189" t="s">
        <v>727</v>
      </c>
      <c r="D55" s="184" t="s">
        <v>166</v>
      </c>
      <c r="E55" s="185">
        <v>1</v>
      </c>
      <c r="F55" s="186"/>
      <c r="G55" s="187">
        <f t="shared" si="7"/>
        <v>0</v>
      </c>
      <c r="H55" s="186"/>
      <c r="I55" s="187">
        <f t="shared" si="8"/>
        <v>0</v>
      </c>
      <c r="J55" s="186"/>
      <c r="K55" s="187">
        <f t="shared" si="9"/>
        <v>0</v>
      </c>
      <c r="L55" s="187">
        <v>21</v>
      </c>
      <c r="M55" s="187">
        <f t="shared" si="10"/>
        <v>0</v>
      </c>
      <c r="N55" s="187">
        <v>0</v>
      </c>
      <c r="O55" s="187">
        <f t="shared" si="11"/>
        <v>0</v>
      </c>
      <c r="P55" s="187">
        <v>0</v>
      </c>
      <c r="Q55" s="187">
        <f t="shared" si="12"/>
        <v>0</v>
      </c>
      <c r="R55" s="187"/>
      <c r="S55" s="187" t="s">
        <v>167</v>
      </c>
      <c r="T55" s="188" t="s">
        <v>168</v>
      </c>
      <c r="U55" s="161">
        <v>0</v>
      </c>
      <c r="V55" s="161">
        <f t="shared" si="13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169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2">
        <v>46</v>
      </c>
      <c r="B56" s="183" t="s">
        <v>728</v>
      </c>
      <c r="C56" s="189" t="s">
        <v>729</v>
      </c>
      <c r="D56" s="184" t="s">
        <v>166</v>
      </c>
      <c r="E56" s="185">
        <v>1</v>
      </c>
      <c r="F56" s="186"/>
      <c r="G56" s="187">
        <f t="shared" si="7"/>
        <v>0</v>
      </c>
      <c r="H56" s="186"/>
      <c r="I56" s="187">
        <f t="shared" si="8"/>
        <v>0</v>
      </c>
      <c r="J56" s="186"/>
      <c r="K56" s="187">
        <f t="shared" si="9"/>
        <v>0</v>
      </c>
      <c r="L56" s="187">
        <v>21</v>
      </c>
      <c r="M56" s="187">
        <f t="shared" si="10"/>
        <v>0</v>
      </c>
      <c r="N56" s="187">
        <v>0</v>
      </c>
      <c r="O56" s="187">
        <f t="shared" si="11"/>
        <v>0</v>
      </c>
      <c r="P56" s="187">
        <v>0</v>
      </c>
      <c r="Q56" s="187">
        <f t="shared" si="12"/>
        <v>0</v>
      </c>
      <c r="R56" s="187"/>
      <c r="S56" s="187" t="s">
        <v>167</v>
      </c>
      <c r="T56" s="188" t="s">
        <v>168</v>
      </c>
      <c r="U56" s="161">
        <v>0</v>
      </c>
      <c r="V56" s="161">
        <f t="shared" si="13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169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2">
        <v>47</v>
      </c>
      <c r="B57" s="183" t="s">
        <v>730</v>
      </c>
      <c r="C57" s="189" t="s">
        <v>731</v>
      </c>
      <c r="D57" s="184" t="s">
        <v>166</v>
      </c>
      <c r="E57" s="185">
        <v>2</v>
      </c>
      <c r="F57" s="186"/>
      <c r="G57" s="187">
        <f t="shared" si="7"/>
        <v>0</v>
      </c>
      <c r="H57" s="186"/>
      <c r="I57" s="187">
        <f t="shared" si="8"/>
        <v>0</v>
      </c>
      <c r="J57" s="186"/>
      <c r="K57" s="187">
        <f t="shared" si="9"/>
        <v>0</v>
      </c>
      <c r="L57" s="187">
        <v>21</v>
      </c>
      <c r="M57" s="187">
        <f t="shared" si="10"/>
        <v>0</v>
      </c>
      <c r="N57" s="187">
        <v>0</v>
      </c>
      <c r="O57" s="187">
        <f t="shared" si="11"/>
        <v>0</v>
      </c>
      <c r="P57" s="187">
        <v>0</v>
      </c>
      <c r="Q57" s="187">
        <f t="shared" si="12"/>
        <v>0</v>
      </c>
      <c r="R57" s="187"/>
      <c r="S57" s="187" t="s">
        <v>167</v>
      </c>
      <c r="T57" s="188" t="s">
        <v>168</v>
      </c>
      <c r="U57" s="161">
        <v>0</v>
      </c>
      <c r="V57" s="161">
        <f t="shared" si="13"/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169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2">
        <v>48</v>
      </c>
      <c r="B58" s="183" t="s">
        <v>732</v>
      </c>
      <c r="C58" s="189" t="s">
        <v>733</v>
      </c>
      <c r="D58" s="184" t="s">
        <v>166</v>
      </c>
      <c r="E58" s="185">
        <v>1</v>
      </c>
      <c r="F58" s="186"/>
      <c r="G58" s="187">
        <f t="shared" si="7"/>
        <v>0</v>
      </c>
      <c r="H58" s="186"/>
      <c r="I58" s="187">
        <f t="shared" si="8"/>
        <v>0</v>
      </c>
      <c r="J58" s="186"/>
      <c r="K58" s="187">
        <f t="shared" si="9"/>
        <v>0</v>
      </c>
      <c r="L58" s="187">
        <v>21</v>
      </c>
      <c r="M58" s="187">
        <f t="shared" si="10"/>
        <v>0</v>
      </c>
      <c r="N58" s="187">
        <v>0</v>
      </c>
      <c r="O58" s="187">
        <f t="shared" si="11"/>
        <v>0</v>
      </c>
      <c r="P58" s="187">
        <v>0</v>
      </c>
      <c r="Q58" s="187">
        <f t="shared" si="12"/>
        <v>0</v>
      </c>
      <c r="R58" s="187"/>
      <c r="S58" s="187" t="s">
        <v>167</v>
      </c>
      <c r="T58" s="188" t="s">
        <v>168</v>
      </c>
      <c r="U58" s="161">
        <v>0</v>
      </c>
      <c r="V58" s="161">
        <f t="shared" si="13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169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2">
        <v>49</v>
      </c>
      <c r="B59" s="183" t="s">
        <v>734</v>
      </c>
      <c r="C59" s="189" t="s">
        <v>735</v>
      </c>
      <c r="D59" s="184" t="s">
        <v>166</v>
      </c>
      <c r="E59" s="185">
        <v>1</v>
      </c>
      <c r="F59" s="186"/>
      <c r="G59" s="187">
        <f t="shared" si="7"/>
        <v>0</v>
      </c>
      <c r="H59" s="186"/>
      <c r="I59" s="187">
        <f t="shared" si="8"/>
        <v>0</v>
      </c>
      <c r="J59" s="186"/>
      <c r="K59" s="187">
        <f t="shared" si="9"/>
        <v>0</v>
      </c>
      <c r="L59" s="187">
        <v>21</v>
      </c>
      <c r="M59" s="187">
        <f t="shared" si="10"/>
        <v>0</v>
      </c>
      <c r="N59" s="187">
        <v>0</v>
      </c>
      <c r="O59" s="187">
        <f t="shared" si="11"/>
        <v>0</v>
      </c>
      <c r="P59" s="187">
        <v>0</v>
      </c>
      <c r="Q59" s="187">
        <f t="shared" si="12"/>
        <v>0</v>
      </c>
      <c r="R59" s="187"/>
      <c r="S59" s="187" t="s">
        <v>167</v>
      </c>
      <c r="T59" s="188" t="s">
        <v>168</v>
      </c>
      <c r="U59" s="161">
        <v>0</v>
      </c>
      <c r="V59" s="161">
        <f t="shared" si="13"/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82">
        <v>50</v>
      </c>
      <c r="B60" s="183" t="s">
        <v>736</v>
      </c>
      <c r="C60" s="189" t="s">
        <v>737</v>
      </c>
      <c r="D60" s="184" t="s">
        <v>166</v>
      </c>
      <c r="E60" s="185">
        <v>1</v>
      </c>
      <c r="F60" s="186"/>
      <c r="G60" s="187">
        <f t="shared" si="7"/>
        <v>0</v>
      </c>
      <c r="H60" s="186"/>
      <c r="I60" s="187">
        <f t="shared" si="8"/>
        <v>0</v>
      </c>
      <c r="J60" s="186"/>
      <c r="K60" s="187">
        <f t="shared" si="9"/>
        <v>0</v>
      </c>
      <c r="L60" s="187">
        <v>21</v>
      </c>
      <c r="M60" s="187">
        <f t="shared" si="10"/>
        <v>0</v>
      </c>
      <c r="N60" s="187">
        <v>0</v>
      </c>
      <c r="O60" s="187">
        <f t="shared" si="11"/>
        <v>0</v>
      </c>
      <c r="P60" s="187">
        <v>0</v>
      </c>
      <c r="Q60" s="187">
        <f t="shared" si="12"/>
        <v>0</v>
      </c>
      <c r="R60" s="187"/>
      <c r="S60" s="187" t="s">
        <v>167</v>
      </c>
      <c r="T60" s="188" t="s">
        <v>168</v>
      </c>
      <c r="U60" s="161">
        <v>0</v>
      </c>
      <c r="V60" s="161">
        <f t="shared" si="13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169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2">
        <v>51</v>
      </c>
      <c r="B61" s="183" t="s">
        <v>738</v>
      </c>
      <c r="C61" s="189" t="s">
        <v>739</v>
      </c>
      <c r="D61" s="184" t="s">
        <v>166</v>
      </c>
      <c r="E61" s="185">
        <v>1</v>
      </c>
      <c r="F61" s="186"/>
      <c r="G61" s="187">
        <f t="shared" si="7"/>
        <v>0</v>
      </c>
      <c r="H61" s="186"/>
      <c r="I61" s="187">
        <f t="shared" si="8"/>
        <v>0</v>
      </c>
      <c r="J61" s="186"/>
      <c r="K61" s="187">
        <f t="shared" si="9"/>
        <v>0</v>
      </c>
      <c r="L61" s="187">
        <v>21</v>
      </c>
      <c r="M61" s="187">
        <f t="shared" si="10"/>
        <v>0</v>
      </c>
      <c r="N61" s="187">
        <v>0</v>
      </c>
      <c r="O61" s="187">
        <f t="shared" si="11"/>
        <v>0</v>
      </c>
      <c r="P61" s="187">
        <v>0</v>
      </c>
      <c r="Q61" s="187">
        <f t="shared" si="12"/>
        <v>0</v>
      </c>
      <c r="R61" s="187"/>
      <c r="S61" s="187" t="s">
        <v>167</v>
      </c>
      <c r="T61" s="188" t="s">
        <v>168</v>
      </c>
      <c r="U61" s="161">
        <v>0</v>
      </c>
      <c r="V61" s="161">
        <f t="shared" si="13"/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169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2">
        <v>52</v>
      </c>
      <c r="B62" s="183" t="s">
        <v>740</v>
      </c>
      <c r="C62" s="189" t="s">
        <v>741</v>
      </c>
      <c r="D62" s="184" t="s">
        <v>166</v>
      </c>
      <c r="E62" s="185">
        <v>1</v>
      </c>
      <c r="F62" s="186"/>
      <c r="G62" s="187">
        <f t="shared" si="7"/>
        <v>0</v>
      </c>
      <c r="H62" s="186"/>
      <c r="I62" s="187">
        <f t="shared" si="8"/>
        <v>0</v>
      </c>
      <c r="J62" s="186"/>
      <c r="K62" s="187">
        <f t="shared" si="9"/>
        <v>0</v>
      </c>
      <c r="L62" s="187">
        <v>21</v>
      </c>
      <c r="M62" s="187">
        <f t="shared" si="10"/>
        <v>0</v>
      </c>
      <c r="N62" s="187">
        <v>0</v>
      </c>
      <c r="O62" s="187">
        <f t="shared" si="11"/>
        <v>0</v>
      </c>
      <c r="P62" s="187">
        <v>0</v>
      </c>
      <c r="Q62" s="187">
        <f t="shared" si="12"/>
        <v>0</v>
      </c>
      <c r="R62" s="187"/>
      <c r="S62" s="187" t="s">
        <v>167</v>
      </c>
      <c r="T62" s="188" t="s">
        <v>168</v>
      </c>
      <c r="U62" s="161">
        <v>0</v>
      </c>
      <c r="V62" s="161">
        <f t="shared" si="13"/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169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2">
        <v>53</v>
      </c>
      <c r="B63" s="183" t="s">
        <v>742</v>
      </c>
      <c r="C63" s="189" t="s">
        <v>743</v>
      </c>
      <c r="D63" s="184" t="s">
        <v>166</v>
      </c>
      <c r="E63" s="185">
        <v>6</v>
      </c>
      <c r="F63" s="186"/>
      <c r="G63" s="187">
        <f t="shared" si="7"/>
        <v>0</v>
      </c>
      <c r="H63" s="186"/>
      <c r="I63" s="187">
        <f t="shared" si="8"/>
        <v>0</v>
      </c>
      <c r="J63" s="186"/>
      <c r="K63" s="187">
        <f t="shared" si="9"/>
        <v>0</v>
      </c>
      <c r="L63" s="187">
        <v>21</v>
      </c>
      <c r="M63" s="187">
        <f t="shared" si="10"/>
        <v>0</v>
      </c>
      <c r="N63" s="187">
        <v>0</v>
      </c>
      <c r="O63" s="187">
        <f t="shared" si="11"/>
        <v>0</v>
      </c>
      <c r="P63" s="187">
        <v>0</v>
      </c>
      <c r="Q63" s="187">
        <f t="shared" si="12"/>
        <v>0</v>
      </c>
      <c r="R63" s="187"/>
      <c r="S63" s="187" t="s">
        <v>167</v>
      </c>
      <c r="T63" s="188" t="s">
        <v>168</v>
      </c>
      <c r="U63" s="161">
        <v>0</v>
      </c>
      <c r="V63" s="161">
        <f t="shared" si="13"/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169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2">
        <v>54</v>
      </c>
      <c r="B64" s="183" t="s">
        <v>744</v>
      </c>
      <c r="C64" s="189" t="s">
        <v>745</v>
      </c>
      <c r="D64" s="184" t="s">
        <v>166</v>
      </c>
      <c r="E64" s="185">
        <v>3</v>
      </c>
      <c r="F64" s="186"/>
      <c r="G64" s="187">
        <f t="shared" si="7"/>
        <v>0</v>
      </c>
      <c r="H64" s="186"/>
      <c r="I64" s="187">
        <f t="shared" si="8"/>
        <v>0</v>
      </c>
      <c r="J64" s="186"/>
      <c r="K64" s="187">
        <f t="shared" si="9"/>
        <v>0</v>
      </c>
      <c r="L64" s="187">
        <v>21</v>
      </c>
      <c r="M64" s="187">
        <f t="shared" si="10"/>
        <v>0</v>
      </c>
      <c r="N64" s="187">
        <v>0</v>
      </c>
      <c r="O64" s="187">
        <f t="shared" si="11"/>
        <v>0</v>
      </c>
      <c r="P64" s="187">
        <v>0</v>
      </c>
      <c r="Q64" s="187">
        <f t="shared" si="12"/>
        <v>0</v>
      </c>
      <c r="R64" s="187"/>
      <c r="S64" s="187" t="s">
        <v>167</v>
      </c>
      <c r="T64" s="188" t="s">
        <v>168</v>
      </c>
      <c r="U64" s="161">
        <v>0</v>
      </c>
      <c r="V64" s="161">
        <f t="shared" si="13"/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169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2">
        <v>55</v>
      </c>
      <c r="B65" s="183" t="s">
        <v>746</v>
      </c>
      <c r="C65" s="189" t="s">
        <v>747</v>
      </c>
      <c r="D65" s="184" t="s">
        <v>166</v>
      </c>
      <c r="E65" s="185">
        <v>3</v>
      </c>
      <c r="F65" s="186"/>
      <c r="G65" s="187">
        <f t="shared" si="7"/>
        <v>0</v>
      </c>
      <c r="H65" s="186"/>
      <c r="I65" s="187">
        <f t="shared" si="8"/>
        <v>0</v>
      </c>
      <c r="J65" s="186"/>
      <c r="K65" s="187">
        <f t="shared" si="9"/>
        <v>0</v>
      </c>
      <c r="L65" s="187">
        <v>21</v>
      </c>
      <c r="M65" s="187">
        <f t="shared" si="10"/>
        <v>0</v>
      </c>
      <c r="N65" s="187">
        <v>0</v>
      </c>
      <c r="O65" s="187">
        <f t="shared" si="11"/>
        <v>0</v>
      </c>
      <c r="P65" s="187">
        <v>0</v>
      </c>
      <c r="Q65" s="187">
        <f t="shared" si="12"/>
        <v>0</v>
      </c>
      <c r="R65" s="187"/>
      <c r="S65" s="187" t="s">
        <v>167</v>
      </c>
      <c r="T65" s="188" t="s">
        <v>168</v>
      </c>
      <c r="U65" s="161">
        <v>0</v>
      </c>
      <c r="V65" s="161">
        <f t="shared" si="13"/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169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2">
        <v>56</v>
      </c>
      <c r="B66" s="183" t="s">
        <v>748</v>
      </c>
      <c r="C66" s="189" t="s">
        <v>749</v>
      </c>
      <c r="D66" s="184" t="s">
        <v>166</v>
      </c>
      <c r="E66" s="185">
        <v>1</v>
      </c>
      <c r="F66" s="186"/>
      <c r="G66" s="187">
        <f t="shared" si="7"/>
        <v>0</v>
      </c>
      <c r="H66" s="186"/>
      <c r="I66" s="187">
        <f t="shared" si="8"/>
        <v>0</v>
      </c>
      <c r="J66" s="186"/>
      <c r="K66" s="187">
        <f t="shared" si="9"/>
        <v>0</v>
      </c>
      <c r="L66" s="187">
        <v>21</v>
      </c>
      <c r="M66" s="187">
        <f t="shared" si="10"/>
        <v>0</v>
      </c>
      <c r="N66" s="187">
        <v>0</v>
      </c>
      <c r="O66" s="187">
        <f t="shared" si="11"/>
        <v>0</v>
      </c>
      <c r="P66" s="187">
        <v>0</v>
      </c>
      <c r="Q66" s="187">
        <f t="shared" si="12"/>
        <v>0</v>
      </c>
      <c r="R66" s="187"/>
      <c r="S66" s="187" t="s">
        <v>167</v>
      </c>
      <c r="T66" s="188" t="s">
        <v>168</v>
      </c>
      <c r="U66" s="161">
        <v>0</v>
      </c>
      <c r="V66" s="161">
        <f t="shared" si="13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169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63" t="s">
        <v>162</v>
      </c>
      <c r="B67" s="164" t="s">
        <v>93</v>
      </c>
      <c r="C67" s="177" t="s">
        <v>91</v>
      </c>
      <c r="D67" s="165"/>
      <c r="E67" s="166"/>
      <c r="F67" s="167"/>
      <c r="G67" s="167">
        <f>SUMIF(AG68:AG70,"&lt;&gt;NOR",G68:G70)</f>
        <v>0</v>
      </c>
      <c r="H67" s="167"/>
      <c r="I67" s="167">
        <f>SUM(I68:I70)</f>
        <v>0</v>
      </c>
      <c r="J67" s="167"/>
      <c r="K67" s="167">
        <f>SUM(K68:K70)</f>
        <v>0</v>
      </c>
      <c r="L67" s="167"/>
      <c r="M67" s="167">
        <f>SUM(M68:M70)</f>
        <v>0</v>
      </c>
      <c r="N67" s="167"/>
      <c r="O67" s="167">
        <f>SUM(O68:O70)</f>
        <v>0</v>
      </c>
      <c r="P67" s="167"/>
      <c r="Q67" s="167">
        <f>SUM(Q68:Q70)</f>
        <v>0</v>
      </c>
      <c r="R67" s="167"/>
      <c r="S67" s="167"/>
      <c r="T67" s="168"/>
      <c r="U67" s="162"/>
      <c r="V67" s="162">
        <f>SUM(V68:V70)</f>
        <v>0</v>
      </c>
      <c r="W67" s="162"/>
      <c r="AG67" t="s">
        <v>163</v>
      </c>
    </row>
    <row r="68" spans="1:60" outlineLevel="1" x14ac:dyDescent="0.2">
      <c r="A68" s="182">
        <v>57</v>
      </c>
      <c r="B68" s="183" t="s">
        <v>750</v>
      </c>
      <c r="C68" s="189" t="s">
        <v>751</v>
      </c>
      <c r="D68" s="184" t="s">
        <v>166</v>
      </c>
      <c r="E68" s="185">
        <v>3</v>
      </c>
      <c r="F68" s="186"/>
      <c r="G68" s="187">
        <f>ROUND(E68*F68,2)</f>
        <v>0</v>
      </c>
      <c r="H68" s="186"/>
      <c r="I68" s="187">
        <f>ROUND(E68*H68,2)</f>
        <v>0</v>
      </c>
      <c r="J68" s="186"/>
      <c r="K68" s="187">
        <f>ROUND(E68*J68,2)</f>
        <v>0</v>
      </c>
      <c r="L68" s="187">
        <v>21</v>
      </c>
      <c r="M68" s="187">
        <f>G68*(1+L68/100)</f>
        <v>0</v>
      </c>
      <c r="N68" s="187">
        <v>0</v>
      </c>
      <c r="O68" s="187">
        <f>ROUND(E68*N68,2)</f>
        <v>0</v>
      </c>
      <c r="P68" s="187">
        <v>0</v>
      </c>
      <c r="Q68" s="187">
        <f>ROUND(E68*P68,2)</f>
        <v>0</v>
      </c>
      <c r="R68" s="187"/>
      <c r="S68" s="187" t="s">
        <v>167</v>
      </c>
      <c r="T68" s="188" t="s">
        <v>168</v>
      </c>
      <c r="U68" s="161">
        <v>0</v>
      </c>
      <c r="V68" s="161">
        <f>ROUND(E68*U68,2)</f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169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2">
        <v>58</v>
      </c>
      <c r="B69" s="183" t="s">
        <v>597</v>
      </c>
      <c r="C69" s="189" t="s">
        <v>598</v>
      </c>
      <c r="D69" s="184" t="s">
        <v>166</v>
      </c>
      <c r="E69" s="185">
        <v>1</v>
      </c>
      <c r="F69" s="186"/>
      <c r="G69" s="187">
        <f>ROUND(E69*F69,2)</f>
        <v>0</v>
      </c>
      <c r="H69" s="186"/>
      <c r="I69" s="187">
        <f>ROUND(E69*H69,2)</f>
        <v>0</v>
      </c>
      <c r="J69" s="186"/>
      <c r="K69" s="187">
        <f>ROUND(E69*J69,2)</f>
        <v>0</v>
      </c>
      <c r="L69" s="187">
        <v>21</v>
      </c>
      <c r="M69" s="187">
        <f>G69*(1+L69/100)</f>
        <v>0</v>
      </c>
      <c r="N69" s="187">
        <v>0</v>
      </c>
      <c r="O69" s="187">
        <f>ROUND(E69*N69,2)</f>
        <v>0</v>
      </c>
      <c r="P69" s="187">
        <v>0</v>
      </c>
      <c r="Q69" s="187">
        <f>ROUND(E69*P69,2)</f>
        <v>0</v>
      </c>
      <c r="R69" s="187"/>
      <c r="S69" s="187" t="s">
        <v>167</v>
      </c>
      <c r="T69" s="188" t="s">
        <v>168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169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2">
        <v>59</v>
      </c>
      <c r="B70" s="183" t="s">
        <v>659</v>
      </c>
      <c r="C70" s="189" t="s">
        <v>660</v>
      </c>
      <c r="D70" s="184" t="s">
        <v>166</v>
      </c>
      <c r="E70" s="185">
        <v>1</v>
      </c>
      <c r="F70" s="186"/>
      <c r="G70" s="187">
        <f>ROUND(E70*F70,2)</f>
        <v>0</v>
      </c>
      <c r="H70" s="186"/>
      <c r="I70" s="187">
        <f>ROUND(E70*H70,2)</f>
        <v>0</v>
      </c>
      <c r="J70" s="186"/>
      <c r="K70" s="187">
        <f>ROUND(E70*J70,2)</f>
        <v>0</v>
      </c>
      <c r="L70" s="187">
        <v>21</v>
      </c>
      <c r="M70" s="187">
        <f>G70*(1+L70/100)</f>
        <v>0</v>
      </c>
      <c r="N70" s="187">
        <v>0</v>
      </c>
      <c r="O70" s="187">
        <f>ROUND(E70*N70,2)</f>
        <v>0</v>
      </c>
      <c r="P70" s="187">
        <v>0</v>
      </c>
      <c r="Q70" s="187">
        <f>ROUND(E70*P70,2)</f>
        <v>0</v>
      </c>
      <c r="R70" s="187"/>
      <c r="S70" s="187" t="s">
        <v>167</v>
      </c>
      <c r="T70" s="188" t="s">
        <v>168</v>
      </c>
      <c r="U70" s="161">
        <v>0</v>
      </c>
      <c r="V70" s="161">
        <f>ROUND(E70*U70,2)</f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x14ac:dyDescent="0.2">
      <c r="A71" s="163" t="s">
        <v>162</v>
      </c>
      <c r="B71" s="164" t="s">
        <v>94</v>
      </c>
      <c r="C71" s="177" t="s">
        <v>587</v>
      </c>
      <c r="D71" s="165"/>
      <c r="E71" s="166"/>
      <c r="F71" s="167"/>
      <c r="G71" s="167">
        <f>SUMIF(AG72:AG76,"&lt;&gt;NOR",G72:G76)</f>
        <v>0</v>
      </c>
      <c r="H71" s="167"/>
      <c r="I71" s="167">
        <f>SUM(I72:I76)</f>
        <v>0</v>
      </c>
      <c r="J71" s="167"/>
      <c r="K71" s="167">
        <f>SUM(K72:K76)</f>
        <v>0</v>
      </c>
      <c r="L71" s="167"/>
      <c r="M71" s="167">
        <f>SUM(M72:M76)</f>
        <v>0</v>
      </c>
      <c r="N71" s="167"/>
      <c r="O71" s="167">
        <f>SUM(O72:O76)</f>
        <v>0</v>
      </c>
      <c r="P71" s="167"/>
      <c r="Q71" s="167">
        <f>SUM(Q72:Q76)</f>
        <v>0</v>
      </c>
      <c r="R71" s="167"/>
      <c r="S71" s="167"/>
      <c r="T71" s="168"/>
      <c r="U71" s="162"/>
      <c r="V71" s="162">
        <f>SUM(V72:V76)</f>
        <v>0</v>
      </c>
      <c r="W71" s="162"/>
      <c r="AG71" t="s">
        <v>163</v>
      </c>
    </row>
    <row r="72" spans="1:60" outlineLevel="1" x14ac:dyDescent="0.2">
      <c r="A72" s="182">
        <v>60</v>
      </c>
      <c r="B72" s="183" t="s">
        <v>752</v>
      </c>
      <c r="C72" s="189" t="s">
        <v>753</v>
      </c>
      <c r="D72" s="184" t="s">
        <v>166</v>
      </c>
      <c r="E72" s="185">
        <v>1</v>
      </c>
      <c r="F72" s="186"/>
      <c r="G72" s="187">
        <f>ROUND(E72*F72,2)</f>
        <v>0</v>
      </c>
      <c r="H72" s="186"/>
      <c r="I72" s="187">
        <f>ROUND(E72*H72,2)</f>
        <v>0</v>
      </c>
      <c r="J72" s="186"/>
      <c r="K72" s="187">
        <f>ROUND(E72*J72,2)</f>
        <v>0</v>
      </c>
      <c r="L72" s="187">
        <v>21</v>
      </c>
      <c r="M72" s="187">
        <f>G72*(1+L72/100)</f>
        <v>0</v>
      </c>
      <c r="N72" s="187">
        <v>0</v>
      </c>
      <c r="O72" s="187">
        <f>ROUND(E72*N72,2)</f>
        <v>0</v>
      </c>
      <c r="P72" s="187">
        <v>0</v>
      </c>
      <c r="Q72" s="187">
        <f>ROUND(E72*P72,2)</f>
        <v>0</v>
      </c>
      <c r="R72" s="187"/>
      <c r="S72" s="187" t="s">
        <v>167</v>
      </c>
      <c r="T72" s="188" t="s">
        <v>168</v>
      </c>
      <c r="U72" s="161">
        <v>0</v>
      </c>
      <c r="V72" s="161">
        <f>ROUND(E72*U72,2)</f>
        <v>0</v>
      </c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169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82">
        <v>61</v>
      </c>
      <c r="B73" s="183" t="s">
        <v>754</v>
      </c>
      <c r="C73" s="189" t="s">
        <v>755</v>
      </c>
      <c r="D73" s="184" t="s">
        <v>166</v>
      </c>
      <c r="E73" s="185">
        <v>1</v>
      </c>
      <c r="F73" s="186"/>
      <c r="G73" s="187">
        <f>ROUND(E73*F73,2)</f>
        <v>0</v>
      </c>
      <c r="H73" s="186"/>
      <c r="I73" s="187">
        <f>ROUND(E73*H73,2)</f>
        <v>0</v>
      </c>
      <c r="J73" s="186"/>
      <c r="K73" s="187">
        <f>ROUND(E73*J73,2)</f>
        <v>0</v>
      </c>
      <c r="L73" s="187">
        <v>21</v>
      </c>
      <c r="M73" s="187">
        <f>G73*(1+L73/100)</f>
        <v>0</v>
      </c>
      <c r="N73" s="187">
        <v>0</v>
      </c>
      <c r="O73" s="187">
        <f>ROUND(E73*N73,2)</f>
        <v>0</v>
      </c>
      <c r="P73" s="187">
        <v>0</v>
      </c>
      <c r="Q73" s="187">
        <f>ROUND(E73*P73,2)</f>
        <v>0</v>
      </c>
      <c r="R73" s="187"/>
      <c r="S73" s="187" t="s">
        <v>167</v>
      </c>
      <c r="T73" s="188" t="s">
        <v>168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169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2">
        <v>62</v>
      </c>
      <c r="B74" s="183" t="s">
        <v>756</v>
      </c>
      <c r="C74" s="189" t="s">
        <v>757</v>
      </c>
      <c r="D74" s="184" t="s">
        <v>166</v>
      </c>
      <c r="E74" s="185">
        <v>1</v>
      </c>
      <c r="F74" s="186"/>
      <c r="G74" s="187">
        <f>ROUND(E74*F74,2)</f>
        <v>0</v>
      </c>
      <c r="H74" s="186"/>
      <c r="I74" s="187">
        <f>ROUND(E74*H74,2)</f>
        <v>0</v>
      </c>
      <c r="J74" s="186"/>
      <c r="K74" s="187">
        <f>ROUND(E74*J74,2)</f>
        <v>0</v>
      </c>
      <c r="L74" s="187">
        <v>21</v>
      </c>
      <c r="M74" s="187">
        <f>G74*(1+L74/100)</f>
        <v>0</v>
      </c>
      <c r="N74" s="187">
        <v>0</v>
      </c>
      <c r="O74" s="187">
        <f>ROUND(E74*N74,2)</f>
        <v>0</v>
      </c>
      <c r="P74" s="187">
        <v>0</v>
      </c>
      <c r="Q74" s="187">
        <f>ROUND(E74*P74,2)</f>
        <v>0</v>
      </c>
      <c r="R74" s="187"/>
      <c r="S74" s="187" t="s">
        <v>167</v>
      </c>
      <c r="T74" s="188" t="s">
        <v>168</v>
      </c>
      <c r="U74" s="161">
        <v>0</v>
      </c>
      <c r="V74" s="161">
        <f>ROUND(E74*U74,2)</f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169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82">
        <v>63</v>
      </c>
      <c r="B75" s="183" t="s">
        <v>758</v>
      </c>
      <c r="C75" s="189" t="s">
        <v>759</v>
      </c>
      <c r="D75" s="184" t="s">
        <v>166</v>
      </c>
      <c r="E75" s="185">
        <v>1</v>
      </c>
      <c r="F75" s="186"/>
      <c r="G75" s="187">
        <f>ROUND(E75*F75,2)</f>
        <v>0</v>
      </c>
      <c r="H75" s="186"/>
      <c r="I75" s="187">
        <f>ROUND(E75*H75,2)</f>
        <v>0</v>
      </c>
      <c r="J75" s="186"/>
      <c r="K75" s="187">
        <f>ROUND(E75*J75,2)</f>
        <v>0</v>
      </c>
      <c r="L75" s="187">
        <v>21</v>
      </c>
      <c r="M75" s="187">
        <f>G75*(1+L75/100)</f>
        <v>0</v>
      </c>
      <c r="N75" s="187">
        <v>0</v>
      </c>
      <c r="O75" s="187">
        <f>ROUND(E75*N75,2)</f>
        <v>0</v>
      </c>
      <c r="P75" s="187">
        <v>0</v>
      </c>
      <c r="Q75" s="187">
        <f>ROUND(E75*P75,2)</f>
        <v>0</v>
      </c>
      <c r="R75" s="187"/>
      <c r="S75" s="187" t="s">
        <v>167</v>
      </c>
      <c r="T75" s="188" t="s">
        <v>168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169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2">
        <v>64</v>
      </c>
      <c r="B76" s="183" t="s">
        <v>760</v>
      </c>
      <c r="C76" s="189" t="s">
        <v>761</v>
      </c>
      <c r="D76" s="184" t="s">
        <v>166</v>
      </c>
      <c r="E76" s="185">
        <v>1</v>
      </c>
      <c r="F76" s="186"/>
      <c r="G76" s="187">
        <f>ROUND(E76*F76,2)</f>
        <v>0</v>
      </c>
      <c r="H76" s="186"/>
      <c r="I76" s="187">
        <f>ROUND(E76*H76,2)</f>
        <v>0</v>
      </c>
      <c r="J76" s="186"/>
      <c r="K76" s="187">
        <f>ROUND(E76*J76,2)</f>
        <v>0</v>
      </c>
      <c r="L76" s="187">
        <v>21</v>
      </c>
      <c r="M76" s="187">
        <f>G76*(1+L76/100)</f>
        <v>0</v>
      </c>
      <c r="N76" s="187">
        <v>0</v>
      </c>
      <c r="O76" s="187">
        <f>ROUND(E76*N76,2)</f>
        <v>0</v>
      </c>
      <c r="P76" s="187">
        <v>0</v>
      </c>
      <c r="Q76" s="187">
        <f>ROUND(E76*P76,2)</f>
        <v>0</v>
      </c>
      <c r="R76" s="187"/>
      <c r="S76" s="187" t="s">
        <v>167</v>
      </c>
      <c r="T76" s="188" t="s">
        <v>168</v>
      </c>
      <c r="U76" s="161">
        <v>0</v>
      </c>
      <c r="V76" s="161">
        <f>ROUND(E76*U76,2)</f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169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3" t="s">
        <v>162</v>
      </c>
      <c r="B77" s="164" t="s">
        <v>95</v>
      </c>
      <c r="C77" s="177" t="s">
        <v>91</v>
      </c>
      <c r="D77" s="165"/>
      <c r="E77" s="166"/>
      <c r="F77" s="167"/>
      <c r="G77" s="167">
        <f>SUMIF(AG78:AG79,"&lt;&gt;NOR",G78:G79)</f>
        <v>0</v>
      </c>
      <c r="H77" s="167"/>
      <c r="I77" s="167">
        <f>SUM(I78:I79)</f>
        <v>0</v>
      </c>
      <c r="J77" s="167"/>
      <c r="K77" s="167">
        <f>SUM(K78:K79)</f>
        <v>0</v>
      </c>
      <c r="L77" s="167"/>
      <c r="M77" s="167">
        <f>SUM(M78:M79)</f>
        <v>0</v>
      </c>
      <c r="N77" s="167"/>
      <c r="O77" s="167">
        <f>SUM(O78:O79)</f>
        <v>0</v>
      </c>
      <c r="P77" s="167"/>
      <c r="Q77" s="167">
        <f>SUM(Q78:Q79)</f>
        <v>0</v>
      </c>
      <c r="R77" s="167"/>
      <c r="S77" s="167"/>
      <c r="T77" s="168"/>
      <c r="U77" s="162"/>
      <c r="V77" s="162">
        <f>SUM(V78:V79)</f>
        <v>0</v>
      </c>
      <c r="W77" s="162"/>
      <c r="AG77" t="s">
        <v>163</v>
      </c>
    </row>
    <row r="78" spans="1:60" outlineLevel="1" x14ac:dyDescent="0.2">
      <c r="A78" s="182">
        <v>65</v>
      </c>
      <c r="B78" s="183" t="s">
        <v>597</v>
      </c>
      <c r="C78" s="189" t="s">
        <v>598</v>
      </c>
      <c r="D78" s="184" t="s">
        <v>166</v>
      </c>
      <c r="E78" s="185">
        <v>1</v>
      </c>
      <c r="F78" s="186"/>
      <c r="G78" s="187">
        <f>ROUND(E78*F78,2)</f>
        <v>0</v>
      </c>
      <c r="H78" s="186"/>
      <c r="I78" s="187">
        <f>ROUND(E78*H78,2)</f>
        <v>0</v>
      </c>
      <c r="J78" s="186"/>
      <c r="K78" s="187">
        <f>ROUND(E78*J78,2)</f>
        <v>0</v>
      </c>
      <c r="L78" s="187">
        <v>21</v>
      </c>
      <c r="M78" s="187">
        <f>G78*(1+L78/100)</f>
        <v>0</v>
      </c>
      <c r="N78" s="187">
        <v>0</v>
      </c>
      <c r="O78" s="187">
        <f>ROUND(E78*N78,2)</f>
        <v>0</v>
      </c>
      <c r="P78" s="187">
        <v>0</v>
      </c>
      <c r="Q78" s="187">
        <f>ROUND(E78*P78,2)</f>
        <v>0</v>
      </c>
      <c r="R78" s="187"/>
      <c r="S78" s="187" t="s">
        <v>167</v>
      </c>
      <c r="T78" s="188" t="s">
        <v>168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169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ht="22.5" outlineLevel="1" x14ac:dyDescent="0.2">
      <c r="A79" s="169">
        <v>66</v>
      </c>
      <c r="B79" s="170" t="s">
        <v>762</v>
      </c>
      <c r="C79" s="178" t="s">
        <v>763</v>
      </c>
      <c r="D79" s="171" t="s">
        <v>166</v>
      </c>
      <c r="E79" s="172">
        <v>1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4"/>
      <c r="S79" s="174" t="s">
        <v>167</v>
      </c>
      <c r="T79" s="175" t="s">
        <v>168</v>
      </c>
      <c r="U79" s="161">
        <v>0</v>
      </c>
      <c r="V79" s="161">
        <f>ROUND(E79*U79,2)</f>
        <v>0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169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x14ac:dyDescent="0.2">
      <c r="A80" s="163" t="s">
        <v>162</v>
      </c>
      <c r="B80" s="164" t="s">
        <v>771</v>
      </c>
      <c r="C80" s="177" t="s">
        <v>772</v>
      </c>
      <c r="D80" s="165"/>
      <c r="E80" s="166"/>
      <c r="F80" s="167"/>
      <c r="G80" s="167">
        <f>SUMIF(AG82,"&lt;&gt;NOR",G82)</f>
        <v>0</v>
      </c>
      <c r="H80" s="167"/>
      <c r="I80" s="167">
        <f>SUM(I83:I84)</f>
        <v>0</v>
      </c>
      <c r="J80" s="167"/>
      <c r="K80" s="167">
        <f>SUM(K83:K84)</f>
        <v>0</v>
      </c>
      <c r="L80" s="167"/>
      <c r="M80" s="167">
        <f>SUM(M83:M84)</f>
        <v>0</v>
      </c>
      <c r="N80" s="167"/>
      <c r="O80" s="167">
        <f>SUM(O83:O84)</f>
        <v>0</v>
      </c>
      <c r="P80" s="167"/>
      <c r="Q80" s="167">
        <f>SUM(Q83:Q84)</f>
        <v>0</v>
      </c>
      <c r="R80" s="167"/>
      <c r="S80" s="167"/>
      <c r="T80" s="168"/>
      <c r="U80" s="162"/>
      <c r="V80" s="162">
        <f>SUM(V83:V84)</f>
        <v>0</v>
      </c>
      <c r="W80" s="162"/>
      <c r="AG80" t="s">
        <v>163</v>
      </c>
    </row>
    <row r="81" spans="1:60" outlineLevel="1" x14ac:dyDescent="0.2">
      <c r="A81" s="169">
        <v>67</v>
      </c>
      <c r="B81" s="170" t="s">
        <v>768</v>
      </c>
      <c r="C81" s="178" t="s">
        <v>769</v>
      </c>
      <c r="D81" s="171" t="s">
        <v>525</v>
      </c>
      <c r="E81" s="172">
        <v>1</v>
      </c>
      <c r="F81" s="173"/>
      <c r="G81" s="174">
        <f>ROUND(E81*F81,2)</f>
        <v>0</v>
      </c>
      <c r="H81" s="173">
        <v>0</v>
      </c>
      <c r="I81" s="174">
        <f>ROUND(E81*H81,2)</f>
        <v>0</v>
      </c>
      <c r="J81" s="173">
        <v>125000</v>
      </c>
      <c r="K81" s="174">
        <f>ROUND(E81*J81,2)</f>
        <v>125000</v>
      </c>
      <c r="L81" s="174">
        <v>21</v>
      </c>
      <c r="M81" s="174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4"/>
      <c r="S81" s="174" t="s">
        <v>167</v>
      </c>
      <c r="T81" s="175" t="s">
        <v>168</v>
      </c>
      <c r="U81" s="161">
        <v>0</v>
      </c>
      <c r="V81" s="161">
        <f>ROUND(E81*U81,2)</f>
        <v>0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169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93"/>
      <c r="B82" s="192"/>
      <c r="C82" s="260" t="s">
        <v>770</v>
      </c>
      <c r="D82" s="261"/>
      <c r="E82" s="261"/>
      <c r="F82" s="261"/>
      <c r="G82" s="261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5"/>
      <c r="U82" s="161"/>
      <c r="V82" s="161"/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171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x14ac:dyDescent="0.2">
      <c r="A83" s="5"/>
      <c r="B83" s="6"/>
      <c r="C83" s="179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E83">
        <v>15</v>
      </c>
      <c r="AF83">
        <v>21</v>
      </c>
    </row>
    <row r="84" spans="1:60" x14ac:dyDescent="0.2">
      <c r="A84" s="155"/>
      <c r="B84" s="156" t="s">
        <v>29</v>
      </c>
      <c r="C84" s="180"/>
      <c r="D84" s="157"/>
      <c r="E84" s="158"/>
      <c r="F84" s="158"/>
      <c r="G84" s="176">
        <f>G8+G18+G21+G67+G71+G77+G80</f>
        <v>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E84">
        <f>SUMIF(L7:L79,AE83,G7:G79)</f>
        <v>0</v>
      </c>
      <c r="AF84">
        <f>SUMIF(L7:L79,AF83,G7:G79)</f>
        <v>0</v>
      </c>
      <c r="AG84" t="s">
        <v>178</v>
      </c>
    </row>
    <row r="85" spans="1:60" x14ac:dyDescent="0.2">
      <c r="C85" s="181"/>
      <c r="D85" s="143"/>
      <c r="AG85" t="s">
        <v>179</v>
      </c>
    </row>
    <row r="86" spans="1:60" x14ac:dyDescent="0.2">
      <c r="D86" s="143"/>
    </row>
    <row r="87" spans="1:60" x14ac:dyDescent="0.2">
      <c r="D87" s="143"/>
    </row>
    <row r="88" spans="1:60" x14ac:dyDescent="0.2">
      <c r="D88" s="143"/>
    </row>
    <row r="89" spans="1:60" x14ac:dyDescent="0.2">
      <c r="D89" s="143"/>
    </row>
    <row r="90" spans="1:60" x14ac:dyDescent="0.2">
      <c r="D90" s="143"/>
    </row>
    <row r="91" spans="1:60" x14ac:dyDescent="0.2">
      <c r="D91" s="143"/>
    </row>
    <row r="92" spans="1:60" x14ac:dyDescent="0.2">
      <c r="D92" s="143"/>
    </row>
    <row r="93" spans="1:60" x14ac:dyDescent="0.2">
      <c r="D93" s="143"/>
    </row>
    <row r="94" spans="1:60" x14ac:dyDescent="0.2">
      <c r="D94" s="143"/>
    </row>
    <row r="95" spans="1:60" x14ac:dyDescent="0.2">
      <c r="D95" s="143"/>
    </row>
    <row r="96" spans="1:60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  <row r="5001" spans="4:4" x14ac:dyDescent="0.2">
      <c r="D5001" s="143"/>
    </row>
    <row r="5002" spans="4:4" x14ac:dyDescent="0.2">
      <c r="D5002" s="143"/>
    </row>
    <row r="5003" spans="4:4" x14ac:dyDescent="0.2">
      <c r="D5003" s="143"/>
    </row>
  </sheetData>
  <sheetProtection password="E5D8" sheet="1" objects="1" scenarios="1"/>
  <protectedRanges>
    <protectedRange sqref="F1:F1048576" name="Cena" securityDescriptor="O:WDG:WDD:(A;;CC;;;WD)"/>
  </protectedRanges>
  <mergeCells count="5">
    <mergeCell ref="A1:G1"/>
    <mergeCell ref="C2:G2"/>
    <mergeCell ref="C3:G3"/>
    <mergeCell ref="C4:G4"/>
    <mergeCell ref="C82:G8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D.1.4.3 1 Pol</vt:lpstr>
      <vt:lpstr>D.1.4.4.1 D.1.4.4.1.01 Pol</vt:lpstr>
      <vt:lpstr>D.1.4.7 D.1.4.7.01 Pol</vt:lpstr>
      <vt:lpstr>D.1.4.8 D.1.4.8.01 Pol</vt:lpstr>
      <vt:lpstr>D.1.4.8 D.1.4.8.02 Pol</vt:lpstr>
      <vt:lpstr>D.1.4.8 D.1.4.8.03 Pol</vt:lpstr>
      <vt:lpstr>D.1.4.8 D.1.4.8.04 Pol</vt:lpstr>
      <vt:lpstr>D.1.4.8 D.1.4.8.05 Pol</vt:lpstr>
      <vt:lpstr>D.1.4.8 D.1.4.8.06 Pol</vt:lpstr>
      <vt:lpstr>D.1.4.8 D.1.4.8.07 Pol</vt:lpstr>
      <vt:lpstr>PS01 PS01.01 Pol</vt:lpstr>
      <vt:lpstr>PS01 PS01.02 Pol</vt:lpstr>
      <vt:lpstr>PS01 PS01.03 Pol</vt:lpstr>
      <vt:lpstr>PS01 PS01.04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'D.1.4.3 1 Pol'!Názvy_tisku</vt:lpstr>
      <vt:lpstr>'D.1.4.4.1 D.1.4.4.1.01 Pol'!Názvy_tisku</vt:lpstr>
      <vt:lpstr>'D.1.4.7 D.1.4.7.01 Pol'!Názvy_tisku</vt:lpstr>
      <vt:lpstr>'D.1.4.8 D.1.4.8.01 Pol'!Názvy_tisku</vt:lpstr>
      <vt:lpstr>'D.1.4.8 D.1.4.8.02 Pol'!Názvy_tisku</vt:lpstr>
      <vt:lpstr>'D.1.4.8 D.1.4.8.03 Pol'!Názvy_tisku</vt:lpstr>
      <vt:lpstr>'D.1.4.8 D.1.4.8.04 Pol'!Názvy_tisku</vt:lpstr>
      <vt:lpstr>'D.1.4.8 D.1.4.8.05 Pol'!Názvy_tisku</vt:lpstr>
      <vt:lpstr>'D.1.4.8 D.1.4.8.06 Pol'!Názvy_tisku</vt:lpstr>
      <vt:lpstr>'D.1.4.8 D.1.4.8.07 Pol'!Názvy_tisku</vt:lpstr>
      <vt:lpstr>'PS01 PS01.01 Pol'!Názvy_tisku</vt:lpstr>
      <vt:lpstr>'PS01 PS01.02 Pol'!Názvy_tisku</vt:lpstr>
      <vt:lpstr>'PS01 PS01.03 Pol'!Názvy_tisku</vt:lpstr>
      <vt:lpstr>'PS01 PS01.04 Pol'!Názvy_tisku</vt:lpstr>
      <vt:lpstr>oadresa</vt:lpstr>
      <vt:lpstr>Stavba!Objednatel</vt:lpstr>
      <vt:lpstr>Stavba!Objekt</vt:lpstr>
      <vt:lpstr>'D.1.4.3 1 Pol'!Oblast_tisku</vt:lpstr>
      <vt:lpstr>'D.1.4.4.1 D.1.4.4.1.01 Pol'!Oblast_tisku</vt:lpstr>
      <vt:lpstr>'D.1.4.7 D.1.4.7.01 Pol'!Oblast_tisku</vt:lpstr>
      <vt:lpstr>'D.1.4.8 D.1.4.8.01 Pol'!Oblast_tisku</vt:lpstr>
      <vt:lpstr>'D.1.4.8 D.1.4.8.02 Pol'!Oblast_tisku</vt:lpstr>
      <vt:lpstr>'D.1.4.8 D.1.4.8.03 Pol'!Oblast_tisku</vt:lpstr>
      <vt:lpstr>'D.1.4.8 D.1.4.8.04 Pol'!Oblast_tisku</vt:lpstr>
      <vt:lpstr>'D.1.4.8 D.1.4.8.05 Pol'!Oblast_tisku</vt:lpstr>
      <vt:lpstr>'D.1.4.8 D.1.4.8.06 Pol'!Oblast_tisku</vt:lpstr>
      <vt:lpstr>'D.1.4.8 D.1.4.8.07 Pol'!Oblast_tisku</vt:lpstr>
      <vt:lpstr>'PS01 PS01.01 Pol'!Oblast_tisku</vt:lpstr>
      <vt:lpstr>'PS01 PS01.02 Pol'!Oblast_tisku</vt:lpstr>
      <vt:lpstr>'PS01 PS01.03 Pol'!Oblast_tisku</vt:lpstr>
      <vt:lpstr>'PS01 PS01.04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Pelikanova</dc:creator>
  <cp:lastModifiedBy>Ing. Zdeňka Dohnalová</cp:lastModifiedBy>
  <cp:lastPrinted>2014-02-28T09:52:57Z</cp:lastPrinted>
  <dcterms:created xsi:type="dcterms:W3CDTF">2009-04-08T07:15:50Z</dcterms:created>
  <dcterms:modified xsi:type="dcterms:W3CDTF">2021-07-21T13:06:20Z</dcterms:modified>
</cp:coreProperties>
</file>