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520" windowHeight="14640" activeTab="1"/>
  </bookViews>
  <sheets>
    <sheet name="Pokyny pro vyplnění" sheetId="11" r:id="rId1"/>
    <sheet name="Stavba" sheetId="1" r:id="rId2"/>
    <sheet name="VzorPolozky" sheetId="10" state="hidden" r:id="rId3"/>
    <sheet name="D.1.4.4.1 D.1.4.4.1.01 Pol" sheetId="12" r:id="rId4"/>
    <sheet name="D.1.4.4.2 D.1.4.4.2.01 Pol" sheetId="13" r:id="rId5"/>
    <sheet name="D.1.4.4.2 D.1.4.4.2.02 Pol" sheetId="14" r:id="rId6"/>
    <sheet name="D.1.4.4.2 D.1.4.4.2.03 Pol" sheetId="15" r:id="rId7"/>
    <sheet name="D.1.4.4.2 D.1.4.4.2.04 Pol" sheetId="16" r:id="rId8"/>
    <sheet name="D.1.4.4.2 D.1.4.4.2.05 Pol" sheetId="17" r:id="rId9"/>
    <sheet name="D.1.4.4.2 D.1.4.4.2.06 Pol" sheetId="18" r:id="rId10"/>
    <sheet name="D.1.4.4.2 D.1.4.4.2.07 Pol" sheetId="19" r:id="rId11"/>
    <sheet name="D.1.4.4.2 D.1.4.4.2.08 Pol" sheetId="20" r:id="rId12"/>
    <sheet name="D.1.4.4.2 D.1.4.4.2.09 Pol" sheetId="21" r:id="rId13"/>
  </sheets>
  <externalReferences>
    <externalReference r:id="rId14"/>
  </externalReferences>
  <definedNames>
    <definedName name="CelkemDPHVypocet" localSheetId="1">Stavba!$H$52</definedName>
    <definedName name="CenaCelkem">Stavba!$G$29</definedName>
    <definedName name="CenaCelkemBezDPH">Stavba!$G$28</definedName>
    <definedName name="CenaCelkemVypocet" localSheetId="1">Stavba!$I$52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'D.1.4.4.1 D.1.4.4.1.01 Pol'!$1:$7</definedName>
    <definedName name="_xlnm.Print_Titles" localSheetId="4">'D.1.4.4.2 D.1.4.4.2.01 Pol'!$1:$7</definedName>
    <definedName name="_xlnm.Print_Titles" localSheetId="5">'D.1.4.4.2 D.1.4.4.2.02 Pol'!$1:$7</definedName>
    <definedName name="_xlnm.Print_Titles" localSheetId="6">'D.1.4.4.2 D.1.4.4.2.03 Pol'!$1:$7</definedName>
    <definedName name="_xlnm.Print_Titles" localSheetId="7">'D.1.4.4.2 D.1.4.4.2.04 Pol'!$1:$7</definedName>
    <definedName name="_xlnm.Print_Titles" localSheetId="8">'D.1.4.4.2 D.1.4.4.2.05 Pol'!$1:$7</definedName>
    <definedName name="_xlnm.Print_Titles" localSheetId="9">'D.1.4.4.2 D.1.4.4.2.06 Pol'!$1:$7</definedName>
    <definedName name="_xlnm.Print_Titles" localSheetId="10">'D.1.4.4.2 D.1.4.4.2.07 Pol'!$1:$7</definedName>
    <definedName name="_xlnm.Print_Titles" localSheetId="11">'D.1.4.4.2 D.1.4.4.2.08 Pol'!$1:$7</definedName>
    <definedName name="_xlnm.Print_Titles" localSheetId="12">'D.1.4.4.2 D.1.4.4.2.09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'D.1.4.4.1 D.1.4.4.1.01 Pol'!$A$1:$W$12</definedName>
    <definedName name="_xlnm.Print_Area" localSheetId="4">'D.1.4.4.2 D.1.4.4.2.01 Pol'!$A$1:$W$18</definedName>
    <definedName name="_xlnm.Print_Area" localSheetId="5">'D.1.4.4.2 D.1.4.4.2.02 Pol'!$A$1:$W$19</definedName>
    <definedName name="_xlnm.Print_Area" localSheetId="6">'D.1.4.4.2 D.1.4.4.2.03 Pol'!$A$1:$W$19</definedName>
    <definedName name="_xlnm.Print_Area" localSheetId="7">'D.1.4.4.2 D.1.4.4.2.04 Pol'!$A$1:$W$17</definedName>
    <definedName name="_xlnm.Print_Area" localSheetId="8">'D.1.4.4.2 D.1.4.4.2.05 Pol'!$A$1:$W$17</definedName>
    <definedName name="_xlnm.Print_Area" localSheetId="9">'D.1.4.4.2 D.1.4.4.2.06 Pol'!$A$1:$W$25</definedName>
    <definedName name="_xlnm.Print_Area" localSheetId="10">'D.1.4.4.2 D.1.4.4.2.07 Pol'!$A$1:$W$21</definedName>
    <definedName name="_xlnm.Print_Area" localSheetId="11">'D.1.4.4.2 D.1.4.4.2.08 Pol'!$A$1:$W$17</definedName>
    <definedName name="_xlnm.Print_Area" localSheetId="12">'D.1.4.4.2 D.1.4.4.2.09 Pol'!$A$1:$W$32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Stavba!$F$52</definedName>
    <definedName name="ZakladDPHZakl">Stavba!$G$25</definedName>
    <definedName name="ZakladDPHZaklVypocet" localSheetId="1">Stavba!$G$52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6" i="1" l="1"/>
  <c r="G25" i="1"/>
  <c r="I67" i="1" l="1"/>
  <c r="I66" i="1"/>
  <c r="I65" i="1"/>
  <c r="I64" i="1"/>
  <c r="I63" i="1"/>
  <c r="I62" i="1"/>
  <c r="I61" i="1"/>
  <c r="I60" i="1"/>
  <c r="I59" i="1"/>
  <c r="I68" i="1" s="1"/>
  <c r="G51" i="1"/>
  <c r="F51" i="1"/>
  <c r="G50" i="1"/>
  <c r="I50" i="1" s="1"/>
  <c r="F50" i="1"/>
  <c r="G49" i="1"/>
  <c r="F49" i="1"/>
  <c r="G48" i="1"/>
  <c r="I48" i="1" s="1"/>
  <c r="F48" i="1"/>
  <c r="G47" i="1"/>
  <c r="F47" i="1"/>
  <c r="G46" i="1"/>
  <c r="I46" i="1" s="1"/>
  <c r="F46" i="1"/>
  <c r="G45" i="1"/>
  <c r="F45" i="1"/>
  <c r="G44" i="1"/>
  <c r="I44" i="1" s="1"/>
  <c r="F44" i="1"/>
  <c r="G43" i="1"/>
  <c r="F43" i="1"/>
  <c r="G42" i="1"/>
  <c r="F42" i="1"/>
  <c r="G41" i="1"/>
  <c r="F41" i="1"/>
  <c r="G40" i="1"/>
  <c r="I40" i="1" s="1"/>
  <c r="F40" i="1"/>
  <c r="G39" i="1"/>
  <c r="G52" i="1" s="1"/>
  <c r="F39" i="1"/>
  <c r="I39" i="1" s="1"/>
  <c r="G31" i="21"/>
  <c r="G8" i="21"/>
  <c r="K8" i="21"/>
  <c r="O8" i="21"/>
  <c r="V8" i="21"/>
  <c r="G9" i="21"/>
  <c r="I9" i="21"/>
  <c r="I8" i="21" s="1"/>
  <c r="K9" i="21"/>
  <c r="M9" i="21"/>
  <c r="M8" i="21" s="1"/>
  <c r="O9" i="21"/>
  <c r="Q9" i="21"/>
  <c r="Q8" i="21" s="1"/>
  <c r="V9" i="21"/>
  <c r="G10" i="21"/>
  <c r="K10" i="21"/>
  <c r="O10" i="21"/>
  <c r="V10" i="21"/>
  <c r="G11" i="21"/>
  <c r="I11" i="21"/>
  <c r="I10" i="21" s="1"/>
  <c r="K11" i="21"/>
  <c r="M11" i="21"/>
  <c r="M10" i="21" s="1"/>
  <c r="O11" i="21"/>
  <c r="Q11" i="21"/>
  <c r="Q10" i="21" s="1"/>
  <c r="V11" i="21"/>
  <c r="G13" i="21"/>
  <c r="I13" i="21"/>
  <c r="I12" i="21" s="1"/>
  <c r="K13" i="21"/>
  <c r="M13" i="21"/>
  <c r="O13" i="21"/>
  <c r="Q13" i="21"/>
  <c r="Q12" i="21" s="1"/>
  <c r="V13" i="21"/>
  <c r="G14" i="21"/>
  <c r="G12" i="21" s="1"/>
  <c r="I14" i="21"/>
  <c r="K14" i="21"/>
  <c r="K12" i="21" s="1"/>
  <c r="O14" i="21"/>
  <c r="O12" i="21" s="1"/>
  <c r="Q14" i="21"/>
  <c r="V14" i="21"/>
  <c r="V12" i="21" s="1"/>
  <c r="G15" i="21"/>
  <c r="I15" i="21"/>
  <c r="K15" i="21"/>
  <c r="M15" i="21"/>
  <c r="O15" i="21"/>
  <c r="Q15" i="21"/>
  <c r="V15" i="21"/>
  <c r="G16" i="21"/>
  <c r="M16" i="21" s="1"/>
  <c r="I16" i="21"/>
  <c r="K16" i="21"/>
  <c r="O16" i="21"/>
  <c r="Q16" i="21"/>
  <c r="V16" i="21"/>
  <c r="G17" i="21"/>
  <c r="I17" i="21"/>
  <c r="K17" i="21"/>
  <c r="M17" i="21"/>
  <c r="O17" i="21"/>
  <c r="Q17" i="21"/>
  <c r="V17" i="21"/>
  <c r="G18" i="21"/>
  <c r="M18" i="21" s="1"/>
  <c r="I18" i="21"/>
  <c r="K18" i="21"/>
  <c r="O18" i="21"/>
  <c r="Q18" i="21"/>
  <c r="V18" i="21"/>
  <c r="G19" i="21"/>
  <c r="I19" i="21"/>
  <c r="K19" i="21"/>
  <c r="M19" i="21"/>
  <c r="O19" i="21"/>
  <c r="Q19" i="21"/>
  <c r="V19" i="21"/>
  <c r="G20" i="21"/>
  <c r="M20" i="21" s="1"/>
  <c r="I20" i="21"/>
  <c r="K20" i="21"/>
  <c r="O20" i="21"/>
  <c r="Q20" i="21"/>
  <c r="V20" i="21"/>
  <c r="G21" i="21"/>
  <c r="I21" i="21"/>
  <c r="K21" i="21"/>
  <c r="M21" i="21"/>
  <c r="O21" i="21"/>
  <c r="Q21" i="21"/>
  <c r="V21" i="21"/>
  <c r="G22" i="21"/>
  <c r="M22" i="21" s="1"/>
  <c r="I22" i="21"/>
  <c r="K22" i="21"/>
  <c r="O22" i="21"/>
  <c r="Q22" i="21"/>
  <c r="V22" i="21"/>
  <c r="G23" i="21"/>
  <c r="I23" i="21"/>
  <c r="K23" i="21"/>
  <c r="M23" i="21"/>
  <c r="O23" i="21"/>
  <c r="Q23" i="21"/>
  <c r="V23" i="21"/>
  <c r="G25" i="21"/>
  <c r="I25" i="21"/>
  <c r="I24" i="21" s="1"/>
  <c r="K25" i="21"/>
  <c r="M25" i="21"/>
  <c r="O25" i="21"/>
  <c r="Q25" i="21"/>
  <c r="Q24" i="21" s="1"/>
  <c r="V25" i="21"/>
  <c r="G26" i="21"/>
  <c r="G24" i="21" s="1"/>
  <c r="I26" i="21"/>
  <c r="K26" i="21"/>
  <c r="K24" i="21" s="1"/>
  <c r="O26" i="21"/>
  <c r="O24" i="21" s="1"/>
  <c r="Q26" i="21"/>
  <c r="V26" i="21"/>
  <c r="V24" i="21" s="1"/>
  <c r="G28" i="21"/>
  <c r="G27" i="21" s="1"/>
  <c r="I28" i="21"/>
  <c r="K28" i="21"/>
  <c r="K27" i="21" s="1"/>
  <c r="O28" i="21"/>
  <c r="O27" i="21" s="1"/>
  <c r="Q28" i="21"/>
  <c r="V28" i="21"/>
  <c r="V27" i="21" s="1"/>
  <c r="G29" i="21"/>
  <c r="I29" i="21"/>
  <c r="I27" i="21" s="1"/>
  <c r="K29" i="21"/>
  <c r="M29" i="21"/>
  <c r="O29" i="21"/>
  <c r="Q29" i="21"/>
  <c r="Q27" i="21" s="1"/>
  <c r="V29" i="21"/>
  <c r="AE31" i="21"/>
  <c r="G16" i="20"/>
  <c r="I8" i="20"/>
  <c r="Q8" i="20"/>
  <c r="G9" i="20"/>
  <c r="G8" i="20" s="1"/>
  <c r="I9" i="20"/>
  <c r="K9" i="20"/>
  <c r="K8" i="20" s="1"/>
  <c r="O9" i="20"/>
  <c r="O8" i="20" s="1"/>
  <c r="Q9" i="20"/>
  <c r="V9" i="20"/>
  <c r="V8" i="20" s="1"/>
  <c r="G11" i="20"/>
  <c r="G10" i="20" s="1"/>
  <c r="I11" i="20"/>
  <c r="K11" i="20"/>
  <c r="K10" i="20" s="1"/>
  <c r="O11" i="20"/>
  <c r="O10" i="20" s="1"/>
  <c r="Q11" i="20"/>
  <c r="V11" i="20"/>
  <c r="V10" i="20" s="1"/>
  <c r="G12" i="20"/>
  <c r="I12" i="20"/>
  <c r="I10" i="20" s="1"/>
  <c r="K12" i="20"/>
  <c r="M12" i="20"/>
  <c r="O12" i="20"/>
  <c r="Q12" i="20"/>
  <c r="Q10" i="20" s="1"/>
  <c r="V12" i="20"/>
  <c r="G13" i="20"/>
  <c r="K13" i="20"/>
  <c r="O13" i="20"/>
  <c r="V13" i="20"/>
  <c r="G14" i="20"/>
  <c r="I14" i="20"/>
  <c r="I13" i="20" s="1"/>
  <c r="K14" i="20"/>
  <c r="M14" i="20"/>
  <c r="M13" i="20" s="1"/>
  <c r="O14" i="20"/>
  <c r="Q14" i="20"/>
  <c r="Q13" i="20" s="1"/>
  <c r="V14" i="20"/>
  <c r="AE16" i="20"/>
  <c r="G20" i="19"/>
  <c r="G8" i="19"/>
  <c r="K8" i="19"/>
  <c r="O8" i="19"/>
  <c r="V8" i="19"/>
  <c r="G9" i="19"/>
  <c r="I9" i="19"/>
  <c r="I8" i="19" s="1"/>
  <c r="K9" i="19"/>
  <c r="M9" i="19"/>
  <c r="M8" i="19" s="1"/>
  <c r="O9" i="19"/>
  <c r="Q9" i="19"/>
  <c r="Q8" i="19" s="1"/>
  <c r="V9" i="19"/>
  <c r="G11" i="19"/>
  <c r="I11" i="19"/>
  <c r="I10" i="19" s="1"/>
  <c r="K11" i="19"/>
  <c r="M11" i="19"/>
  <c r="O11" i="19"/>
  <c r="Q11" i="19"/>
  <c r="Q10" i="19" s="1"/>
  <c r="V11" i="19"/>
  <c r="G12" i="19"/>
  <c r="G10" i="19" s="1"/>
  <c r="I12" i="19"/>
  <c r="K12" i="19"/>
  <c r="K10" i="19" s="1"/>
  <c r="O12" i="19"/>
  <c r="O10" i="19" s="1"/>
  <c r="Q12" i="19"/>
  <c r="V12" i="19"/>
  <c r="V10" i="19" s="1"/>
  <c r="G13" i="19"/>
  <c r="I13" i="19"/>
  <c r="K13" i="19"/>
  <c r="M13" i="19"/>
  <c r="O13" i="19"/>
  <c r="Q13" i="19"/>
  <c r="V13" i="19"/>
  <c r="G15" i="19"/>
  <c r="I15" i="19"/>
  <c r="I14" i="19" s="1"/>
  <c r="K15" i="19"/>
  <c r="M15" i="19"/>
  <c r="O15" i="19"/>
  <c r="Q15" i="19"/>
  <c r="Q14" i="19" s="1"/>
  <c r="V15" i="19"/>
  <c r="G16" i="19"/>
  <c r="G14" i="19" s="1"/>
  <c r="I16" i="19"/>
  <c r="K16" i="19"/>
  <c r="K14" i="19" s="1"/>
  <c r="O16" i="19"/>
  <c r="O14" i="19" s="1"/>
  <c r="Q16" i="19"/>
  <c r="V16" i="19"/>
  <c r="V14" i="19" s="1"/>
  <c r="G17" i="19"/>
  <c r="I17" i="19"/>
  <c r="K17" i="19"/>
  <c r="M17" i="19"/>
  <c r="O17" i="19"/>
  <c r="Q17" i="19"/>
  <c r="V17" i="19"/>
  <c r="G18" i="19"/>
  <c r="M18" i="19" s="1"/>
  <c r="I18" i="19"/>
  <c r="K18" i="19"/>
  <c r="O18" i="19"/>
  <c r="Q18" i="19"/>
  <c r="V18" i="19"/>
  <c r="AE20" i="19"/>
  <c r="AF20" i="19"/>
  <c r="G24" i="18"/>
  <c r="G9" i="18"/>
  <c r="I9" i="18"/>
  <c r="I8" i="18" s="1"/>
  <c r="K9" i="18"/>
  <c r="M9" i="18"/>
  <c r="O9" i="18"/>
  <c r="Q9" i="18"/>
  <c r="Q8" i="18" s="1"/>
  <c r="V9" i="18"/>
  <c r="G10" i="18"/>
  <c r="G8" i="18" s="1"/>
  <c r="I10" i="18"/>
  <c r="K10" i="18"/>
  <c r="K8" i="18" s="1"/>
  <c r="O10" i="18"/>
  <c r="O8" i="18" s="1"/>
  <c r="Q10" i="18"/>
  <c r="V10" i="18"/>
  <c r="V8" i="18" s="1"/>
  <c r="G11" i="18"/>
  <c r="I11" i="18"/>
  <c r="K11" i="18"/>
  <c r="M11" i="18"/>
  <c r="O11" i="18"/>
  <c r="Q11" i="18"/>
  <c r="V11" i="18"/>
  <c r="G12" i="18"/>
  <c r="M12" i="18" s="1"/>
  <c r="I12" i="18"/>
  <c r="K12" i="18"/>
  <c r="O12" i="18"/>
  <c r="Q12" i="18"/>
  <c r="V12" i="18"/>
  <c r="G13" i="18"/>
  <c r="I13" i="18"/>
  <c r="K13" i="18"/>
  <c r="M13" i="18"/>
  <c r="O13" i="18"/>
  <c r="Q13" i="18"/>
  <c r="V13" i="18"/>
  <c r="G15" i="18"/>
  <c r="I15" i="18"/>
  <c r="I14" i="18" s="1"/>
  <c r="K15" i="18"/>
  <c r="M15" i="18"/>
  <c r="O15" i="18"/>
  <c r="Q15" i="18"/>
  <c r="Q14" i="18" s="1"/>
  <c r="V15" i="18"/>
  <c r="G16" i="18"/>
  <c r="G14" i="18" s="1"/>
  <c r="I16" i="18"/>
  <c r="K16" i="18"/>
  <c r="K14" i="18" s="1"/>
  <c r="O16" i="18"/>
  <c r="O14" i="18" s="1"/>
  <c r="Q16" i="18"/>
  <c r="V16" i="18"/>
  <c r="V14" i="18" s="1"/>
  <c r="G17" i="18"/>
  <c r="I17" i="18"/>
  <c r="K17" i="18"/>
  <c r="M17" i="18"/>
  <c r="O17" i="18"/>
  <c r="Q17" i="18"/>
  <c r="V17" i="18"/>
  <c r="G18" i="18"/>
  <c r="M18" i="18" s="1"/>
  <c r="I18" i="18"/>
  <c r="K18" i="18"/>
  <c r="O18" i="18"/>
  <c r="Q18" i="18"/>
  <c r="V18" i="18"/>
  <c r="G19" i="18"/>
  <c r="I19" i="18"/>
  <c r="K19" i="18"/>
  <c r="M19" i="18"/>
  <c r="O19" i="18"/>
  <c r="Q19" i="18"/>
  <c r="V19" i="18"/>
  <c r="G20" i="18"/>
  <c r="M20" i="18" s="1"/>
  <c r="I20" i="18"/>
  <c r="K20" i="18"/>
  <c r="O20" i="18"/>
  <c r="Q20" i="18"/>
  <c r="V20" i="18"/>
  <c r="G21" i="18"/>
  <c r="I21" i="18"/>
  <c r="K21" i="18"/>
  <c r="M21" i="18"/>
  <c r="O21" i="18"/>
  <c r="Q21" i="18"/>
  <c r="V21" i="18"/>
  <c r="G22" i="18"/>
  <c r="I22" i="18"/>
  <c r="K22" i="18"/>
  <c r="M22" i="18"/>
  <c r="O22" i="18"/>
  <c r="Q22" i="18"/>
  <c r="V22" i="18"/>
  <c r="AE24" i="18"/>
  <c r="AF24" i="18"/>
  <c r="G16" i="17"/>
  <c r="G8" i="17"/>
  <c r="K8" i="17"/>
  <c r="O8" i="17"/>
  <c r="V8" i="17"/>
  <c r="G9" i="17"/>
  <c r="I9" i="17"/>
  <c r="I8" i="17" s="1"/>
  <c r="K9" i="17"/>
  <c r="M9" i="17"/>
  <c r="M8" i="17" s="1"/>
  <c r="O9" i="17"/>
  <c r="Q9" i="17"/>
  <c r="Q8" i="17" s="1"/>
  <c r="V9" i="17"/>
  <c r="G11" i="17"/>
  <c r="I11" i="17"/>
  <c r="I10" i="17" s="1"/>
  <c r="K11" i="17"/>
  <c r="M11" i="17"/>
  <c r="O11" i="17"/>
  <c r="Q11" i="17"/>
  <c r="Q10" i="17" s="1"/>
  <c r="V11" i="17"/>
  <c r="G12" i="17"/>
  <c r="G10" i="17" s="1"/>
  <c r="I12" i="17"/>
  <c r="K12" i="17"/>
  <c r="K10" i="17" s="1"/>
  <c r="O12" i="17"/>
  <c r="O10" i="17" s="1"/>
  <c r="Q12" i="17"/>
  <c r="V12" i="17"/>
  <c r="V10" i="17" s="1"/>
  <c r="G13" i="17"/>
  <c r="K13" i="17"/>
  <c r="O13" i="17"/>
  <c r="V13" i="17"/>
  <c r="G14" i="17"/>
  <c r="I14" i="17"/>
  <c r="I13" i="17" s="1"/>
  <c r="K14" i="17"/>
  <c r="M14" i="17"/>
  <c r="M13" i="17" s="1"/>
  <c r="O14" i="17"/>
  <c r="Q14" i="17"/>
  <c r="Q13" i="17" s="1"/>
  <c r="V14" i="17"/>
  <c r="AE16" i="17"/>
  <c r="AF16" i="17"/>
  <c r="G16" i="16"/>
  <c r="G8" i="16"/>
  <c r="K8" i="16"/>
  <c r="O8" i="16"/>
  <c r="V8" i="16"/>
  <c r="G9" i="16"/>
  <c r="I9" i="16"/>
  <c r="I8" i="16" s="1"/>
  <c r="K9" i="16"/>
  <c r="M9" i="16"/>
  <c r="M8" i="16" s="1"/>
  <c r="O9" i="16"/>
  <c r="Q9" i="16"/>
  <c r="Q8" i="16" s="1"/>
  <c r="V9" i="16"/>
  <c r="G11" i="16"/>
  <c r="I11" i="16"/>
  <c r="I10" i="16" s="1"/>
  <c r="K11" i="16"/>
  <c r="M11" i="16"/>
  <c r="O11" i="16"/>
  <c r="Q11" i="16"/>
  <c r="Q10" i="16" s="1"/>
  <c r="V11" i="16"/>
  <c r="G12" i="16"/>
  <c r="G10" i="16" s="1"/>
  <c r="I12" i="16"/>
  <c r="K12" i="16"/>
  <c r="K10" i="16" s="1"/>
  <c r="O12" i="16"/>
  <c r="O10" i="16" s="1"/>
  <c r="Q12" i="16"/>
  <c r="V12" i="16"/>
  <c r="V10" i="16" s="1"/>
  <c r="I13" i="16"/>
  <c r="Q13" i="16"/>
  <c r="G14" i="16"/>
  <c r="G13" i="16" s="1"/>
  <c r="I14" i="16"/>
  <c r="K14" i="16"/>
  <c r="K13" i="16" s="1"/>
  <c r="O14" i="16"/>
  <c r="O13" i="16" s="1"/>
  <c r="Q14" i="16"/>
  <c r="V14" i="16"/>
  <c r="V13" i="16" s="1"/>
  <c r="AE16" i="16"/>
  <c r="AF16" i="16"/>
  <c r="G18" i="15"/>
  <c r="G8" i="15"/>
  <c r="K8" i="15"/>
  <c r="O8" i="15"/>
  <c r="V8" i="15"/>
  <c r="G9" i="15"/>
  <c r="I9" i="15"/>
  <c r="I8" i="15" s="1"/>
  <c r="K9" i="15"/>
  <c r="M9" i="15"/>
  <c r="M8" i="15" s="1"/>
  <c r="O9" i="15"/>
  <c r="Q9" i="15"/>
  <c r="Q8" i="15" s="1"/>
  <c r="V9" i="15"/>
  <c r="G10" i="15"/>
  <c r="K10" i="15"/>
  <c r="O10" i="15"/>
  <c r="V10" i="15"/>
  <c r="G11" i="15"/>
  <c r="I11" i="15"/>
  <c r="I10" i="15" s="1"/>
  <c r="K11" i="15"/>
  <c r="M11" i="15"/>
  <c r="M10" i="15" s="1"/>
  <c r="O11" i="15"/>
  <c r="Q11" i="15"/>
  <c r="Q10" i="15" s="1"/>
  <c r="V11" i="15"/>
  <c r="G13" i="15"/>
  <c r="I13" i="15"/>
  <c r="I12" i="15" s="1"/>
  <c r="K13" i="15"/>
  <c r="M13" i="15"/>
  <c r="O13" i="15"/>
  <c r="Q13" i="15"/>
  <c r="Q12" i="15" s="1"/>
  <c r="V13" i="15"/>
  <c r="G14" i="15"/>
  <c r="G12" i="15" s="1"/>
  <c r="I14" i="15"/>
  <c r="K14" i="15"/>
  <c r="K12" i="15" s="1"/>
  <c r="O14" i="15"/>
  <c r="O12" i="15" s="1"/>
  <c r="Q14" i="15"/>
  <c r="V14" i="15"/>
  <c r="V12" i="15" s="1"/>
  <c r="I15" i="15"/>
  <c r="Q15" i="15"/>
  <c r="G16" i="15"/>
  <c r="G15" i="15" s="1"/>
  <c r="I16" i="15"/>
  <c r="K16" i="15"/>
  <c r="K15" i="15" s="1"/>
  <c r="O16" i="15"/>
  <c r="O15" i="15" s="1"/>
  <c r="Q16" i="15"/>
  <c r="V16" i="15"/>
  <c r="V15" i="15" s="1"/>
  <c r="AE18" i="15"/>
  <c r="AF18" i="15"/>
  <c r="G18" i="14"/>
  <c r="G9" i="14"/>
  <c r="I9" i="14"/>
  <c r="I8" i="14" s="1"/>
  <c r="K9" i="14"/>
  <c r="M9" i="14"/>
  <c r="O9" i="14"/>
  <c r="Q9" i="14"/>
  <c r="Q8" i="14" s="1"/>
  <c r="V9" i="14"/>
  <c r="G10" i="14"/>
  <c r="G8" i="14" s="1"/>
  <c r="I10" i="14"/>
  <c r="K10" i="14"/>
  <c r="K8" i="14" s="1"/>
  <c r="O10" i="14"/>
  <c r="O8" i="14" s="1"/>
  <c r="Q10" i="14"/>
  <c r="V10" i="14"/>
  <c r="V8" i="14" s="1"/>
  <c r="G11" i="14"/>
  <c r="I11" i="14"/>
  <c r="K11" i="14"/>
  <c r="M11" i="14"/>
  <c r="O11" i="14"/>
  <c r="Q11" i="14"/>
  <c r="V11" i="14"/>
  <c r="G12" i="14"/>
  <c r="M12" i="14" s="1"/>
  <c r="I12" i="14"/>
  <c r="K12" i="14"/>
  <c r="O12" i="14"/>
  <c r="Q12" i="14"/>
  <c r="V12" i="14"/>
  <c r="G14" i="14"/>
  <c r="G13" i="14" s="1"/>
  <c r="I14" i="14"/>
  <c r="K14" i="14"/>
  <c r="K13" i="14" s="1"/>
  <c r="O14" i="14"/>
  <c r="O13" i="14" s="1"/>
  <c r="Q14" i="14"/>
  <c r="V14" i="14"/>
  <c r="V13" i="14" s="1"/>
  <c r="G15" i="14"/>
  <c r="I15" i="14"/>
  <c r="I13" i="14" s="1"/>
  <c r="K15" i="14"/>
  <c r="M15" i="14"/>
  <c r="O15" i="14"/>
  <c r="Q15" i="14"/>
  <c r="Q13" i="14" s="1"/>
  <c r="V15" i="14"/>
  <c r="G16" i="14"/>
  <c r="M16" i="14" s="1"/>
  <c r="I16" i="14"/>
  <c r="K16" i="14"/>
  <c r="O16" i="14"/>
  <c r="Q16" i="14"/>
  <c r="V16" i="14"/>
  <c r="AE18" i="14"/>
  <c r="AF18" i="14"/>
  <c r="G17" i="13"/>
  <c r="G9" i="13"/>
  <c r="I9" i="13"/>
  <c r="I8" i="13" s="1"/>
  <c r="K9" i="13"/>
  <c r="M9" i="13"/>
  <c r="O9" i="13"/>
  <c r="Q9" i="13"/>
  <c r="Q8" i="13" s="1"/>
  <c r="V9" i="13"/>
  <c r="G10" i="13"/>
  <c r="G8" i="13" s="1"/>
  <c r="I10" i="13"/>
  <c r="K10" i="13"/>
  <c r="K8" i="13" s="1"/>
  <c r="O10" i="13"/>
  <c r="O8" i="13" s="1"/>
  <c r="Q10" i="13"/>
  <c r="V10" i="13"/>
  <c r="V8" i="13" s="1"/>
  <c r="G11" i="13"/>
  <c r="I11" i="13"/>
  <c r="K11" i="13"/>
  <c r="M11" i="13"/>
  <c r="O11" i="13"/>
  <c r="Q11" i="13"/>
  <c r="V11" i="13"/>
  <c r="G12" i="13"/>
  <c r="M12" i="13" s="1"/>
  <c r="I12" i="13"/>
  <c r="K12" i="13"/>
  <c r="O12" i="13"/>
  <c r="Q12" i="13"/>
  <c r="V12" i="13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Q14" i="13"/>
  <c r="V14" i="13"/>
  <c r="G15" i="13"/>
  <c r="I15" i="13"/>
  <c r="K15" i="13"/>
  <c r="M15" i="13"/>
  <c r="O15" i="13"/>
  <c r="Q15" i="13"/>
  <c r="V15" i="13"/>
  <c r="AE17" i="13"/>
  <c r="G11" i="12"/>
  <c r="G8" i="12"/>
  <c r="K8" i="12"/>
  <c r="O8" i="12"/>
  <c r="V8" i="12"/>
  <c r="G9" i="12"/>
  <c r="I9" i="12"/>
  <c r="I8" i="12" s="1"/>
  <c r="K9" i="12"/>
  <c r="M9" i="12"/>
  <c r="M8" i="12" s="1"/>
  <c r="O9" i="12"/>
  <c r="Q9" i="12"/>
  <c r="Q8" i="12" s="1"/>
  <c r="V9" i="12"/>
  <c r="AE11" i="12"/>
  <c r="AF11" i="12"/>
  <c r="I20" i="1"/>
  <c r="I19" i="1"/>
  <c r="I18" i="1"/>
  <c r="I17" i="1"/>
  <c r="F52" i="1"/>
  <c r="H52" i="1"/>
  <c r="I51" i="1"/>
  <c r="I47" i="1"/>
  <c r="I43" i="1"/>
  <c r="I42" i="1"/>
  <c r="I52" i="1" l="1"/>
  <c r="J49" i="1" s="1"/>
  <c r="I41" i="1"/>
  <c r="I45" i="1"/>
  <c r="I49" i="1"/>
  <c r="J62" i="1"/>
  <c r="J60" i="1"/>
  <c r="J59" i="1"/>
  <c r="J61" i="1"/>
  <c r="J63" i="1"/>
  <c r="J64" i="1"/>
  <c r="J65" i="1"/>
  <c r="J66" i="1"/>
  <c r="J67" i="1"/>
  <c r="A27" i="1"/>
  <c r="A28" i="1" s="1"/>
  <c r="G28" i="1" s="1"/>
  <c r="G27" i="1" s="1"/>
  <c r="AF31" i="21"/>
  <c r="M28" i="21"/>
  <c r="M27" i="21" s="1"/>
  <c r="M26" i="21"/>
  <c r="M24" i="21" s="1"/>
  <c r="M14" i="21"/>
  <c r="M12" i="21" s="1"/>
  <c r="AF16" i="20"/>
  <c r="M11" i="20"/>
  <c r="M10" i="20" s="1"/>
  <c r="M9" i="20"/>
  <c r="M8" i="20" s="1"/>
  <c r="M16" i="19"/>
  <c r="M14" i="19" s="1"/>
  <c r="M12" i="19"/>
  <c r="M10" i="19" s="1"/>
  <c r="M16" i="18"/>
  <c r="M14" i="18" s="1"/>
  <c r="M10" i="18"/>
  <c r="M8" i="18" s="1"/>
  <c r="M12" i="17"/>
  <c r="M10" i="17" s="1"/>
  <c r="M14" i="16"/>
  <c r="M13" i="16" s="1"/>
  <c r="M12" i="16"/>
  <c r="M10" i="16" s="1"/>
  <c r="M16" i="15"/>
  <c r="M15" i="15" s="1"/>
  <c r="M14" i="15"/>
  <c r="M12" i="15" s="1"/>
  <c r="M14" i="14"/>
  <c r="M13" i="14" s="1"/>
  <c r="M10" i="14"/>
  <c r="M8" i="14" s="1"/>
  <c r="AF17" i="13"/>
  <c r="M10" i="13"/>
  <c r="M8" i="13" s="1"/>
  <c r="J51" i="1"/>
  <c r="J50" i="1"/>
  <c r="J48" i="1"/>
  <c r="J47" i="1"/>
  <c r="J46" i="1"/>
  <c r="J44" i="1"/>
  <c r="J43" i="1"/>
  <c r="J42" i="1"/>
  <c r="J40" i="1"/>
  <c r="J39" i="1"/>
  <c r="J52" i="1" s="1"/>
  <c r="I21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G29" i="1" l="1"/>
  <c r="J41" i="1"/>
  <c r="J45" i="1"/>
  <c r="J6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<sst xmlns="http://schemas.openxmlformats.org/spreadsheetml/2006/main" count="1057" uniqueCount="228">
  <si>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</si>
  <si>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</si>
  <si>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</si>
  <si>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</si>
  <si>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</si>
  <si>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</si>
  <si>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</si>
  <si>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</si>
  <si>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</si>
  <si>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</si>
  <si>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</si>
  <si>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</si>
  <si>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</si>
  <si>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</si>
  <si>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</si>
  <si>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</si>
  <si>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</si>
  <si>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</si>
  <si>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</si>
  <si>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</si>
  <si>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</si>
  <si>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</si>
  <si>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</si>
  <si>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</si>
  <si>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</si>
  <si>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</si>
  <si>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</si>
  <si>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</si>
  <si>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</si>
  <si>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</si>
  <si>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</si>
  <si>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</si>
  <si>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</si>
  <si>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</si>
  <si>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</si>
  <si>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</si>
  <si>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</si>
  <si>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</si>
  <si>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</si>
  <si>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</si>
  <si>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</si>
  <si>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</si>
  <si>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</si>
  <si>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</si>
  <si>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0002.4</t>
  </si>
  <si>
    <t>Nehmotný drobný</t>
  </si>
  <si>
    <t>Stavba</t>
  </si>
  <si>
    <t>D.1.4.4.1</t>
  </si>
  <si>
    <t>MaR</t>
  </si>
  <si>
    <t>D.1.4.4.1.01</t>
  </si>
  <si>
    <t>D.1.4.4.2</t>
  </si>
  <si>
    <t>BMS</t>
  </si>
  <si>
    <t>D.1.4.4.2.01</t>
  </si>
  <si>
    <t>BMS - BMS</t>
  </si>
  <si>
    <t>D.1.4.4.2.02</t>
  </si>
  <si>
    <t>BMS - MaR</t>
  </si>
  <si>
    <t>D.1.4.4.2.03</t>
  </si>
  <si>
    <t>BMS - Elektroměr</t>
  </si>
  <si>
    <t>D.1.4.4.2.04</t>
  </si>
  <si>
    <t>BMS - Vodoměr</t>
  </si>
  <si>
    <t>D.1.4.4.2.05</t>
  </si>
  <si>
    <t>BMS - Měřič tepla</t>
  </si>
  <si>
    <t>D.1.4.4.2.06</t>
  </si>
  <si>
    <t>BMS - PZTS+EKV</t>
  </si>
  <si>
    <t>D.1.4.4.2.07</t>
  </si>
  <si>
    <t>BMS - CCTV</t>
  </si>
  <si>
    <t>D.1.4.4.2.08</t>
  </si>
  <si>
    <t>BMS - NO</t>
  </si>
  <si>
    <t>D.1.4.4.2.09</t>
  </si>
  <si>
    <t>BMS - VRN</t>
  </si>
  <si>
    <t>Celkem za stavbu</t>
  </si>
  <si>
    <t>CZK</t>
  </si>
  <si>
    <t>Rekapitulace dílů</t>
  </si>
  <si>
    <t>Typ dílu</t>
  </si>
  <si>
    <t>01-56</t>
  </si>
  <si>
    <t>SW technologie</t>
  </si>
  <si>
    <t>18-80</t>
  </si>
  <si>
    <t>Ostatní služby</t>
  </si>
  <si>
    <t>19-52</t>
  </si>
  <si>
    <t>Uvedení do provozu</t>
  </si>
  <si>
    <t>19-53</t>
  </si>
  <si>
    <t>Software DDC - práce</t>
  </si>
  <si>
    <t>19-54</t>
  </si>
  <si>
    <t>Revize, zkoušky, odborné prohlídky</t>
  </si>
  <si>
    <t>19-55</t>
  </si>
  <si>
    <t>Inženýring</t>
  </si>
  <si>
    <t>19-56</t>
  </si>
  <si>
    <t>Vizualizace</t>
  </si>
  <si>
    <t>19-57</t>
  </si>
  <si>
    <t>Projekční práce</t>
  </si>
  <si>
    <t>19-58</t>
  </si>
  <si>
    <t>Software dispečinku - práce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</si>
  <si>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</si>
  <si>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</si>
  <si>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</si>
  <si>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</si>
  <si>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</si>
  <si>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</si>
  <si>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</si>
  <si>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</si>
  <si>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</si>
  <si>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</si>
  <si>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</si>
  <si>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</si>
  <si>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</si>
  <si>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</si>
  <si>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</si>
  <si>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</si>
  <si>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</si>
  <si>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</si>
  <si>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</si>
  <si>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</si>
  <si>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</si>
  <si>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</si>
  <si>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</si>
  <si>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</si>
  <si>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</si>
  <si>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</si>
  <si>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</si>
  <si>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</si>
  <si>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</si>
  <si>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101100111T01</t>
  </si>
  <si>
    <t>Uživatelský software pro DDC</t>
  </si>
  <si>
    <t>d.bod</t>
  </si>
  <si>
    <t>Vlastní</t>
  </si>
  <si>
    <t>Indiv</t>
  </si>
  <si>
    <t>POL1_1</t>
  </si>
  <si>
    <t>SUM</t>
  </si>
  <si>
    <t>END</t>
  </si>
  <si>
    <t>Pol__1</t>
  </si>
  <si>
    <t>Dispečink-vykreslení obrazovek-informační</t>
  </si>
  <si>
    <t>kus</t>
  </si>
  <si>
    <t>Pol__2</t>
  </si>
  <si>
    <t>Dispečink-vykreslení obrazovek-odborné</t>
  </si>
  <si>
    <t>Pol__3</t>
  </si>
  <si>
    <t>Dispečink-vykreslení obrazovek - dokumentační</t>
  </si>
  <si>
    <t>Pol__4</t>
  </si>
  <si>
    <t>Vytvoření grafických podkladů pro vizualizaci</t>
  </si>
  <si>
    <t>Pol__5</t>
  </si>
  <si>
    <t>Umístění grafických symbolů, nastavení vazeb (master i slave)</t>
  </si>
  <si>
    <t>Pol__6</t>
  </si>
  <si>
    <t>Zavedení nových identifikátorů</t>
  </si>
  <si>
    <t>hod</t>
  </si>
  <si>
    <t>Pol__7</t>
  </si>
  <si>
    <t>Aplikace nových licencí do BMS</t>
  </si>
  <si>
    <t>Dispečink-vykreslení obrazovek</t>
  </si>
  <si>
    <t>soubor</t>
  </si>
  <si>
    <t>Převod LON bodů na BACnet objekty</t>
  </si>
  <si>
    <t>ks</t>
  </si>
  <si>
    <t>SBILLICENV_Slave</t>
  </si>
  <si>
    <t>Slave licence okruhu ENV</t>
  </si>
  <si>
    <t>SBILLICENV</t>
  </si>
  <si>
    <t>Licence okruhu ENV</t>
  </si>
  <si>
    <t>SLINSTALENV</t>
  </si>
  <si>
    <t>Instalace a konfigurace okruhů ENV, nastavení operátorských práv</t>
  </si>
  <si>
    <t>SLTESTENV</t>
  </si>
  <si>
    <t>Závěrečný test funkcionality ENV</t>
  </si>
  <si>
    <t>Hzs - práce aplikačního programátora LON, BACnet</t>
  </si>
  <si>
    <t>43195642-001 Lonmaker - 100 kreditů</t>
  </si>
  <si>
    <t>POL3_0</t>
  </si>
  <si>
    <t>Oživení komunikace LON</t>
  </si>
  <si>
    <t>Dispečink-parametrizace datových bodů</t>
  </si>
  <si>
    <t>Pol__8</t>
  </si>
  <si>
    <t>Měření spotřeby el.en. Interface-parametrizace</t>
  </si>
  <si>
    <t>Oživení komunikace M-Bus</t>
  </si>
  <si>
    <t>Měření spotřeby vody, Interface-parametrizace</t>
  </si>
  <si>
    <t>Měření spotřeby tepla, Interface-parametrizace</t>
  </si>
  <si>
    <t>SBILLICEKV_Slave</t>
  </si>
  <si>
    <t>Slave licence okruhu EKV</t>
  </si>
  <si>
    <t>SBILLICPZTS_Slave</t>
  </si>
  <si>
    <t>Slave licence okruhu PZTS</t>
  </si>
  <si>
    <t>SBILLICEKV</t>
  </si>
  <si>
    <t>Licence okruhu EKV</t>
  </si>
  <si>
    <t>SBILLICPZTS</t>
  </si>
  <si>
    <t>Licence okruhu PZTS</t>
  </si>
  <si>
    <t>SLINSTALEKV</t>
  </si>
  <si>
    <t>Instalace a konfigurace okruhů EKV, nastavení přístupových práv</t>
  </si>
  <si>
    <t>SLTESTEKV</t>
  </si>
  <si>
    <t>Závěrečný test funkcionality EKV</t>
  </si>
  <si>
    <t>SLINSTALEZS</t>
  </si>
  <si>
    <t>Instalace a konfigurace okruhů EZS, nastavení přístupových práv</t>
  </si>
  <si>
    <t>SLTESTEZS</t>
  </si>
  <si>
    <t>Závěrečný test funkcionality EZS</t>
  </si>
  <si>
    <t>Pol__10</t>
  </si>
  <si>
    <t>Scripty integrací navazujících technologií</t>
  </si>
  <si>
    <t>Pol__11</t>
  </si>
  <si>
    <t>EKV - parametrizace interface</t>
  </si>
  <si>
    <t>Pol__12</t>
  </si>
  <si>
    <t>PZTS - parametrizace interface</t>
  </si>
  <si>
    <t>Pol__13</t>
  </si>
  <si>
    <t>Navázání do SQL databáze docházkového systému</t>
  </si>
  <si>
    <t>Nastavení komunikace</t>
  </si>
  <si>
    <t>hodina</t>
  </si>
  <si>
    <t>SBILLICCCTV_Slave</t>
  </si>
  <si>
    <t>Slave licence okruhu CCTV (max. 10 kamer/okruh)</t>
  </si>
  <si>
    <t>SBILLICCCTV</t>
  </si>
  <si>
    <t>Licence okruhu CCTV (max. 10 kamer/okruh)</t>
  </si>
  <si>
    <t>SLINSTALCCTV</t>
  </si>
  <si>
    <t>Instalace a konfigurace okruhů CCTV, nastavení záznamu, práv operátorů</t>
  </si>
  <si>
    <t>SLTESTCCTV</t>
  </si>
  <si>
    <t>Závěrečný test funkcionality CCTV</t>
  </si>
  <si>
    <t>Monitoring kamer.systému - Interface-parametriza</t>
  </si>
  <si>
    <t>Oživení komunikace Modbus TCP</t>
  </si>
  <si>
    <t>Monitoring nouz.osvětlení -Interface-parametrizace</t>
  </si>
  <si>
    <t>Hzs-doprava osob</t>
  </si>
  <si>
    <t>km</t>
  </si>
  <si>
    <t>Hzs - zaučení obsluhy</t>
  </si>
  <si>
    <t>Zkoušky zobrazení prvků ve vykreslených obrazovkách - PZTS</t>
  </si>
  <si>
    <t>Zkoušky zobrazení prvků ve vykreslených obrazovkách - monitoring EZS</t>
  </si>
  <si>
    <t>Komplexní odzkoušení systému</t>
  </si>
  <si>
    <t>Hzs-zkousky v ramci montaz.praci - monitoring sběrnice LON a BACnet, Komplexni vyzkouseni</t>
  </si>
  <si>
    <t>Hzs-zkousky v ramci montaz.praci - monitoring MaR, Komplexni vyzkouseni</t>
  </si>
  <si>
    <t>Hzs-zkousky v ramci montaz.praci - monitoring spotřeby el.energie, Komplexni vyzkouseni</t>
  </si>
  <si>
    <t>Pol__9</t>
  </si>
  <si>
    <t>Hzs-zkousky v ramci montaz.praci - monitoring spotřeby vody, Komplexni vyzkouseni</t>
  </si>
  <si>
    <t>Hzs-zkousky v ramci montaz.praci - monitoring spotřeby tepla, Komplexni vyzkouseni</t>
  </si>
  <si>
    <t>Hzs-zkousky v ramci montaz.praci - monitoring CCTV, Komplexni vyzkouseni</t>
  </si>
  <si>
    <t>h</t>
  </si>
  <si>
    <t>Hzs-zkousky v ramci montaz.praci - monitoring nouzového osvětlení, Komplexni vyzkouseni</t>
  </si>
  <si>
    <t>Zaintegrování lokality do systému ZZS</t>
  </si>
  <si>
    <t>Pol__14</t>
  </si>
  <si>
    <t>Pol__15</t>
  </si>
  <si>
    <t>Hzs - Inženýrská činnost</t>
  </si>
  <si>
    <t>kpl</t>
  </si>
  <si>
    <t>Pol__16</t>
  </si>
  <si>
    <t>Hzs-projekt komplet - výr.dokumentace + konzultace, systém pro export a import personálních dat</t>
  </si>
  <si>
    <t>Pol__17</t>
  </si>
  <si>
    <t>Hzs-projekt skutečný 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</si>
</sst>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17" fillId="0" borderId="42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Q2" sqref="Q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88" t="s">
        <v>39</v>
      </c>
      <c r="B2" s="188"/>
      <c r="C2" s="188"/>
      <c r="D2" s="188"/>
      <c r="E2" s="188"/>
      <c r="F2" s="188"/>
      <c r="G2" s="188"/>
    </row>
  </sheetData>
  <sheetProtection password="E5D8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1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08" t="s">
        <v>41</v>
      </c>
      <c r="C1" s="209"/>
      <c r="D1" s="209"/>
      <c r="E1" s="209"/>
      <c r="F1" s="209"/>
      <c r="G1" s="209"/>
      <c r="H1" s="209"/>
      <c r="I1" s="209"/>
      <c r="J1" s="210"/>
    </row>
    <row r="2" spans="1:15" ht="36" customHeight="1" x14ac:dyDescent="0.2">
      <c r="A2" s="3"/>
      <c r="B2" s="77" t="s">
        <v>22</v>
      </c>
      <c r="C2" s="78"/>
      <c r="D2" s="79" t="s">
        <v>44</v>
      </c>
      <c r="E2" s="214" t="s">
        <v>45</v>
      </c>
      <c r="F2" s="215"/>
      <c r="G2" s="215"/>
      <c r="H2" s="215"/>
      <c r="I2" s="215"/>
      <c r="J2" s="216"/>
      <c r="O2" s="2"/>
    </row>
    <row r="3" spans="1:15" ht="27" hidden="1" customHeight="1" x14ac:dyDescent="0.2">
      <c r="A3" s="3"/>
      <c r="B3" s="80"/>
      <c r="C3" s="78"/>
      <c r="D3" s="81"/>
      <c r="E3" s="217"/>
      <c r="F3" s="218"/>
      <c r="G3" s="218"/>
      <c r="H3" s="218"/>
      <c r="I3" s="218"/>
      <c r="J3" s="219"/>
    </row>
    <row r="4" spans="1:15" ht="23.25" customHeight="1" x14ac:dyDescent="0.2">
      <c r="A4" s="3"/>
      <c r="B4" s="82"/>
      <c r="C4" s="83"/>
      <c r="D4" s="84"/>
      <c r="E4" s="204"/>
      <c r="F4" s="204"/>
      <c r="G4" s="204"/>
      <c r="H4" s="204"/>
      <c r="I4" s="204"/>
      <c r="J4" s="205"/>
    </row>
    <row r="5" spans="1:15" ht="24" customHeight="1" x14ac:dyDescent="0.2">
      <c r="A5" s="3"/>
      <c r="B5" s="45" t="s">
        <v>42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34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20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19</v>
      </c>
      <c r="C11" s="4"/>
      <c r="D11" s="221"/>
      <c r="E11" s="221"/>
      <c r="F11" s="221"/>
      <c r="G11" s="221"/>
      <c r="H11" s="26" t="s">
        <v>40</v>
      </c>
      <c r="I11" s="86"/>
      <c r="J11" s="10"/>
    </row>
    <row r="12" spans="1:15" ht="15.75" customHeight="1" x14ac:dyDescent="0.2">
      <c r="A12" s="3"/>
      <c r="B12" s="39"/>
      <c r="C12" s="24"/>
      <c r="D12" s="203"/>
      <c r="E12" s="203"/>
      <c r="F12" s="203"/>
      <c r="G12" s="203"/>
      <c r="H12" s="26" t="s">
        <v>34</v>
      </c>
      <c r="I12" s="86"/>
      <c r="J12" s="10"/>
    </row>
    <row r="13" spans="1:15" ht="15.75" customHeight="1" x14ac:dyDescent="0.2">
      <c r="A13" s="3"/>
      <c r="B13" s="40"/>
      <c r="C13" s="25"/>
      <c r="D13" s="85"/>
      <c r="E13" s="206"/>
      <c r="F13" s="207"/>
      <c r="G13" s="207"/>
      <c r="H13" s="27"/>
      <c r="I13" s="32"/>
      <c r="J13" s="49"/>
    </row>
    <row r="14" spans="1:15" ht="24" hidden="1" customHeight="1" x14ac:dyDescent="0.2">
      <c r="A14" s="3"/>
      <c r="B14" s="64" t="s">
        <v>21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32</v>
      </c>
      <c r="C15" s="70"/>
      <c r="D15" s="51"/>
      <c r="E15" s="220"/>
      <c r="F15" s="220"/>
      <c r="G15" s="222"/>
      <c r="H15" s="222"/>
      <c r="I15" s="222" t="s">
        <v>29</v>
      </c>
      <c r="J15" s="223"/>
    </row>
    <row r="16" spans="1:15" ht="23.25" customHeight="1" x14ac:dyDescent="0.2">
      <c r="A16" s="142" t="s">
        <v>24</v>
      </c>
      <c r="B16" s="55" t="s">
        <v>24</v>
      </c>
      <c r="C16" s="56"/>
      <c r="D16" s="57"/>
      <c r="E16" s="194"/>
      <c r="F16" s="195"/>
      <c r="G16" s="194"/>
      <c r="H16" s="195"/>
      <c r="I16" s="194">
        <f>SUMIF(F59:F67,A16,I59:I67)+SUMIF(F59:F67,"PSU",I59:I67)</f>
        <v>0</v>
      </c>
      <c r="J16" s="196"/>
    </row>
    <row r="17" spans="1:10" ht="23.25" customHeight="1" x14ac:dyDescent="0.2">
      <c r="A17" s="142" t="s">
        <v>25</v>
      </c>
      <c r="B17" s="55" t="s">
        <v>25</v>
      </c>
      <c r="C17" s="56"/>
      <c r="D17" s="57"/>
      <c r="E17" s="194"/>
      <c r="F17" s="195"/>
      <c r="G17" s="194"/>
      <c r="H17" s="195"/>
      <c r="I17" s="194">
        <f>SUMIF(F59:F67,A17,I59:I67)</f>
        <v>0</v>
      </c>
      <c r="J17" s="196"/>
    </row>
    <row r="18" spans="1:10" ht="23.25" customHeight="1" x14ac:dyDescent="0.2">
      <c r="A18" s="142" t="s">
        <v>26</v>
      </c>
      <c r="B18" s="55" t="s">
        <v>26</v>
      </c>
      <c r="C18" s="56"/>
      <c r="D18" s="57"/>
      <c r="E18" s="194"/>
      <c r="F18" s="195"/>
      <c r="G18" s="194"/>
      <c r="H18" s="195"/>
      <c r="I18" s="194">
        <f>SUMIF(F59:F67,A18,I59:I67)</f>
        <v>0</v>
      </c>
      <c r="J18" s="196"/>
    </row>
    <row r="19" spans="1:10" ht="23.25" customHeight="1" x14ac:dyDescent="0.2">
      <c r="A19" s="142" t="s">
        <v>92</v>
      </c>
      <c r="B19" s="55" t="s">
        <v>27</v>
      </c>
      <c r="C19" s="56"/>
      <c r="D19" s="57"/>
      <c r="E19" s="194"/>
      <c r="F19" s="195"/>
      <c r="G19" s="194"/>
      <c r="H19" s="195"/>
      <c r="I19" s="194">
        <f>SUMIF(F59:F67,A19,I59:I67)</f>
        <v>0</v>
      </c>
      <c r="J19" s="196"/>
    </row>
    <row r="20" spans="1:10" ht="23.25" customHeight="1" x14ac:dyDescent="0.2">
      <c r="A20" s="142" t="s">
        <v>93</v>
      </c>
      <c r="B20" s="55" t="s">
        <v>28</v>
      </c>
      <c r="C20" s="56"/>
      <c r="D20" s="57"/>
      <c r="E20" s="194"/>
      <c r="F20" s="195"/>
      <c r="G20" s="194"/>
      <c r="H20" s="195"/>
      <c r="I20" s="194">
        <f>SUMIF(F59:F67,A20,I59:I67)</f>
        <v>0</v>
      </c>
      <c r="J20" s="196"/>
    </row>
    <row r="21" spans="1:10" ht="23.25" customHeight="1" x14ac:dyDescent="0.2">
      <c r="A21" s="3"/>
      <c r="B21" s="72" t="s">
        <v>29</v>
      </c>
      <c r="C21" s="73"/>
      <c r="D21" s="74"/>
      <c r="E21" s="197"/>
      <c r="F21" s="224"/>
      <c r="G21" s="197"/>
      <c r="H21" s="224"/>
      <c r="I21" s="197">
        <f>SUM(I16:J20)</f>
        <v>0</v>
      </c>
      <c r="J21" s="198"/>
    </row>
    <row r="22" spans="1:10" ht="33" customHeight="1" x14ac:dyDescent="0.2">
      <c r="A22" s="3"/>
      <c r="B22" s="63" t="s">
        <v>33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/>
      <c r="B23" s="55" t="s">
        <v>12</v>
      </c>
      <c r="C23" s="56"/>
      <c r="D23" s="57"/>
      <c r="E23" s="58">
        <v>15</v>
      </c>
      <c r="F23" s="59" t="s">
        <v>0</v>
      </c>
      <c r="G23" s="192">
        <v>0</v>
      </c>
      <c r="H23" s="193"/>
      <c r="I23" s="193"/>
      <c r="J23" s="60" t="str">
        <f t="shared" ref="J23:J28" si="0">Mena</f>
        <v>CZK</v>
      </c>
    </row>
    <row r="24" spans="1:10" ht="23.25" hidden="1" customHeight="1" x14ac:dyDescent="0.2">
      <c r="A24" s="3"/>
      <c r="B24" s="55" t="s">
        <v>13</v>
      </c>
      <c r="C24" s="56"/>
      <c r="D24" s="57"/>
      <c r="E24" s="58">
        <f>SazbaDPH1</f>
        <v>15</v>
      </c>
      <c r="F24" s="59" t="s">
        <v>0</v>
      </c>
      <c r="G24" s="190">
        <f>I23*E23/100</f>
        <v>0</v>
      </c>
      <c r="H24" s="191"/>
      <c r="I24" s="191"/>
      <c r="J24" s="60" t="str">
        <f t="shared" si="0"/>
        <v>CZK</v>
      </c>
    </row>
    <row r="25" spans="1:10" ht="23.25" customHeight="1" x14ac:dyDescent="0.2">
      <c r="A25" s="3"/>
      <c r="B25" s="55" t="s">
        <v>14</v>
      </c>
      <c r="C25" s="56"/>
      <c r="D25" s="57"/>
      <c r="E25" s="58">
        <v>21</v>
      </c>
      <c r="F25" s="59" t="s">
        <v>0</v>
      </c>
      <c r="G25" s="192">
        <f>I21</f>
        <v>0</v>
      </c>
      <c r="H25" s="193"/>
      <c r="I25" s="193"/>
      <c r="J25" s="60" t="str">
        <f t="shared" si="0"/>
        <v>CZK</v>
      </c>
    </row>
    <row r="26" spans="1:10" ht="23.25" hidden="1" customHeight="1" x14ac:dyDescent="0.2">
      <c r="A26" s="3"/>
      <c r="B26" s="47" t="s">
        <v>15</v>
      </c>
      <c r="C26" s="21"/>
      <c r="D26" s="17"/>
      <c r="E26" s="41">
        <f>SazbaDPH2</f>
        <v>21</v>
      </c>
      <c r="F26" s="42" t="s">
        <v>0</v>
      </c>
      <c r="G26" s="211">
        <f>I25*E25/100</f>
        <v>0</v>
      </c>
      <c r="H26" s="212"/>
      <c r="I26" s="212"/>
      <c r="J26" s="54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6" t="s">
        <v>4</v>
      </c>
      <c r="C27" s="19"/>
      <c r="D27" s="22"/>
      <c r="E27" s="19"/>
      <c r="F27" s="20"/>
      <c r="G27" s="213">
        <f>CenaCelkemBezDPH-(ZakladDPHSni+ZakladDPHZakl)</f>
        <v>0</v>
      </c>
      <c r="H27" s="213"/>
      <c r="I27" s="213"/>
      <c r="J27" s="61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19" t="s">
        <v>23</v>
      </c>
      <c r="C28" s="120"/>
      <c r="D28" s="120"/>
      <c r="E28" s="121"/>
      <c r="F28" s="122"/>
      <c r="G28" s="200">
        <f>IF(A28&gt;50, ROUNDUP(A27, 0), ROUNDDOWN(A27, 0))</f>
        <v>0</v>
      </c>
      <c r="H28" s="200"/>
      <c r="I28" s="200"/>
      <c r="J28" s="123" t="str">
        <f t="shared" si="0"/>
        <v>CZK</v>
      </c>
    </row>
    <row r="29" spans="1:10" ht="27.75" hidden="1" customHeight="1" thickBot="1" x14ac:dyDescent="0.25">
      <c r="A29" s="3"/>
      <c r="B29" s="119" t="s">
        <v>35</v>
      </c>
      <c r="C29" s="124"/>
      <c r="D29" s="124"/>
      <c r="E29" s="124"/>
      <c r="F29" s="124"/>
      <c r="G29" s="199">
        <f>ZakladDPHSni+DPHSni+ZakladDPHZakl+DPHZakl+Zaokrouhleni</f>
        <v>0</v>
      </c>
      <c r="H29" s="199"/>
      <c r="I29" s="199"/>
      <c r="J29" s="125" t="s">
        <v>71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11</v>
      </c>
      <c r="D32" s="37"/>
      <c r="E32" s="37"/>
      <c r="F32" s="18" t="s">
        <v>10</v>
      </c>
      <c r="G32" s="37"/>
      <c r="H32" s="38">
        <f ca="1">TODAY()</f>
        <v>44397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01" t="s">
        <v>43</v>
      </c>
      <c r="E34" s="202"/>
      <c r="F34" s="29"/>
      <c r="G34" s="201"/>
      <c r="H34" s="202"/>
      <c r="I34" s="202"/>
      <c r="J34" s="36"/>
    </row>
    <row r="35" spans="1:10" ht="12.75" customHeight="1" x14ac:dyDescent="0.2">
      <c r="A35" s="3"/>
      <c r="B35" s="3"/>
      <c r="C35" s="4"/>
      <c r="D35" s="189" t="s">
        <v>2</v>
      </c>
      <c r="E35" s="189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3"/>
    </row>
    <row r="38" spans="1:10" ht="25.5" customHeight="1" x14ac:dyDescent="0.2">
      <c r="A38" s="91" t="s">
        <v>37</v>
      </c>
      <c r="B38" s="95" t="s">
        <v>17</v>
      </c>
      <c r="C38" s="96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100" t="s">
        <v>1</v>
      </c>
      <c r="J38" s="101" t="s">
        <v>0</v>
      </c>
    </row>
    <row r="39" spans="1:10" ht="25.5" hidden="1" customHeight="1" x14ac:dyDescent="0.2">
      <c r="A39" s="91">
        <v>1</v>
      </c>
      <c r="B39" s="102" t="s">
        <v>46</v>
      </c>
      <c r="C39" s="225"/>
      <c r="D39" s="226"/>
      <c r="E39" s="226"/>
      <c r="F39" s="103" t="e">
        <f>'D.1.4.4.1 D.1.4.4.1.01 Pol'!AE11+'D.1.4.4.2 D.1.4.4.2.01 Pol'!AE17+'D.1.4.4.2 D.1.4.4.2.02 Pol'!AE18+'D.1.4.4.2 D.1.4.4.2.03 Pol'!AE18+'D.1.4.4.2 D.1.4.4.2.04 Pol'!AE16+'D.1.4.4.2 D.1.4.4.2.05 Pol'!AE16+'D.1.4.4.2 D.1.4.4.2.06 Pol'!AE24+'D.1.4.4.2 D.1.4.4.2.07 Pol'!AE20+'D.1.4.4.2 D.1.4.4.2.08 Pol'!AE16+'D.1.4.4.2 D.1.4.4.2.09 Pol'!AE31+#REF!</f>
        <v>#REF!</v>
      </c>
      <c r="G39" s="104" t="e">
        <f>'D.1.4.4.1 D.1.4.4.1.01 Pol'!AF11+'D.1.4.4.2 D.1.4.4.2.01 Pol'!AF17+'D.1.4.4.2 D.1.4.4.2.02 Pol'!AF18+'D.1.4.4.2 D.1.4.4.2.03 Pol'!AF18+'D.1.4.4.2 D.1.4.4.2.04 Pol'!AF16+'D.1.4.4.2 D.1.4.4.2.05 Pol'!AF16+'D.1.4.4.2 D.1.4.4.2.06 Pol'!AF24+'D.1.4.4.2 D.1.4.4.2.07 Pol'!AF20+'D.1.4.4.2 D.1.4.4.2.08 Pol'!AF16+'D.1.4.4.2 D.1.4.4.2.09 Pol'!AF31+#REF!</f>
        <v>#REF!</v>
      </c>
      <c r="H39" s="105"/>
      <c r="I39" s="106" t="e">
        <f t="shared" ref="I39:I51" si="1">F39+G39+H39</f>
        <v>#REF!</v>
      </c>
      <c r="J39" s="107" t="str">
        <f t="shared" ref="J39:J51" si="2">IF(CenaCelkemVypocet=0,"",I39/CenaCelkemVypocet*100)</f>
        <v/>
      </c>
    </row>
    <row r="40" spans="1:10" ht="25.5" customHeight="1" x14ac:dyDescent="0.2">
      <c r="A40" s="91">
        <v>2</v>
      </c>
      <c r="B40" s="108" t="s">
        <v>47</v>
      </c>
      <c r="C40" s="227" t="s">
        <v>48</v>
      </c>
      <c r="D40" s="228"/>
      <c r="E40" s="228"/>
      <c r="F40" s="109">
        <f>'D.1.4.4.1 D.1.4.4.1.01 Pol'!AE11</f>
        <v>0</v>
      </c>
      <c r="G40" s="110">
        <f>'D.1.4.4.1 D.1.4.4.1.01 Pol'!AF11</f>
        <v>0</v>
      </c>
      <c r="H40" s="110"/>
      <c r="I40" s="111">
        <f t="shared" si="1"/>
        <v>0</v>
      </c>
      <c r="J40" s="112" t="str">
        <f t="shared" si="2"/>
        <v/>
      </c>
    </row>
    <row r="41" spans="1:10" ht="25.5" customHeight="1" x14ac:dyDescent="0.2">
      <c r="A41" s="91">
        <v>3</v>
      </c>
      <c r="B41" s="113" t="s">
        <v>49</v>
      </c>
      <c r="C41" s="225" t="s">
        <v>48</v>
      </c>
      <c r="D41" s="226"/>
      <c r="E41" s="226"/>
      <c r="F41" s="114">
        <f>'D.1.4.4.1 D.1.4.4.1.01 Pol'!AE11</f>
        <v>0</v>
      </c>
      <c r="G41" s="105">
        <f>'D.1.4.4.1 D.1.4.4.1.01 Pol'!AF11</f>
        <v>0</v>
      </c>
      <c r="H41" s="105"/>
      <c r="I41" s="106">
        <f t="shared" si="1"/>
        <v>0</v>
      </c>
      <c r="J41" s="107" t="str">
        <f t="shared" si="2"/>
        <v/>
      </c>
    </row>
    <row r="42" spans="1:10" ht="25.5" customHeight="1" x14ac:dyDescent="0.2">
      <c r="A42" s="91">
        <v>2</v>
      </c>
      <c r="B42" s="108" t="s">
        <v>50</v>
      </c>
      <c r="C42" s="227" t="s">
        <v>51</v>
      </c>
      <c r="D42" s="228"/>
      <c r="E42" s="228"/>
      <c r="F42" s="109">
        <f>'D.1.4.4.2 D.1.4.4.2.01 Pol'!AE17+'D.1.4.4.2 D.1.4.4.2.02 Pol'!AE18+'D.1.4.4.2 D.1.4.4.2.03 Pol'!AE18+'D.1.4.4.2 D.1.4.4.2.04 Pol'!AE16+'D.1.4.4.2 D.1.4.4.2.05 Pol'!AE16+'D.1.4.4.2 D.1.4.4.2.06 Pol'!AE24+'D.1.4.4.2 D.1.4.4.2.07 Pol'!AE20+'D.1.4.4.2 D.1.4.4.2.08 Pol'!AE16+'D.1.4.4.2 D.1.4.4.2.09 Pol'!AE31</f>
        <v>0</v>
      </c>
      <c r="G42" s="110">
        <f>'D.1.4.4.2 D.1.4.4.2.01 Pol'!AF17+'D.1.4.4.2 D.1.4.4.2.02 Pol'!AF18+'D.1.4.4.2 D.1.4.4.2.03 Pol'!AF18+'D.1.4.4.2 D.1.4.4.2.04 Pol'!AF16+'D.1.4.4.2 D.1.4.4.2.05 Pol'!AF16+'D.1.4.4.2 D.1.4.4.2.06 Pol'!AF24+'D.1.4.4.2 D.1.4.4.2.07 Pol'!AF20+'D.1.4.4.2 D.1.4.4.2.08 Pol'!AF16+'D.1.4.4.2 D.1.4.4.2.09 Pol'!AF31</f>
        <v>0</v>
      </c>
      <c r="H42" s="110"/>
      <c r="I42" s="111">
        <f t="shared" si="1"/>
        <v>0</v>
      </c>
      <c r="J42" s="112" t="str">
        <f t="shared" si="2"/>
        <v/>
      </c>
    </row>
    <row r="43" spans="1:10" ht="25.5" customHeight="1" x14ac:dyDescent="0.2">
      <c r="A43" s="91">
        <v>3</v>
      </c>
      <c r="B43" s="113" t="s">
        <v>52</v>
      </c>
      <c r="C43" s="225" t="s">
        <v>53</v>
      </c>
      <c r="D43" s="226"/>
      <c r="E43" s="226"/>
      <c r="F43" s="114">
        <f>'D.1.4.4.2 D.1.4.4.2.01 Pol'!AE17</f>
        <v>0</v>
      </c>
      <c r="G43" s="105">
        <f>'D.1.4.4.2 D.1.4.4.2.01 Pol'!AF17</f>
        <v>0</v>
      </c>
      <c r="H43" s="105"/>
      <c r="I43" s="106">
        <f t="shared" si="1"/>
        <v>0</v>
      </c>
      <c r="J43" s="107" t="str">
        <f t="shared" si="2"/>
        <v/>
      </c>
    </row>
    <row r="44" spans="1:10" ht="25.5" customHeight="1" x14ac:dyDescent="0.2">
      <c r="A44" s="91">
        <v>3</v>
      </c>
      <c r="B44" s="113" t="s">
        <v>54</v>
      </c>
      <c r="C44" s="225" t="s">
        <v>55</v>
      </c>
      <c r="D44" s="226"/>
      <c r="E44" s="226"/>
      <c r="F44" s="114">
        <f>'D.1.4.4.2 D.1.4.4.2.02 Pol'!AE18</f>
        <v>0</v>
      </c>
      <c r="G44" s="105">
        <f>'D.1.4.4.2 D.1.4.4.2.02 Pol'!AF18</f>
        <v>0</v>
      </c>
      <c r="H44" s="105"/>
      <c r="I44" s="106">
        <f t="shared" si="1"/>
        <v>0</v>
      </c>
      <c r="J44" s="107" t="str">
        <f t="shared" si="2"/>
        <v/>
      </c>
    </row>
    <row r="45" spans="1:10" ht="25.5" customHeight="1" x14ac:dyDescent="0.2">
      <c r="A45" s="91">
        <v>3</v>
      </c>
      <c r="B45" s="113" t="s">
        <v>56</v>
      </c>
      <c r="C45" s="225" t="s">
        <v>57</v>
      </c>
      <c r="D45" s="226"/>
      <c r="E45" s="226"/>
      <c r="F45" s="114">
        <f>'D.1.4.4.2 D.1.4.4.2.03 Pol'!AE18</f>
        <v>0</v>
      </c>
      <c r="G45" s="105">
        <f>'D.1.4.4.2 D.1.4.4.2.03 Pol'!AF18</f>
        <v>0</v>
      </c>
      <c r="H45" s="105"/>
      <c r="I45" s="106">
        <f t="shared" si="1"/>
        <v>0</v>
      </c>
      <c r="J45" s="107" t="str">
        <f t="shared" si="2"/>
        <v/>
      </c>
    </row>
    <row r="46" spans="1:10" ht="25.5" customHeight="1" x14ac:dyDescent="0.2">
      <c r="A46" s="91">
        <v>3</v>
      </c>
      <c r="B46" s="113" t="s">
        <v>58</v>
      </c>
      <c r="C46" s="225" t="s">
        <v>59</v>
      </c>
      <c r="D46" s="226"/>
      <c r="E46" s="226"/>
      <c r="F46" s="114">
        <f>'D.1.4.4.2 D.1.4.4.2.04 Pol'!AE16</f>
        <v>0</v>
      </c>
      <c r="G46" s="105">
        <f>'D.1.4.4.2 D.1.4.4.2.04 Pol'!AF16</f>
        <v>0</v>
      </c>
      <c r="H46" s="105"/>
      <c r="I46" s="106">
        <f t="shared" si="1"/>
        <v>0</v>
      </c>
      <c r="J46" s="107" t="str">
        <f t="shared" si="2"/>
        <v/>
      </c>
    </row>
    <row r="47" spans="1:10" ht="25.5" customHeight="1" x14ac:dyDescent="0.2">
      <c r="A47" s="91">
        <v>3</v>
      </c>
      <c r="B47" s="113" t="s">
        <v>60</v>
      </c>
      <c r="C47" s="225" t="s">
        <v>61</v>
      </c>
      <c r="D47" s="226"/>
      <c r="E47" s="226"/>
      <c r="F47" s="114">
        <f>'D.1.4.4.2 D.1.4.4.2.05 Pol'!AE16</f>
        <v>0</v>
      </c>
      <c r="G47" s="105">
        <f>'D.1.4.4.2 D.1.4.4.2.05 Pol'!AF16</f>
        <v>0</v>
      </c>
      <c r="H47" s="105"/>
      <c r="I47" s="106">
        <f t="shared" si="1"/>
        <v>0</v>
      </c>
      <c r="J47" s="107" t="str">
        <f t="shared" si="2"/>
        <v/>
      </c>
    </row>
    <row r="48" spans="1:10" ht="25.5" customHeight="1" x14ac:dyDescent="0.2">
      <c r="A48" s="91">
        <v>3</v>
      </c>
      <c r="B48" s="113" t="s">
        <v>62</v>
      </c>
      <c r="C48" s="225" t="s">
        <v>63</v>
      </c>
      <c r="D48" s="226"/>
      <c r="E48" s="226"/>
      <c r="F48" s="114">
        <f>'D.1.4.4.2 D.1.4.4.2.06 Pol'!AE24</f>
        <v>0</v>
      </c>
      <c r="G48" s="105">
        <f>'D.1.4.4.2 D.1.4.4.2.06 Pol'!AF24</f>
        <v>0</v>
      </c>
      <c r="H48" s="105"/>
      <c r="I48" s="106">
        <f t="shared" si="1"/>
        <v>0</v>
      </c>
      <c r="J48" s="107" t="str">
        <f t="shared" si="2"/>
        <v/>
      </c>
    </row>
    <row r="49" spans="1:10" ht="25.5" customHeight="1" x14ac:dyDescent="0.2">
      <c r="A49" s="91">
        <v>3</v>
      </c>
      <c r="B49" s="113" t="s">
        <v>64</v>
      </c>
      <c r="C49" s="225" t="s">
        <v>65</v>
      </c>
      <c r="D49" s="226"/>
      <c r="E49" s="226"/>
      <c r="F49" s="114">
        <f>'D.1.4.4.2 D.1.4.4.2.07 Pol'!AE20</f>
        <v>0</v>
      </c>
      <c r="G49" s="105">
        <f>'D.1.4.4.2 D.1.4.4.2.07 Pol'!AF20</f>
        <v>0</v>
      </c>
      <c r="H49" s="105"/>
      <c r="I49" s="106">
        <f t="shared" si="1"/>
        <v>0</v>
      </c>
      <c r="J49" s="107" t="str">
        <f t="shared" si="2"/>
        <v/>
      </c>
    </row>
    <row r="50" spans="1:10" ht="25.5" customHeight="1" x14ac:dyDescent="0.2">
      <c r="A50" s="91">
        <v>3</v>
      </c>
      <c r="B50" s="113" t="s">
        <v>66</v>
      </c>
      <c r="C50" s="225" t="s">
        <v>67</v>
      </c>
      <c r="D50" s="226"/>
      <c r="E50" s="226"/>
      <c r="F50" s="114">
        <f>'D.1.4.4.2 D.1.4.4.2.08 Pol'!AE16</f>
        <v>0</v>
      </c>
      <c r="G50" s="105">
        <f>'D.1.4.4.2 D.1.4.4.2.08 Pol'!AF16</f>
        <v>0</v>
      </c>
      <c r="H50" s="105"/>
      <c r="I50" s="106">
        <f t="shared" si="1"/>
        <v>0</v>
      </c>
      <c r="J50" s="107" t="str">
        <f t="shared" si="2"/>
        <v/>
      </c>
    </row>
    <row r="51" spans="1:10" ht="25.5" customHeight="1" x14ac:dyDescent="0.2">
      <c r="A51" s="91">
        <v>3</v>
      </c>
      <c r="B51" s="113" t="s">
        <v>68</v>
      </c>
      <c r="C51" s="225" t="s">
        <v>69</v>
      </c>
      <c r="D51" s="226"/>
      <c r="E51" s="226"/>
      <c r="F51" s="114">
        <f>'D.1.4.4.2 D.1.4.4.2.09 Pol'!AE31</f>
        <v>0</v>
      </c>
      <c r="G51" s="105">
        <f>'D.1.4.4.2 D.1.4.4.2.09 Pol'!AF31</f>
        <v>0</v>
      </c>
      <c r="H51" s="105"/>
      <c r="I51" s="106">
        <f t="shared" si="1"/>
        <v>0</v>
      </c>
      <c r="J51" s="107" t="str">
        <f t="shared" si="2"/>
        <v/>
      </c>
    </row>
    <row r="52" spans="1:10" ht="25.5" customHeight="1" x14ac:dyDescent="0.2">
      <c r="A52" s="91"/>
      <c r="B52" s="229" t="s">
        <v>70</v>
      </c>
      <c r="C52" s="230"/>
      <c r="D52" s="230"/>
      <c r="E52" s="230"/>
      <c r="F52" s="115" t="e">
        <f>SUMIF(A39:A51,"=1",F39:F51)</f>
        <v>#REF!</v>
      </c>
      <c r="G52" s="116" t="e">
        <f>SUMIF(A39:A51,"=1",G39:G51)</f>
        <v>#REF!</v>
      </c>
      <c r="H52" s="116">
        <f>SUMIF(A39:A51,"=1",H39:H51)</f>
        <v>0</v>
      </c>
      <c r="I52" s="117">
        <f>I42+I40</f>
        <v>0</v>
      </c>
      <c r="J52" s="118">
        <f>SUMIF(A39:A51,"=1",J39:J51)</f>
        <v>0</v>
      </c>
    </row>
    <row r="56" spans="1:10" ht="15.75" x14ac:dyDescent="0.25">
      <c r="B56" s="126" t="s">
        <v>72</v>
      </c>
    </row>
    <row r="58" spans="1:10" ht="25.5" customHeight="1" x14ac:dyDescent="0.2">
      <c r="A58" s="127"/>
      <c r="B58" s="130" t="s">
        <v>17</v>
      </c>
      <c r="C58" s="130" t="s">
        <v>5</v>
      </c>
      <c r="D58" s="131"/>
      <c r="E58" s="131"/>
      <c r="F58" s="132" t="s">
        <v>73</v>
      </c>
      <c r="G58" s="132"/>
      <c r="H58" s="132"/>
      <c r="I58" s="132" t="s">
        <v>29</v>
      </c>
      <c r="J58" s="132" t="s">
        <v>0</v>
      </c>
    </row>
    <row r="59" spans="1:10" ht="25.5" customHeight="1" x14ac:dyDescent="0.2">
      <c r="A59" s="128"/>
      <c r="B59" s="133" t="s">
        <v>74</v>
      </c>
      <c r="C59" s="231" t="s">
        <v>75</v>
      </c>
      <c r="D59" s="232"/>
      <c r="E59" s="232"/>
      <c r="F59" s="138" t="s">
        <v>24</v>
      </c>
      <c r="G59" s="139"/>
      <c r="H59" s="139"/>
      <c r="I59" s="139">
        <f>'D.1.4.4.2 D.1.4.4.2.03 Pol'!G8</f>
        <v>0</v>
      </c>
      <c r="J59" s="136" t="str">
        <f>IF(I68=0,"",I59/I68*100)</f>
        <v/>
      </c>
    </row>
    <row r="60" spans="1:10" ht="25.5" customHeight="1" x14ac:dyDescent="0.2">
      <c r="A60" s="128"/>
      <c r="B60" s="133" t="s">
        <v>76</v>
      </c>
      <c r="C60" s="231" t="s">
        <v>77</v>
      </c>
      <c r="D60" s="232"/>
      <c r="E60" s="232"/>
      <c r="F60" s="138" t="s">
        <v>24</v>
      </c>
      <c r="G60" s="139"/>
      <c r="H60" s="139"/>
      <c r="I60" s="139">
        <f>'D.1.4.4.2 D.1.4.4.2.09 Pol'!G8</f>
        <v>0</v>
      </c>
      <c r="J60" s="136" t="str">
        <f>IF(I68=0,"",I60/I68*100)</f>
        <v/>
      </c>
    </row>
    <row r="61" spans="1:10" ht="25.5" customHeight="1" x14ac:dyDescent="0.2">
      <c r="A61" s="128"/>
      <c r="B61" s="133" t="s">
        <v>78</v>
      </c>
      <c r="C61" s="231" t="s">
        <v>79</v>
      </c>
      <c r="D61" s="232"/>
      <c r="E61" s="232"/>
      <c r="F61" s="138" t="s">
        <v>24</v>
      </c>
      <c r="G61" s="139"/>
      <c r="H61" s="139"/>
      <c r="I61" s="139">
        <f>'D.1.4.4.2 D.1.4.4.2.03 Pol'!G10+'D.1.4.4.2 D.1.4.4.2.04 Pol'!G8+'D.1.4.4.2 D.1.4.4.2.05 Pol'!G8+'D.1.4.4.2 D.1.4.4.2.07 Pol'!G8+'D.1.4.4.2 D.1.4.4.2.08 Pol'!G8+'D.1.4.4.2 D.1.4.4.2.09 Pol'!G10</f>
        <v>0</v>
      </c>
      <c r="J61" s="136" t="str">
        <f>IF(I68=0,"",I61/I68*100)</f>
        <v/>
      </c>
    </row>
    <row r="62" spans="1:10" ht="25.5" customHeight="1" x14ac:dyDescent="0.2">
      <c r="A62" s="128"/>
      <c r="B62" s="133" t="s">
        <v>80</v>
      </c>
      <c r="C62" s="231" t="s">
        <v>81</v>
      </c>
      <c r="D62" s="232"/>
      <c r="E62" s="232"/>
      <c r="F62" s="138" t="s">
        <v>24</v>
      </c>
      <c r="G62" s="139"/>
      <c r="H62" s="139"/>
      <c r="I62" s="139">
        <f>'D.1.4.4.1 D.1.4.4.1.01 Pol'!G8</f>
        <v>0</v>
      </c>
      <c r="J62" s="136" t="str">
        <f>IF(I68=0,"",I62/I68*100)</f>
        <v/>
      </c>
    </row>
    <row r="63" spans="1:10" ht="25.5" customHeight="1" x14ac:dyDescent="0.2">
      <c r="A63" s="128"/>
      <c r="B63" s="133" t="s">
        <v>82</v>
      </c>
      <c r="C63" s="231" t="s">
        <v>83</v>
      </c>
      <c r="D63" s="232"/>
      <c r="E63" s="232"/>
      <c r="F63" s="138" t="s">
        <v>24</v>
      </c>
      <c r="G63" s="139"/>
      <c r="H63" s="139"/>
      <c r="I63" s="139">
        <f>'D.1.4.4.2 D.1.4.4.2.09 Pol'!G12</f>
        <v>0</v>
      </c>
      <c r="J63" s="136" t="str">
        <f>IF(I68=0,"",I63/I68*100)</f>
        <v/>
      </c>
    </row>
    <row r="64" spans="1:10" ht="25.5" customHeight="1" x14ac:dyDescent="0.2">
      <c r="A64" s="128"/>
      <c r="B64" s="133" t="s">
        <v>84</v>
      </c>
      <c r="C64" s="231" t="s">
        <v>85</v>
      </c>
      <c r="D64" s="232"/>
      <c r="E64" s="232"/>
      <c r="F64" s="138" t="s">
        <v>24</v>
      </c>
      <c r="G64" s="139"/>
      <c r="H64" s="139"/>
      <c r="I64" s="139">
        <f>'D.1.4.4.2 D.1.4.4.2.09 Pol'!G24</f>
        <v>0</v>
      </c>
      <c r="J64" s="136" t="str">
        <f>IF(I68=0,"",I64/I68*100)</f>
        <v/>
      </c>
    </row>
    <row r="65" spans="1:10" ht="25.5" customHeight="1" x14ac:dyDescent="0.2">
      <c r="A65" s="128"/>
      <c r="B65" s="133" t="s">
        <v>86</v>
      </c>
      <c r="C65" s="231" t="s">
        <v>87</v>
      </c>
      <c r="D65" s="232"/>
      <c r="E65" s="232"/>
      <c r="F65" s="138" t="s">
        <v>24</v>
      </c>
      <c r="G65" s="139"/>
      <c r="H65" s="139"/>
      <c r="I65" s="139">
        <f>'D.1.4.4.2 D.1.4.4.2.01 Pol'!G8+'D.1.4.4.2 D.1.4.4.2.02 Pol'!G8+'D.1.4.4.2 D.1.4.4.2.03 Pol'!G12+'D.1.4.4.2 D.1.4.4.2.04 Pol'!G10+'D.1.4.4.2 D.1.4.4.2.05 Pol'!G10+'D.1.4.4.2 D.1.4.4.2.06 Pol'!G8+'D.1.4.4.2 D.1.4.4.2.07 Pol'!G10+'D.1.4.4.2 D.1.4.4.2.08 Pol'!G10</f>
        <v>0</v>
      </c>
      <c r="J65" s="136" t="str">
        <f>IF(I68=0,"",I65/I68*100)</f>
        <v/>
      </c>
    </row>
    <row r="66" spans="1:10" ht="25.5" customHeight="1" x14ac:dyDescent="0.2">
      <c r="A66" s="128"/>
      <c r="B66" s="133" t="s">
        <v>88</v>
      </c>
      <c r="C66" s="231" t="s">
        <v>89</v>
      </c>
      <c r="D66" s="232"/>
      <c r="E66" s="232"/>
      <c r="F66" s="138" t="s">
        <v>24</v>
      </c>
      <c r="G66" s="139"/>
      <c r="H66" s="139"/>
      <c r="I66" s="139">
        <f>'D.1.4.4.2 D.1.4.4.2.09 Pol'!G27</f>
        <v>0</v>
      </c>
      <c r="J66" s="136" t="str">
        <f>IF(I68=0,"",I66/I68*100)</f>
        <v/>
      </c>
    </row>
    <row r="67" spans="1:10" ht="25.5" customHeight="1" x14ac:dyDescent="0.2">
      <c r="A67" s="128"/>
      <c r="B67" s="133" t="s">
        <v>90</v>
      </c>
      <c r="C67" s="231" t="s">
        <v>91</v>
      </c>
      <c r="D67" s="232"/>
      <c r="E67" s="232"/>
      <c r="F67" s="138" t="s">
        <v>24</v>
      </c>
      <c r="G67" s="139"/>
      <c r="H67" s="139"/>
      <c r="I67" s="139">
        <f>'D.1.4.4.2 D.1.4.4.2.02 Pol'!G13+'D.1.4.4.2 D.1.4.4.2.03 Pol'!G15+'D.1.4.4.2 D.1.4.4.2.04 Pol'!G13+'D.1.4.4.2 D.1.4.4.2.05 Pol'!G13+'D.1.4.4.2 D.1.4.4.2.06 Pol'!G14+'D.1.4.4.2 D.1.4.4.2.07 Pol'!G14+'D.1.4.4.2 D.1.4.4.2.08 Pol'!G13</f>
        <v>0</v>
      </c>
      <c r="J67" s="136" t="str">
        <f>IF(I68=0,"",I67/I68*100)</f>
        <v/>
      </c>
    </row>
    <row r="68" spans="1:10" ht="25.5" customHeight="1" x14ac:dyDescent="0.2">
      <c r="A68" s="129"/>
      <c r="B68" s="134" t="s">
        <v>1</v>
      </c>
      <c r="C68" s="134"/>
      <c r="D68" s="135"/>
      <c r="E68" s="135"/>
      <c r="F68" s="140"/>
      <c r="G68" s="141"/>
      <c r="H68" s="141"/>
      <c r="I68" s="141">
        <f>SUM(I59:I67)</f>
        <v>0</v>
      </c>
      <c r="J68" s="137">
        <f>SUM(J59:J67)</f>
        <v>0</v>
      </c>
    </row>
    <row r="69" spans="1:10" x14ac:dyDescent="0.2">
      <c r="F69" s="89"/>
      <c r="G69" s="88"/>
      <c r="H69" s="89"/>
      <c r="I69" s="88"/>
      <c r="J69" s="90"/>
    </row>
    <row r="70" spans="1:10" x14ac:dyDescent="0.2">
      <c r="F70" s="89"/>
      <c r="G70" s="88"/>
      <c r="H70" s="89"/>
      <c r="I70" s="88"/>
      <c r="J70" s="90"/>
    </row>
    <row r="71" spans="1:10" x14ac:dyDescent="0.2">
      <c r="F71" s="89"/>
      <c r="G71" s="88"/>
      <c r="H71" s="89"/>
      <c r="I71" s="88"/>
      <c r="J71" s="90"/>
    </row>
  </sheetData>
  <sheetProtection password="E5D8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67:E67"/>
    <mergeCell ref="C62:E62"/>
    <mergeCell ref="C63:E63"/>
    <mergeCell ref="C64:E64"/>
    <mergeCell ref="C65:E65"/>
    <mergeCell ref="C66:E66"/>
    <mergeCell ref="B52:E52"/>
    <mergeCell ref="C59:E59"/>
    <mergeCell ref="C60:E60"/>
    <mergeCell ref="C61:E61"/>
    <mergeCell ref="C49:E49"/>
    <mergeCell ref="C50:E50"/>
    <mergeCell ref="C51:E51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3" t="s">
        <v>6</v>
      </c>
      <c r="B1" s="233"/>
      <c r="C1" s="234"/>
      <c r="D1" s="233"/>
      <c r="E1" s="233"/>
      <c r="F1" s="233"/>
      <c r="G1" s="233"/>
    </row>
    <row r="2" spans="1:7" ht="24.95" customHeight="1" x14ac:dyDescent="0.2">
      <c r="A2" s="76" t="s">
        <v>7</v>
      </c>
      <c r="B2" s="75"/>
      <c r="C2" s="235"/>
      <c r="D2" s="235"/>
      <c r="E2" s="235"/>
      <c r="F2" s="235"/>
      <c r="G2" s="236"/>
    </row>
    <row r="3" spans="1:7" ht="24.95" customHeight="1" x14ac:dyDescent="0.2">
      <c r="A3" s="76" t="s">
        <v>8</v>
      </c>
      <c r="B3" s="75"/>
      <c r="C3" s="235"/>
      <c r="D3" s="235"/>
      <c r="E3" s="235"/>
      <c r="F3" s="235"/>
      <c r="G3" s="236"/>
    </row>
    <row r="4" spans="1:7" ht="24.95" customHeight="1" x14ac:dyDescent="0.2">
      <c r="A4" s="76" t="s">
        <v>9</v>
      </c>
      <c r="B4" s="75"/>
      <c r="C4" s="235"/>
      <c r="D4" s="235"/>
      <c r="E4" s="235"/>
      <c r="F4" s="235"/>
      <c r="G4" s="236"/>
    </row>
    <row r="5" spans="1:7" x14ac:dyDescent="0.2">
      <c r="B5" s="6"/>
      <c r="C5" s="7"/>
      <c r="D5" s="8"/>
    </row>
  </sheetData>
  <sheetProtection password="E5D8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87" customWidth="1"/>
    <col min="3" max="3" width="63.140625" style="87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7" t="s">
        <v>94</v>
      </c>
      <c r="B1" s="237"/>
      <c r="C1" s="237"/>
      <c r="D1" s="237"/>
      <c r="E1" s="237"/>
      <c r="F1" s="237"/>
      <c r="G1" s="237"/>
      <c r="AG1" t="s">
        <v>95</v>
      </c>
    </row>
    <row r="2" spans="1:60" ht="24.95" customHeight="1" x14ac:dyDescent="0.2">
      <c r="A2" s="144" t="s">
        <v>7</v>
      </c>
      <c r="B2" s="75" t="s">
        <v>44</v>
      </c>
      <c r="C2" s="238" t="s">
        <v>45</v>
      </c>
      <c r="D2" s="239"/>
      <c r="E2" s="239"/>
      <c r="F2" s="239"/>
      <c r="G2" s="240"/>
      <c r="AG2" t="s">
        <v>96</v>
      </c>
    </row>
    <row r="3" spans="1:60" ht="24.95" customHeight="1" x14ac:dyDescent="0.2">
      <c r="A3" s="144" t="s">
        <v>8</v>
      </c>
      <c r="B3" s="75" t="s">
        <v>47</v>
      </c>
      <c r="C3" s="238" t="s">
        <v>48</v>
      </c>
      <c r="D3" s="239"/>
      <c r="E3" s="239"/>
      <c r="F3" s="239"/>
      <c r="G3" s="240"/>
      <c r="AC3" s="87" t="s">
        <v>96</v>
      </c>
      <c r="AG3" t="s">
        <v>97</v>
      </c>
    </row>
    <row r="4" spans="1:60" ht="24.95" customHeight="1" x14ac:dyDescent="0.2">
      <c r="A4" s="145" t="s">
        <v>9</v>
      </c>
      <c r="B4" s="146" t="s">
        <v>49</v>
      </c>
      <c r="C4" s="241" t="s">
        <v>48</v>
      </c>
      <c r="D4" s="242"/>
      <c r="E4" s="242"/>
      <c r="F4" s="242"/>
      <c r="G4" s="243"/>
      <c r="AG4" t="s">
        <v>98</v>
      </c>
    </row>
    <row r="5" spans="1:60" x14ac:dyDescent="0.2">
      <c r="D5" s="143"/>
    </row>
    <row r="6" spans="1:60" ht="38.25" x14ac:dyDescent="0.2">
      <c r="A6" s="148" t="s">
        <v>99</v>
      </c>
      <c r="B6" s="150" t="s">
        <v>100</v>
      </c>
      <c r="C6" s="150" t="s">
        <v>101</v>
      </c>
      <c r="D6" s="149" t="s">
        <v>102</v>
      </c>
      <c r="E6" s="148" t="s">
        <v>103</v>
      </c>
      <c r="F6" s="147" t="s">
        <v>104</v>
      </c>
      <c r="G6" s="148" t="s">
        <v>29</v>
      </c>
      <c r="H6" s="151" t="s">
        <v>30</v>
      </c>
      <c r="I6" s="151" t="s">
        <v>105</v>
      </c>
      <c r="J6" s="151" t="s">
        <v>31</v>
      </c>
      <c r="K6" s="151" t="s">
        <v>106</v>
      </c>
      <c r="L6" s="151" t="s">
        <v>107</v>
      </c>
      <c r="M6" s="151" t="s">
        <v>108</v>
      </c>
      <c r="N6" s="151" t="s">
        <v>109</v>
      </c>
      <c r="O6" s="151" t="s">
        <v>110</v>
      </c>
      <c r="P6" s="151" t="s">
        <v>111</v>
      </c>
      <c r="Q6" s="151" t="s">
        <v>112</v>
      </c>
      <c r="R6" s="151" t="s">
        <v>113</v>
      </c>
      <c r="S6" s="151" t="s">
        <v>114</v>
      </c>
      <c r="T6" s="151" t="s">
        <v>115</v>
      </c>
      <c r="U6" s="151" t="s">
        <v>116</v>
      </c>
      <c r="V6" s="151" t="s">
        <v>117</v>
      </c>
      <c r="W6" s="151" t="s">
        <v>118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1" t="s">
        <v>119</v>
      </c>
      <c r="B8" s="162" t="s">
        <v>80</v>
      </c>
      <c r="C8" s="175" t="s">
        <v>81</v>
      </c>
      <c r="D8" s="163"/>
      <c r="E8" s="164"/>
      <c r="F8" s="165"/>
      <c r="G8" s="165">
        <f>SUMIF(AG9:AG9,"&lt;&gt;NOR",G9:G9)</f>
        <v>0</v>
      </c>
      <c r="H8" s="165"/>
      <c r="I8" s="165">
        <f>SUM(I9:I9)</f>
        <v>0</v>
      </c>
      <c r="J8" s="165"/>
      <c r="K8" s="165">
        <f>SUM(K9:K9)</f>
        <v>0</v>
      </c>
      <c r="L8" s="165"/>
      <c r="M8" s="165">
        <f>SUM(M9:M9)</f>
        <v>0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120</v>
      </c>
    </row>
    <row r="9" spans="1:60" outlineLevel="1" x14ac:dyDescent="0.2">
      <c r="A9" s="167">
        <v>1</v>
      </c>
      <c r="B9" s="168" t="s">
        <v>121</v>
      </c>
      <c r="C9" s="176" t="s">
        <v>122</v>
      </c>
      <c r="D9" s="169" t="s">
        <v>123</v>
      </c>
      <c r="E9" s="170">
        <v>175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124</v>
      </c>
      <c r="T9" s="173" t="s">
        <v>125</v>
      </c>
      <c r="U9" s="159">
        <v>0</v>
      </c>
      <c r="V9" s="159">
        <f>ROUND(E9*U9,2)</f>
        <v>0</v>
      </c>
      <c r="W9" s="159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126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x14ac:dyDescent="0.2">
      <c r="A10" s="5"/>
      <c r="B10" s="6"/>
      <c r="C10" s="177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55"/>
      <c r="B11" s="156" t="s">
        <v>29</v>
      </c>
      <c r="C11" s="178"/>
      <c r="D11" s="157"/>
      <c r="E11" s="158"/>
      <c r="F11" s="158"/>
      <c r="G11" s="174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127</v>
      </c>
    </row>
    <row r="12" spans="1:60" x14ac:dyDescent="0.2">
      <c r="C12" s="179"/>
      <c r="D12" s="143"/>
      <c r="AG12" t="s">
        <v>128</v>
      </c>
    </row>
    <row r="13" spans="1:60" x14ac:dyDescent="0.2">
      <c r="D13" s="143"/>
    </row>
    <row r="14" spans="1:60" x14ac:dyDescent="0.2">
      <c r="D14" s="143"/>
    </row>
    <row r="15" spans="1:60" x14ac:dyDescent="0.2">
      <c r="D15" s="143"/>
    </row>
    <row r="16" spans="1:60" x14ac:dyDescent="0.2">
      <c r="D16" s="143"/>
    </row>
    <row r="17" spans="4:4" x14ac:dyDescent="0.2">
      <c r="D17" s="143"/>
    </row>
    <row r="18" spans="4:4" x14ac:dyDescent="0.2">
      <c r="D18" s="143"/>
    </row>
    <row r="19" spans="4:4" x14ac:dyDescent="0.2">
      <c r="D19" s="143"/>
    </row>
    <row r="20" spans="4:4" x14ac:dyDescent="0.2">
      <c r="D20" s="143"/>
    </row>
    <row r="21" spans="4:4" x14ac:dyDescent="0.2">
      <c r="D21" s="143"/>
    </row>
    <row r="22" spans="4:4" x14ac:dyDescent="0.2">
      <c r="D22" s="143"/>
    </row>
    <row r="23" spans="4:4" x14ac:dyDescent="0.2">
      <c r="D23" s="143"/>
    </row>
    <row r="24" spans="4:4" x14ac:dyDescent="0.2">
      <c r="D24" s="143"/>
    </row>
    <row r="25" spans="4:4" x14ac:dyDescent="0.2">
      <c r="D25" s="143"/>
    </row>
    <row r="26" spans="4:4" x14ac:dyDescent="0.2">
      <c r="D26" s="143"/>
    </row>
    <row r="27" spans="4:4" x14ac:dyDescent="0.2">
      <c r="D27" s="143"/>
    </row>
    <row r="28" spans="4:4" x14ac:dyDescent="0.2">
      <c r="D28" s="143"/>
    </row>
    <row r="29" spans="4:4" x14ac:dyDescent="0.2">
      <c r="D29" s="143"/>
    </row>
    <row r="30" spans="4:4" x14ac:dyDescent="0.2">
      <c r="D30" s="143"/>
    </row>
    <row r="31" spans="4:4" x14ac:dyDescent="0.2">
      <c r="D31" s="143"/>
    </row>
    <row r="32" spans="4:4" x14ac:dyDescent="0.2">
      <c r="D32" s="143"/>
    </row>
    <row r="33" spans="4:4" x14ac:dyDescent="0.2">
      <c r="D33" s="143"/>
    </row>
    <row r="34" spans="4:4" x14ac:dyDescent="0.2">
      <c r="D34" s="143"/>
    </row>
    <row r="35" spans="4:4" x14ac:dyDescent="0.2">
      <c r="D35" s="143"/>
    </row>
    <row r="36" spans="4:4" x14ac:dyDescent="0.2">
      <c r="D36" s="143"/>
    </row>
    <row r="37" spans="4:4" x14ac:dyDescent="0.2">
      <c r="D37" s="143"/>
    </row>
    <row r="38" spans="4:4" x14ac:dyDescent="0.2">
      <c r="D38" s="143"/>
    </row>
    <row r="39" spans="4:4" x14ac:dyDescent="0.2">
      <c r="D39" s="143"/>
    </row>
    <row r="40" spans="4:4" x14ac:dyDescent="0.2">
      <c r="D40" s="143"/>
    </row>
    <row r="41" spans="4:4" x14ac:dyDescent="0.2">
      <c r="D41" s="143"/>
    </row>
    <row r="42" spans="4:4" x14ac:dyDescent="0.2">
      <c r="D42" s="143"/>
    </row>
    <row r="43" spans="4:4" x14ac:dyDescent="0.2">
      <c r="D43" s="143"/>
    </row>
    <row r="44" spans="4:4" x14ac:dyDescent="0.2">
      <c r="D44" s="143"/>
    </row>
    <row r="45" spans="4:4" x14ac:dyDescent="0.2">
      <c r="D45" s="143"/>
    </row>
    <row r="46" spans="4:4" x14ac:dyDescent="0.2">
      <c r="D46" s="143"/>
    </row>
    <row r="47" spans="4:4" x14ac:dyDescent="0.2">
      <c r="D47" s="143"/>
    </row>
    <row r="48" spans="4:4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87" customWidth="1"/>
    <col min="3" max="3" width="63.140625" style="87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7" t="s">
        <v>94</v>
      </c>
      <c r="B1" s="237"/>
      <c r="C1" s="237"/>
      <c r="D1" s="237"/>
      <c r="E1" s="237"/>
      <c r="F1" s="237"/>
      <c r="G1" s="237"/>
      <c r="AG1" t="s">
        <v>95</v>
      </c>
    </row>
    <row r="2" spans="1:60" ht="24.95" customHeight="1" x14ac:dyDescent="0.2">
      <c r="A2" s="144" t="s">
        <v>7</v>
      </c>
      <c r="B2" s="75" t="s">
        <v>44</v>
      </c>
      <c r="C2" s="238" t="s">
        <v>45</v>
      </c>
      <c r="D2" s="239"/>
      <c r="E2" s="239"/>
      <c r="F2" s="239"/>
      <c r="G2" s="240"/>
      <c r="AG2" t="s">
        <v>96</v>
      </c>
    </row>
    <row r="3" spans="1:60" ht="24.95" customHeight="1" x14ac:dyDescent="0.2">
      <c r="A3" s="144" t="s">
        <v>8</v>
      </c>
      <c r="B3" s="75" t="s">
        <v>50</v>
      </c>
      <c r="C3" s="238" t="s">
        <v>51</v>
      </c>
      <c r="D3" s="239"/>
      <c r="E3" s="239"/>
      <c r="F3" s="239"/>
      <c r="G3" s="240"/>
      <c r="AC3" s="87" t="s">
        <v>96</v>
      </c>
      <c r="AG3" t="s">
        <v>97</v>
      </c>
    </row>
    <row r="4" spans="1:60" ht="24.95" customHeight="1" x14ac:dyDescent="0.2">
      <c r="A4" s="145" t="s">
        <v>9</v>
      </c>
      <c r="B4" s="146" t="s">
        <v>52</v>
      </c>
      <c r="C4" s="241" t="s">
        <v>53</v>
      </c>
      <c r="D4" s="242"/>
      <c r="E4" s="242"/>
      <c r="F4" s="242"/>
      <c r="G4" s="243"/>
      <c r="AG4" t="s">
        <v>98</v>
      </c>
    </row>
    <row r="5" spans="1:60" x14ac:dyDescent="0.2">
      <c r="D5" s="143"/>
    </row>
    <row r="6" spans="1:60" ht="38.25" x14ac:dyDescent="0.2">
      <c r="A6" s="148" t="s">
        <v>99</v>
      </c>
      <c r="B6" s="150" t="s">
        <v>100</v>
      </c>
      <c r="C6" s="150" t="s">
        <v>101</v>
      </c>
      <c r="D6" s="149" t="s">
        <v>102</v>
      </c>
      <c r="E6" s="148" t="s">
        <v>103</v>
      </c>
      <c r="F6" s="147" t="s">
        <v>104</v>
      </c>
      <c r="G6" s="148" t="s">
        <v>29</v>
      </c>
      <c r="H6" s="151" t="s">
        <v>30</v>
      </c>
      <c r="I6" s="151" t="s">
        <v>105</v>
      </c>
      <c r="J6" s="151" t="s">
        <v>31</v>
      </c>
      <c r="K6" s="151" t="s">
        <v>106</v>
      </c>
      <c r="L6" s="151" t="s">
        <v>107</v>
      </c>
      <c r="M6" s="151" t="s">
        <v>108</v>
      </c>
      <c r="N6" s="151" t="s">
        <v>109</v>
      </c>
      <c r="O6" s="151" t="s">
        <v>110</v>
      </c>
      <c r="P6" s="151" t="s">
        <v>111</v>
      </c>
      <c r="Q6" s="151" t="s">
        <v>112</v>
      </c>
      <c r="R6" s="151" t="s">
        <v>113</v>
      </c>
      <c r="S6" s="151" t="s">
        <v>114</v>
      </c>
      <c r="T6" s="151" t="s">
        <v>115</v>
      </c>
      <c r="U6" s="151" t="s">
        <v>116</v>
      </c>
      <c r="V6" s="151" t="s">
        <v>117</v>
      </c>
      <c r="W6" s="151" t="s">
        <v>118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1" t="s">
        <v>119</v>
      </c>
      <c r="B8" s="162" t="s">
        <v>86</v>
      </c>
      <c r="C8" s="175" t="s">
        <v>87</v>
      </c>
      <c r="D8" s="163"/>
      <c r="E8" s="164"/>
      <c r="F8" s="165"/>
      <c r="G8" s="165">
        <f>SUMIF(AG9:AG15,"&lt;&gt;NOR",G9:G15)</f>
        <v>0</v>
      </c>
      <c r="H8" s="165"/>
      <c r="I8" s="165">
        <f>SUM(I9:I15)</f>
        <v>0</v>
      </c>
      <c r="J8" s="165"/>
      <c r="K8" s="165">
        <f>SUM(K9:K15)</f>
        <v>0</v>
      </c>
      <c r="L8" s="165"/>
      <c r="M8" s="165">
        <f>SUM(M9:M15)</f>
        <v>0</v>
      </c>
      <c r="N8" s="165"/>
      <c r="O8" s="165">
        <f>SUM(O9:O15)</f>
        <v>0</v>
      </c>
      <c r="P8" s="165"/>
      <c r="Q8" s="165">
        <f>SUM(Q9:Q15)</f>
        <v>0</v>
      </c>
      <c r="R8" s="165"/>
      <c r="S8" s="165"/>
      <c r="T8" s="166"/>
      <c r="U8" s="160"/>
      <c r="V8" s="160">
        <f>SUM(V9:V15)</f>
        <v>0</v>
      </c>
      <c r="W8" s="160"/>
      <c r="AG8" t="s">
        <v>120</v>
      </c>
    </row>
    <row r="9" spans="1:60" outlineLevel="1" x14ac:dyDescent="0.2">
      <c r="A9" s="180">
        <v>1</v>
      </c>
      <c r="B9" s="181" t="s">
        <v>129</v>
      </c>
      <c r="C9" s="187" t="s">
        <v>130</v>
      </c>
      <c r="D9" s="182" t="s">
        <v>131</v>
      </c>
      <c r="E9" s="183">
        <v>4</v>
      </c>
      <c r="F9" s="184"/>
      <c r="G9" s="185">
        <f t="shared" ref="G9:G15" si="0">ROUND(E9*F9,2)</f>
        <v>0</v>
      </c>
      <c r="H9" s="184"/>
      <c r="I9" s="185">
        <f t="shared" ref="I9:I15" si="1">ROUND(E9*H9,2)</f>
        <v>0</v>
      </c>
      <c r="J9" s="184"/>
      <c r="K9" s="185">
        <f t="shared" ref="K9:K15" si="2">ROUND(E9*J9,2)</f>
        <v>0</v>
      </c>
      <c r="L9" s="185">
        <v>21</v>
      </c>
      <c r="M9" s="185">
        <f t="shared" ref="M9:M15" si="3">G9*(1+L9/100)</f>
        <v>0</v>
      </c>
      <c r="N9" s="185">
        <v>0</v>
      </c>
      <c r="O9" s="185">
        <f t="shared" ref="O9:O15" si="4">ROUND(E9*N9,2)</f>
        <v>0</v>
      </c>
      <c r="P9" s="185">
        <v>0</v>
      </c>
      <c r="Q9" s="185">
        <f t="shared" ref="Q9:Q15" si="5">ROUND(E9*P9,2)</f>
        <v>0</v>
      </c>
      <c r="R9" s="185"/>
      <c r="S9" s="185" t="s">
        <v>124</v>
      </c>
      <c r="T9" s="186" t="s">
        <v>125</v>
      </c>
      <c r="U9" s="159">
        <v>0</v>
      </c>
      <c r="V9" s="159">
        <f t="shared" ref="V9:V15" si="6">ROUND(E9*U9,2)</f>
        <v>0</v>
      </c>
      <c r="W9" s="159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126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80">
        <v>2</v>
      </c>
      <c r="B10" s="181" t="s">
        <v>132</v>
      </c>
      <c r="C10" s="187" t="s">
        <v>133</v>
      </c>
      <c r="D10" s="182" t="s">
        <v>131</v>
      </c>
      <c r="E10" s="183">
        <v>2</v>
      </c>
      <c r="F10" s="184"/>
      <c r="G10" s="185">
        <f t="shared" si="0"/>
        <v>0</v>
      </c>
      <c r="H10" s="184"/>
      <c r="I10" s="185">
        <f t="shared" si="1"/>
        <v>0</v>
      </c>
      <c r="J10" s="184"/>
      <c r="K10" s="185">
        <f t="shared" si="2"/>
        <v>0</v>
      </c>
      <c r="L10" s="185">
        <v>21</v>
      </c>
      <c r="M10" s="185">
        <f t="shared" si="3"/>
        <v>0</v>
      </c>
      <c r="N10" s="185">
        <v>0</v>
      </c>
      <c r="O10" s="185">
        <f t="shared" si="4"/>
        <v>0</v>
      </c>
      <c r="P10" s="185">
        <v>0</v>
      </c>
      <c r="Q10" s="185">
        <f t="shared" si="5"/>
        <v>0</v>
      </c>
      <c r="R10" s="185"/>
      <c r="S10" s="185" t="s">
        <v>124</v>
      </c>
      <c r="T10" s="186" t="s">
        <v>125</v>
      </c>
      <c r="U10" s="159">
        <v>0</v>
      </c>
      <c r="V10" s="159">
        <f t="shared" si="6"/>
        <v>0</v>
      </c>
      <c r="W10" s="159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126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80">
        <v>3</v>
      </c>
      <c r="B11" s="181" t="s">
        <v>134</v>
      </c>
      <c r="C11" s="187" t="s">
        <v>135</v>
      </c>
      <c r="D11" s="182" t="s">
        <v>131</v>
      </c>
      <c r="E11" s="183">
        <v>2</v>
      </c>
      <c r="F11" s="184"/>
      <c r="G11" s="185">
        <f t="shared" si="0"/>
        <v>0</v>
      </c>
      <c r="H11" s="184"/>
      <c r="I11" s="185">
        <f t="shared" si="1"/>
        <v>0</v>
      </c>
      <c r="J11" s="184"/>
      <c r="K11" s="185">
        <f t="shared" si="2"/>
        <v>0</v>
      </c>
      <c r="L11" s="185">
        <v>21</v>
      </c>
      <c r="M11" s="185">
        <f t="shared" si="3"/>
        <v>0</v>
      </c>
      <c r="N11" s="185">
        <v>0</v>
      </c>
      <c r="O11" s="185">
        <f t="shared" si="4"/>
        <v>0</v>
      </c>
      <c r="P11" s="185">
        <v>0</v>
      </c>
      <c r="Q11" s="185">
        <f t="shared" si="5"/>
        <v>0</v>
      </c>
      <c r="R11" s="185"/>
      <c r="S11" s="185" t="s">
        <v>124</v>
      </c>
      <c r="T11" s="186" t="s">
        <v>125</v>
      </c>
      <c r="U11" s="159">
        <v>0</v>
      </c>
      <c r="V11" s="159">
        <f t="shared" si="6"/>
        <v>0</v>
      </c>
      <c r="W11" s="159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126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80">
        <v>4</v>
      </c>
      <c r="B12" s="181" t="s">
        <v>136</v>
      </c>
      <c r="C12" s="187" t="s">
        <v>137</v>
      </c>
      <c r="D12" s="182" t="s">
        <v>131</v>
      </c>
      <c r="E12" s="183">
        <v>4</v>
      </c>
      <c r="F12" s="184"/>
      <c r="G12" s="185">
        <f t="shared" si="0"/>
        <v>0</v>
      </c>
      <c r="H12" s="184"/>
      <c r="I12" s="185">
        <f t="shared" si="1"/>
        <v>0</v>
      </c>
      <c r="J12" s="184"/>
      <c r="K12" s="185">
        <f t="shared" si="2"/>
        <v>0</v>
      </c>
      <c r="L12" s="185">
        <v>21</v>
      </c>
      <c r="M12" s="185">
        <f t="shared" si="3"/>
        <v>0</v>
      </c>
      <c r="N12" s="185">
        <v>0</v>
      </c>
      <c r="O12" s="185">
        <f t="shared" si="4"/>
        <v>0</v>
      </c>
      <c r="P12" s="185">
        <v>0</v>
      </c>
      <c r="Q12" s="185">
        <f t="shared" si="5"/>
        <v>0</v>
      </c>
      <c r="R12" s="185"/>
      <c r="S12" s="185" t="s">
        <v>124</v>
      </c>
      <c r="T12" s="186" t="s">
        <v>125</v>
      </c>
      <c r="U12" s="159">
        <v>0</v>
      </c>
      <c r="V12" s="159">
        <f t="shared" si="6"/>
        <v>0</v>
      </c>
      <c r="W12" s="159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126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80">
        <v>5</v>
      </c>
      <c r="B13" s="181" t="s">
        <v>138</v>
      </c>
      <c r="C13" s="187" t="s">
        <v>139</v>
      </c>
      <c r="D13" s="182" t="s">
        <v>131</v>
      </c>
      <c r="E13" s="183">
        <v>650</v>
      </c>
      <c r="F13" s="184"/>
      <c r="G13" s="185">
        <f t="shared" si="0"/>
        <v>0</v>
      </c>
      <c r="H13" s="184"/>
      <c r="I13" s="185">
        <f t="shared" si="1"/>
        <v>0</v>
      </c>
      <c r="J13" s="184"/>
      <c r="K13" s="185">
        <f t="shared" si="2"/>
        <v>0</v>
      </c>
      <c r="L13" s="185">
        <v>21</v>
      </c>
      <c r="M13" s="185">
        <f t="shared" si="3"/>
        <v>0</v>
      </c>
      <c r="N13" s="185">
        <v>0</v>
      </c>
      <c r="O13" s="185">
        <f t="shared" si="4"/>
        <v>0</v>
      </c>
      <c r="P13" s="185">
        <v>0</v>
      </c>
      <c r="Q13" s="185">
        <f t="shared" si="5"/>
        <v>0</v>
      </c>
      <c r="R13" s="185"/>
      <c r="S13" s="185" t="s">
        <v>124</v>
      </c>
      <c r="T13" s="186" t="s">
        <v>125</v>
      </c>
      <c r="U13" s="159">
        <v>0</v>
      </c>
      <c r="V13" s="159">
        <f t="shared" si="6"/>
        <v>0</v>
      </c>
      <c r="W13" s="159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126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80">
        <v>6</v>
      </c>
      <c r="B14" s="181" t="s">
        <v>140</v>
      </c>
      <c r="C14" s="187" t="s">
        <v>141</v>
      </c>
      <c r="D14" s="182" t="s">
        <v>142</v>
      </c>
      <c r="E14" s="183">
        <v>2</v>
      </c>
      <c r="F14" s="184"/>
      <c r="G14" s="185">
        <f t="shared" si="0"/>
        <v>0</v>
      </c>
      <c r="H14" s="184"/>
      <c r="I14" s="185">
        <f t="shared" si="1"/>
        <v>0</v>
      </c>
      <c r="J14" s="184"/>
      <c r="K14" s="185">
        <f t="shared" si="2"/>
        <v>0</v>
      </c>
      <c r="L14" s="185">
        <v>21</v>
      </c>
      <c r="M14" s="185">
        <f t="shared" si="3"/>
        <v>0</v>
      </c>
      <c r="N14" s="185">
        <v>0</v>
      </c>
      <c r="O14" s="185">
        <f t="shared" si="4"/>
        <v>0</v>
      </c>
      <c r="P14" s="185">
        <v>0</v>
      </c>
      <c r="Q14" s="185">
        <f t="shared" si="5"/>
        <v>0</v>
      </c>
      <c r="R14" s="185"/>
      <c r="S14" s="185" t="s">
        <v>124</v>
      </c>
      <c r="T14" s="186" t="s">
        <v>125</v>
      </c>
      <c r="U14" s="159">
        <v>0</v>
      </c>
      <c r="V14" s="159">
        <f t="shared" si="6"/>
        <v>0</v>
      </c>
      <c r="W14" s="159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126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67">
        <v>7</v>
      </c>
      <c r="B15" s="168" t="s">
        <v>143</v>
      </c>
      <c r="C15" s="176" t="s">
        <v>144</v>
      </c>
      <c r="D15" s="169" t="s">
        <v>142</v>
      </c>
      <c r="E15" s="170">
        <v>1</v>
      </c>
      <c r="F15" s="171"/>
      <c r="G15" s="172">
        <f t="shared" si="0"/>
        <v>0</v>
      </c>
      <c r="H15" s="171"/>
      <c r="I15" s="172">
        <f t="shared" si="1"/>
        <v>0</v>
      </c>
      <c r="J15" s="171"/>
      <c r="K15" s="172">
        <f t="shared" si="2"/>
        <v>0</v>
      </c>
      <c r="L15" s="172">
        <v>21</v>
      </c>
      <c r="M15" s="172">
        <f t="shared" si="3"/>
        <v>0</v>
      </c>
      <c r="N15" s="172">
        <v>0</v>
      </c>
      <c r="O15" s="172">
        <f t="shared" si="4"/>
        <v>0</v>
      </c>
      <c r="P15" s="172">
        <v>0</v>
      </c>
      <c r="Q15" s="172">
        <f t="shared" si="5"/>
        <v>0</v>
      </c>
      <c r="R15" s="172"/>
      <c r="S15" s="172" t="s">
        <v>124</v>
      </c>
      <c r="T15" s="173" t="s">
        <v>125</v>
      </c>
      <c r="U15" s="159">
        <v>0</v>
      </c>
      <c r="V15" s="159">
        <f t="shared" si="6"/>
        <v>0</v>
      </c>
      <c r="W15" s="159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126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x14ac:dyDescent="0.2">
      <c r="A16" s="5"/>
      <c r="B16" s="6"/>
      <c r="C16" s="177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AE16">
        <v>15</v>
      </c>
      <c r="AF16">
        <v>21</v>
      </c>
    </row>
    <row r="17" spans="1:33" x14ac:dyDescent="0.2">
      <c r="A17" s="155"/>
      <c r="B17" s="156" t="s">
        <v>29</v>
      </c>
      <c r="C17" s="178"/>
      <c r="D17" s="157"/>
      <c r="E17" s="158"/>
      <c r="F17" s="158"/>
      <c r="G17" s="174">
        <f>G8</f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AE17">
        <f>SUMIF(L7:L15,AE16,G7:G15)</f>
        <v>0</v>
      </c>
      <c r="AF17">
        <f>SUMIF(L7:L15,AF16,G7:G15)</f>
        <v>0</v>
      </c>
      <c r="AG17" t="s">
        <v>127</v>
      </c>
    </row>
    <row r="18" spans="1:33" x14ac:dyDescent="0.2">
      <c r="C18" s="179"/>
      <c r="D18" s="143"/>
      <c r="AG18" t="s">
        <v>128</v>
      </c>
    </row>
    <row r="19" spans="1:33" x14ac:dyDescent="0.2">
      <c r="D19" s="143"/>
    </row>
    <row r="20" spans="1:33" x14ac:dyDescent="0.2">
      <c r="D20" s="143"/>
    </row>
    <row r="21" spans="1:33" x14ac:dyDescent="0.2">
      <c r="D21" s="143"/>
    </row>
    <row r="22" spans="1:33" x14ac:dyDescent="0.2">
      <c r="D22" s="143"/>
    </row>
    <row r="23" spans="1:33" x14ac:dyDescent="0.2">
      <c r="D23" s="143"/>
    </row>
    <row r="24" spans="1:33" x14ac:dyDescent="0.2">
      <c r="D24" s="143"/>
    </row>
    <row r="25" spans="1:33" x14ac:dyDescent="0.2">
      <c r="D25" s="143"/>
    </row>
    <row r="26" spans="1:33" x14ac:dyDescent="0.2">
      <c r="D26" s="143"/>
    </row>
    <row r="27" spans="1:33" x14ac:dyDescent="0.2">
      <c r="D27" s="143"/>
    </row>
    <row r="28" spans="1:33" x14ac:dyDescent="0.2">
      <c r="D28" s="143"/>
    </row>
    <row r="29" spans="1:33" x14ac:dyDescent="0.2">
      <c r="D29" s="143"/>
    </row>
    <row r="30" spans="1:33" x14ac:dyDescent="0.2">
      <c r="D30" s="143"/>
    </row>
    <row r="31" spans="1:33" x14ac:dyDescent="0.2">
      <c r="D31" s="143"/>
    </row>
    <row r="32" spans="1:33" x14ac:dyDescent="0.2">
      <c r="D32" s="143"/>
    </row>
    <row r="33" spans="4:4" x14ac:dyDescent="0.2">
      <c r="D33" s="143"/>
    </row>
    <row r="34" spans="4:4" x14ac:dyDescent="0.2">
      <c r="D34" s="143"/>
    </row>
    <row r="35" spans="4:4" x14ac:dyDescent="0.2">
      <c r="D35" s="143"/>
    </row>
    <row r="36" spans="4:4" x14ac:dyDescent="0.2">
      <c r="D36" s="143"/>
    </row>
    <row r="37" spans="4:4" x14ac:dyDescent="0.2">
      <c r="D37" s="143"/>
    </row>
    <row r="38" spans="4:4" x14ac:dyDescent="0.2">
      <c r="D38" s="143"/>
    </row>
    <row r="39" spans="4:4" x14ac:dyDescent="0.2">
      <c r="D39" s="143"/>
    </row>
    <row r="40" spans="4:4" x14ac:dyDescent="0.2">
      <c r="D40" s="143"/>
    </row>
    <row r="41" spans="4:4" x14ac:dyDescent="0.2">
      <c r="D41" s="143"/>
    </row>
    <row r="42" spans="4:4" x14ac:dyDescent="0.2">
      <c r="D42" s="143"/>
    </row>
    <row r="43" spans="4:4" x14ac:dyDescent="0.2">
      <c r="D43" s="143"/>
    </row>
    <row r="44" spans="4:4" x14ac:dyDescent="0.2">
      <c r="D44" s="143"/>
    </row>
    <row r="45" spans="4:4" x14ac:dyDescent="0.2">
      <c r="D45" s="143"/>
    </row>
    <row r="46" spans="4:4" x14ac:dyDescent="0.2">
      <c r="D46" s="143"/>
    </row>
    <row r="47" spans="4:4" x14ac:dyDescent="0.2">
      <c r="D47" s="143"/>
    </row>
    <row r="48" spans="4:4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87" customWidth="1"/>
    <col min="3" max="3" width="63.140625" style="87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7" t="s">
        <v>94</v>
      </c>
      <c r="B1" s="237"/>
      <c r="C1" s="237"/>
      <c r="D1" s="237"/>
      <c r="E1" s="237"/>
      <c r="F1" s="237"/>
      <c r="G1" s="237"/>
      <c r="AG1" t="s">
        <v>95</v>
      </c>
    </row>
    <row r="2" spans="1:60" ht="24.95" customHeight="1" x14ac:dyDescent="0.2">
      <c r="A2" s="144" t="s">
        <v>7</v>
      </c>
      <c r="B2" s="75" t="s">
        <v>44</v>
      </c>
      <c r="C2" s="238" t="s">
        <v>45</v>
      </c>
      <c r="D2" s="239"/>
      <c r="E2" s="239"/>
      <c r="F2" s="239"/>
      <c r="G2" s="240"/>
      <c r="AG2" t="s">
        <v>96</v>
      </c>
    </row>
    <row r="3" spans="1:60" ht="24.95" customHeight="1" x14ac:dyDescent="0.2">
      <c r="A3" s="144" t="s">
        <v>8</v>
      </c>
      <c r="B3" s="75" t="s">
        <v>50</v>
      </c>
      <c r="C3" s="238" t="s">
        <v>51</v>
      </c>
      <c r="D3" s="239"/>
      <c r="E3" s="239"/>
      <c r="F3" s="239"/>
      <c r="G3" s="240"/>
      <c r="AC3" s="87" t="s">
        <v>96</v>
      </c>
      <c r="AG3" t="s">
        <v>97</v>
      </c>
    </row>
    <row r="4" spans="1:60" ht="24.95" customHeight="1" x14ac:dyDescent="0.2">
      <c r="A4" s="145" t="s">
        <v>9</v>
      </c>
      <c r="B4" s="146" t="s">
        <v>54</v>
      </c>
      <c r="C4" s="241" t="s">
        <v>55</v>
      </c>
      <c r="D4" s="242"/>
      <c r="E4" s="242"/>
      <c r="F4" s="242"/>
      <c r="G4" s="243"/>
      <c r="AG4" t="s">
        <v>98</v>
      </c>
    </row>
    <row r="5" spans="1:60" x14ac:dyDescent="0.2">
      <c r="D5" s="143"/>
    </row>
    <row r="6" spans="1:60" ht="38.25" x14ac:dyDescent="0.2">
      <c r="A6" s="148" t="s">
        <v>99</v>
      </c>
      <c r="B6" s="150" t="s">
        <v>100</v>
      </c>
      <c r="C6" s="150" t="s">
        <v>101</v>
      </c>
      <c r="D6" s="149" t="s">
        <v>102</v>
      </c>
      <c r="E6" s="148" t="s">
        <v>103</v>
      </c>
      <c r="F6" s="147" t="s">
        <v>104</v>
      </c>
      <c r="G6" s="148" t="s">
        <v>29</v>
      </c>
      <c r="H6" s="151" t="s">
        <v>30</v>
      </c>
      <c r="I6" s="151" t="s">
        <v>105</v>
      </c>
      <c r="J6" s="151" t="s">
        <v>31</v>
      </c>
      <c r="K6" s="151" t="s">
        <v>106</v>
      </c>
      <c r="L6" s="151" t="s">
        <v>107</v>
      </c>
      <c r="M6" s="151" t="s">
        <v>108</v>
      </c>
      <c r="N6" s="151" t="s">
        <v>109</v>
      </c>
      <c r="O6" s="151" t="s">
        <v>110</v>
      </c>
      <c r="P6" s="151" t="s">
        <v>111</v>
      </c>
      <c r="Q6" s="151" t="s">
        <v>112</v>
      </c>
      <c r="R6" s="151" t="s">
        <v>113</v>
      </c>
      <c r="S6" s="151" t="s">
        <v>114</v>
      </c>
      <c r="T6" s="151" t="s">
        <v>115</v>
      </c>
      <c r="U6" s="151" t="s">
        <v>116</v>
      </c>
      <c r="V6" s="151" t="s">
        <v>117</v>
      </c>
      <c r="W6" s="151" t="s">
        <v>118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1" t="s">
        <v>119</v>
      </c>
      <c r="B8" s="162" t="s">
        <v>86</v>
      </c>
      <c r="C8" s="175" t="s">
        <v>87</v>
      </c>
      <c r="D8" s="163"/>
      <c r="E8" s="164"/>
      <c r="F8" s="165"/>
      <c r="G8" s="165">
        <f>SUMIF(AG9:AG12,"&lt;&gt;NOR",G9:G12)</f>
        <v>0</v>
      </c>
      <c r="H8" s="165"/>
      <c r="I8" s="165">
        <f>SUM(I9:I12)</f>
        <v>0</v>
      </c>
      <c r="J8" s="165"/>
      <c r="K8" s="165">
        <f>SUM(K9:K12)</f>
        <v>0</v>
      </c>
      <c r="L8" s="165"/>
      <c r="M8" s="165">
        <f>SUM(M9:M12)</f>
        <v>0</v>
      </c>
      <c r="N8" s="165"/>
      <c r="O8" s="165">
        <f>SUM(O9:O12)</f>
        <v>0</v>
      </c>
      <c r="P8" s="165"/>
      <c r="Q8" s="165">
        <f>SUM(Q9:Q12)</f>
        <v>0</v>
      </c>
      <c r="R8" s="165"/>
      <c r="S8" s="165"/>
      <c r="T8" s="166"/>
      <c r="U8" s="160"/>
      <c r="V8" s="160">
        <f>SUM(V9:V12)</f>
        <v>0</v>
      </c>
      <c r="W8" s="160"/>
      <c r="AG8" t="s">
        <v>120</v>
      </c>
    </row>
    <row r="9" spans="1:60" outlineLevel="1" x14ac:dyDescent="0.2">
      <c r="A9" s="180">
        <v>1</v>
      </c>
      <c r="B9" s="181" t="s">
        <v>129</v>
      </c>
      <c r="C9" s="187" t="s">
        <v>145</v>
      </c>
      <c r="D9" s="182" t="s">
        <v>146</v>
      </c>
      <c r="E9" s="183">
        <v>6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21</v>
      </c>
      <c r="M9" s="185">
        <f>G9*(1+L9/100)</f>
        <v>0</v>
      </c>
      <c r="N9" s="185">
        <v>0</v>
      </c>
      <c r="O9" s="185">
        <f>ROUND(E9*N9,2)</f>
        <v>0</v>
      </c>
      <c r="P9" s="185">
        <v>0</v>
      </c>
      <c r="Q9" s="185">
        <f>ROUND(E9*P9,2)</f>
        <v>0</v>
      </c>
      <c r="R9" s="185"/>
      <c r="S9" s="185" t="s">
        <v>124</v>
      </c>
      <c r="T9" s="186" t="s">
        <v>125</v>
      </c>
      <c r="U9" s="159">
        <v>0</v>
      </c>
      <c r="V9" s="159">
        <f>ROUND(E9*U9,2)</f>
        <v>0</v>
      </c>
      <c r="W9" s="159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126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80">
        <v>2</v>
      </c>
      <c r="B10" s="181" t="s">
        <v>132</v>
      </c>
      <c r="C10" s="187" t="s">
        <v>147</v>
      </c>
      <c r="D10" s="182" t="s">
        <v>148</v>
      </c>
      <c r="E10" s="183">
        <v>350</v>
      </c>
      <c r="F10" s="184"/>
      <c r="G10" s="185">
        <f>ROUND(E10*F10,2)</f>
        <v>0</v>
      </c>
      <c r="H10" s="184"/>
      <c r="I10" s="185">
        <f>ROUND(E10*H10,2)</f>
        <v>0</v>
      </c>
      <c r="J10" s="184"/>
      <c r="K10" s="185">
        <f>ROUND(E10*J10,2)</f>
        <v>0</v>
      </c>
      <c r="L10" s="185">
        <v>21</v>
      </c>
      <c r="M10" s="185">
        <f>G10*(1+L10/100)</f>
        <v>0</v>
      </c>
      <c r="N10" s="185">
        <v>0</v>
      </c>
      <c r="O10" s="185">
        <f>ROUND(E10*N10,2)</f>
        <v>0</v>
      </c>
      <c r="P10" s="185">
        <v>0</v>
      </c>
      <c r="Q10" s="185">
        <f>ROUND(E10*P10,2)</f>
        <v>0</v>
      </c>
      <c r="R10" s="185"/>
      <c r="S10" s="185" t="s">
        <v>124</v>
      </c>
      <c r="T10" s="186" t="s">
        <v>125</v>
      </c>
      <c r="U10" s="159">
        <v>0</v>
      </c>
      <c r="V10" s="159">
        <f>ROUND(E10*U10,2)</f>
        <v>0</v>
      </c>
      <c r="W10" s="159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126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80">
        <v>3</v>
      </c>
      <c r="B11" s="181" t="s">
        <v>149</v>
      </c>
      <c r="C11" s="187" t="s">
        <v>150</v>
      </c>
      <c r="D11" s="182" t="s">
        <v>148</v>
      </c>
      <c r="E11" s="183">
        <v>3</v>
      </c>
      <c r="F11" s="184"/>
      <c r="G11" s="185">
        <f>ROUND(E11*F11,2)</f>
        <v>0</v>
      </c>
      <c r="H11" s="184"/>
      <c r="I11" s="185">
        <f>ROUND(E11*H11,2)</f>
        <v>0</v>
      </c>
      <c r="J11" s="184"/>
      <c r="K11" s="185">
        <f>ROUND(E11*J11,2)</f>
        <v>0</v>
      </c>
      <c r="L11" s="185">
        <v>21</v>
      </c>
      <c r="M11" s="185">
        <f>G11*(1+L11/100)</f>
        <v>0</v>
      </c>
      <c r="N11" s="185">
        <v>0</v>
      </c>
      <c r="O11" s="185">
        <f>ROUND(E11*N11,2)</f>
        <v>0</v>
      </c>
      <c r="P11" s="185">
        <v>0</v>
      </c>
      <c r="Q11" s="185">
        <f>ROUND(E11*P11,2)</f>
        <v>0</v>
      </c>
      <c r="R11" s="185"/>
      <c r="S11" s="185" t="s">
        <v>124</v>
      </c>
      <c r="T11" s="186" t="s">
        <v>125</v>
      </c>
      <c r="U11" s="159">
        <v>0</v>
      </c>
      <c r="V11" s="159">
        <f>ROUND(E11*U11,2)</f>
        <v>0</v>
      </c>
      <c r="W11" s="159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126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80">
        <v>4</v>
      </c>
      <c r="B12" s="181" t="s">
        <v>151</v>
      </c>
      <c r="C12" s="187" t="s">
        <v>152</v>
      </c>
      <c r="D12" s="182" t="s">
        <v>148</v>
      </c>
      <c r="E12" s="183">
        <v>3</v>
      </c>
      <c r="F12" s="184"/>
      <c r="G12" s="185">
        <f>ROUND(E12*F12,2)</f>
        <v>0</v>
      </c>
      <c r="H12" s="184"/>
      <c r="I12" s="185">
        <f>ROUND(E12*H12,2)</f>
        <v>0</v>
      </c>
      <c r="J12" s="184"/>
      <c r="K12" s="185">
        <f>ROUND(E12*J12,2)</f>
        <v>0</v>
      </c>
      <c r="L12" s="185">
        <v>21</v>
      </c>
      <c r="M12" s="185">
        <f>G12*(1+L12/100)</f>
        <v>0</v>
      </c>
      <c r="N12" s="185">
        <v>0</v>
      </c>
      <c r="O12" s="185">
        <f>ROUND(E12*N12,2)</f>
        <v>0</v>
      </c>
      <c r="P12" s="185">
        <v>0</v>
      </c>
      <c r="Q12" s="185">
        <f>ROUND(E12*P12,2)</f>
        <v>0</v>
      </c>
      <c r="R12" s="185"/>
      <c r="S12" s="185" t="s">
        <v>124</v>
      </c>
      <c r="T12" s="186" t="s">
        <v>125</v>
      </c>
      <c r="U12" s="159">
        <v>0</v>
      </c>
      <c r="V12" s="159">
        <f>ROUND(E12*U12,2)</f>
        <v>0</v>
      </c>
      <c r="W12" s="159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126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x14ac:dyDescent="0.2">
      <c r="A13" s="161" t="s">
        <v>119</v>
      </c>
      <c r="B13" s="162" t="s">
        <v>90</v>
      </c>
      <c r="C13" s="175" t="s">
        <v>91</v>
      </c>
      <c r="D13" s="163"/>
      <c r="E13" s="164"/>
      <c r="F13" s="165"/>
      <c r="G13" s="165">
        <f>SUMIF(AG14:AG16,"&lt;&gt;NOR",G14:G16)</f>
        <v>0</v>
      </c>
      <c r="H13" s="165"/>
      <c r="I13" s="165">
        <f>SUM(I14:I16)</f>
        <v>0</v>
      </c>
      <c r="J13" s="165"/>
      <c r="K13" s="165">
        <f>SUM(K14:K16)</f>
        <v>0</v>
      </c>
      <c r="L13" s="165"/>
      <c r="M13" s="165">
        <f>SUM(M14:M16)</f>
        <v>0</v>
      </c>
      <c r="N13" s="165"/>
      <c r="O13" s="165">
        <f>SUM(O14:O16)</f>
        <v>0</v>
      </c>
      <c r="P13" s="165"/>
      <c r="Q13" s="165">
        <f>SUM(Q14:Q16)</f>
        <v>0</v>
      </c>
      <c r="R13" s="165"/>
      <c r="S13" s="165"/>
      <c r="T13" s="166"/>
      <c r="U13" s="160"/>
      <c r="V13" s="160">
        <f>SUM(V14:V16)</f>
        <v>0</v>
      </c>
      <c r="W13" s="160"/>
      <c r="AG13" t="s">
        <v>120</v>
      </c>
    </row>
    <row r="14" spans="1:60" outlineLevel="1" x14ac:dyDescent="0.2">
      <c r="A14" s="180">
        <v>5</v>
      </c>
      <c r="B14" s="181" t="s">
        <v>153</v>
      </c>
      <c r="C14" s="187" t="s">
        <v>154</v>
      </c>
      <c r="D14" s="182" t="s">
        <v>142</v>
      </c>
      <c r="E14" s="183">
        <v>55</v>
      </c>
      <c r="F14" s="184"/>
      <c r="G14" s="185">
        <f>ROUND(E14*F14,2)</f>
        <v>0</v>
      </c>
      <c r="H14" s="184"/>
      <c r="I14" s="185">
        <f>ROUND(E14*H14,2)</f>
        <v>0</v>
      </c>
      <c r="J14" s="184"/>
      <c r="K14" s="185">
        <f>ROUND(E14*J14,2)</f>
        <v>0</v>
      </c>
      <c r="L14" s="185">
        <v>21</v>
      </c>
      <c r="M14" s="185">
        <f>G14*(1+L14/100)</f>
        <v>0</v>
      </c>
      <c r="N14" s="185">
        <v>0</v>
      </c>
      <c r="O14" s="185">
        <f>ROUND(E14*N14,2)</f>
        <v>0</v>
      </c>
      <c r="P14" s="185">
        <v>0</v>
      </c>
      <c r="Q14" s="185">
        <f>ROUND(E14*P14,2)</f>
        <v>0</v>
      </c>
      <c r="R14" s="185"/>
      <c r="S14" s="185" t="s">
        <v>124</v>
      </c>
      <c r="T14" s="186" t="s">
        <v>125</v>
      </c>
      <c r="U14" s="159">
        <v>0</v>
      </c>
      <c r="V14" s="159">
        <f>ROUND(E14*U14,2)</f>
        <v>0</v>
      </c>
      <c r="W14" s="159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126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80">
        <v>6</v>
      </c>
      <c r="B15" s="181" t="s">
        <v>155</v>
      </c>
      <c r="C15" s="187" t="s">
        <v>156</v>
      </c>
      <c r="D15" s="182" t="s">
        <v>142</v>
      </c>
      <c r="E15" s="183">
        <v>10</v>
      </c>
      <c r="F15" s="184"/>
      <c r="G15" s="185">
        <f>ROUND(E15*F15,2)</f>
        <v>0</v>
      </c>
      <c r="H15" s="184"/>
      <c r="I15" s="185">
        <f>ROUND(E15*H15,2)</f>
        <v>0</v>
      </c>
      <c r="J15" s="184"/>
      <c r="K15" s="185">
        <f>ROUND(E15*J15,2)</f>
        <v>0</v>
      </c>
      <c r="L15" s="185">
        <v>21</v>
      </c>
      <c r="M15" s="185">
        <f>G15*(1+L15/100)</f>
        <v>0</v>
      </c>
      <c r="N15" s="185">
        <v>0</v>
      </c>
      <c r="O15" s="185">
        <f>ROUND(E15*N15,2)</f>
        <v>0</v>
      </c>
      <c r="P15" s="185">
        <v>0</v>
      </c>
      <c r="Q15" s="185">
        <f>ROUND(E15*P15,2)</f>
        <v>0</v>
      </c>
      <c r="R15" s="185"/>
      <c r="S15" s="185" t="s">
        <v>124</v>
      </c>
      <c r="T15" s="186" t="s">
        <v>125</v>
      </c>
      <c r="U15" s="159">
        <v>0</v>
      </c>
      <c r="V15" s="159">
        <f>ROUND(E15*U15,2)</f>
        <v>0</v>
      </c>
      <c r="W15" s="159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126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67">
        <v>7</v>
      </c>
      <c r="B16" s="168" t="s">
        <v>143</v>
      </c>
      <c r="C16" s="176" t="s">
        <v>157</v>
      </c>
      <c r="D16" s="169" t="s">
        <v>142</v>
      </c>
      <c r="E16" s="170">
        <v>8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/>
      <c r="S16" s="172" t="s">
        <v>124</v>
      </c>
      <c r="T16" s="173" t="s">
        <v>125</v>
      </c>
      <c r="U16" s="159">
        <v>0</v>
      </c>
      <c r="V16" s="159">
        <f>ROUND(E16*U16,2)</f>
        <v>0</v>
      </c>
      <c r="W16" s="159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126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33" x14ac:dyDescent="0.2">
      <c r="A17" s="5"/>
      <c r="B17" s="6"/>
      <c r="C17" s="177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AE17">
        <v>15</v>
      </c>
      <c r="AF17">
        <v>21</v>
      </c>
    </row>
    <row r="18" spans="1:33" x14ac:dyDescent="0.2">
      <c r="A18" s="155"/>
      <c r="B18" s="156" t="s">
        <v>29</v>
      </c>
      <c r="C18" s="178"/>
      <c r="D18" s="157"/>
      <c r="E18" s="158"/>
      <c r="F18" s="158"/>
      <c r="G18" s="174">
        <f>G8+G13</f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E18">
        <f>SUMIF(L7:L16,AE17,G7:G16)</f>
        <v>0</v>
      </c>
      <c r="AF18">
        <f>SUMIF(L7:L16,AF17,G7:G16)</f>
        <v>0</v>
      </c>
      <c r="AG18" t="s">
        <v>127</v>
      </c>
    </row>
    <row r="19" spans="1:33" x14ac:dyDescent="0.2">
      <c r="C19" s="179"/>
      <c r="D19" s="143"/>
      <c r="AG19" t="s">
        <v>128</v>
      </c>
    </row>
    <row r="20" spans="1:33" x14ac:dyDescent="0.2">
      <c r="D20" s="143"/>
    </row>
    <row r="21" spans="1:33" x14ac:dyDescent="0.2">
      <c r="D21" s="143"/>
    </row>
    <row r="22" spans="1:33" x14ac:dyDescent="0.2">
      <c r="D22" s="143"/>
    </row>
    <row r="23" spans="1:33" x14ac:dyDescent="0.2">
      <c r="D23" s="143"/>
    </row>
    <row r="24" spans="1:33" x14ac:dyDescent="0.2">
      <c r="D24" s="143"/>
    </row>
    <row r="25" spans="1:33" x14ac:dyDescent="0.2">
      <c r="D25" s="143"/>
    </row>
    <row r="26" spans="1:33" x14ac:dyDescent="0.2">
      <c r="D26" s="143"/>
    </row>
    <row r="27" spans="1:33" x14ac:dyDescent="0.2">
      <c r="D27" s="143"/>
    </row>
    <row r="28" spans="1:33" x14ac:dyDescent="0.2">
      <c r="D28" s="143"/>
    </row>
    <row r="29" spans="1:33" x14ac:dyDescent="0.2">
      <c r="D29" s="143"/>
    </row>
    <row r="30" spans="1:33" x14ac:dyDescent="0.2">
      <c r="D30" s="143"/>
    </row>
    <row r="31" spans="1:33" x14ac:dyDescent="0.2">
      <c r="D31" s="143"/>
    </row>
    <row r="32" spans="1:33" x14ac:dyDescent="0.2">
      <c r="D32" s="143"/>
    </row>
    <row r="33" spans="4:4" x14ac:dyDescent="0.2">
      <c r="D33" s="143"/>
    </row>
    <row r="34" spans="4:4" x14ac:dyDescent="0.2">
      <c r="D34" s="143"/>
    </row>
    <row r="35" spans="4:4" x14ac:dyDescent="0.2">
      <c r="D35" s="143"/>
    </row>
    <row r="36" spans="4:4" x14ac:dyDescent="0.2">
      <c r="D36" s="143"/>
    </row>
    <row r="37" spans="4:4" x14ac:dyDescent="0.2">
      <c r="D37" s="143"/>
    </row>
    <row r="38" spans="4:4" x14ac:dyDescent="0.2">
      <c r="D38" s="143"/>
    </row>
    <row r="39" spans="4:4" x14ac:dyDescent="0.2">
      <c r="D39" s="143"/>
    </row>
    <row r="40" spans="4:4" x14ac:dyDescent="0.2">
      <c r="D40" s="143"/>
    </row>
    <row r="41" spans="4:4" x14ac:dyDescent="0.2">
      <c r="D41" s="143"/>
    </row>
    <row r="42" spans="4:4" x14ac:dyDescent="0.2">
      <c r="D42" s="143"/>
    </row>
    <row r="43" spans="4:4" x14ac:dyDescent="0.2">
      <c r="D43" s="143"/>
    </row>
    <row r="44" spans="4:4" x14ac:dyDescent="0.2">
      <c r="D44" s="143"/>
    </row>
    <row r="45" spans="4:4" x14ac:dyDescent="0.2">
      <c r="D45" s="143"/>
    </row>
    <row r="46" spans="4:4" x14ac:dyDescent="0.2">
      <c r="D46" s="143"/>
    </row>
    <row r="47" spans="4:4" x14ac:dyDescent="0.2">
      <c r="D47" s="143"/>
    </row>
    <row r="48" spans="4:4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87" customWidth="1"/>
    <col min="3" max="3" width="63.140625" style="87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7" t="s">
        <v>94</v>
      </c>
      <c r="B1" s="237"/>
      <c r="C1" s="237"/>
      <c r="D1" s="237"/>
      <c r="E1" s="237"/>
      <c r="F1" s="237"/>
      <c r="G1" s="237"/>
      <c r="AG1" t="s">
        <v>95</v>
      </c>
    </row>
    <row r="2" spans="1:60" ht="24.95" customHeight="1" x14ac:dyDescent="0.2">
      <c r="A2" s="144" t="s">
        <v>7</v>
      </c>
      <c r="B2" s="75" t="s">
        <v>44</v>
      </c>
      <c r="C2" s="238" t="s">
        <v>45</v>
      </c>
      <c r="D2" s="239"/>
      <c r="E2" s="239"/>
      <c r="F2" s="239"/>
      <c r="G2" s="240"/>
      <c r="AG2" t="s">
        <v>96</v>
      </c>
    </row>
    <row r="3" spans="1:60" ht="24.95" customHeight="1" x14ac:dyDescent="0.2">
      <c r="A3" s="144" t="s">
        <v>8</v>
      </c>
      <c r="B3" s="75" t="s">
        <v>50</v>
      </c>
      <c r="C3" s="238" t="s">
        <v>51</v>
      </c>
      <c r="D3" s="239"/>
      <c r="E3" s="239"/>
      <c r="F3" s="239"/>
      <c r="G3" s="240"/>
      <c r="AC3" s="87" t="s">
        <v>96</v>
      </c>
      <c r="AG3" t="s">
        <v>97</v>
      </c>
    </row>
    <row r="4" spans="1:60" ht="24.95" customHeight="1" x14ac:dyDescent="0.2">
      <c r="A4" s="145" t="s">
        <v>9</v>
      </c>
      <c r="B4" s="146" t="s">
        <v>56</v>
      </c>
      <c r="C4" s="241" t="s">
        <v>57</v>
      </c>
      <c r="D4" s="242"/>
      <c r="E4" s="242"/>
      <c r="F4" s="242"/>
      <c r="G4" s="243"/>
      <c r="AG4" t="s">
        <v>98</v>
      </c>
    </row>
    <row r="5" spans="1:60" x14ac:dyDescent="0.2">
      <c r="D5" s="143"/>
    </row>
    <row r="6" spans="1:60" ht="38.25" x14ac:dyDescent="0.2">
      <c r="A6" s="148" t="s">
        <v>99</v>
      </c>
      <c r="B6" s="150" t="s">
        <v>100</v>
      </c>
      <c r="C6" s="150" t="s">
        <v>101</v>
      </c>
      <c r="D6" s="149" t="s">
        <v>102</v>
      </c>
      <c r="E6" s="148" t="s">
        <v>103</v>
      </c>
      <c r="F6" s="147" t="s">
        <v>104</v>
      </c>
      <c r="G6" s="148" t="s">
        <v>29</v>
      </c>
      <c r="H6" s="151" t="s">
        <v>30</v>
      </c>
      <c r="I6" s="151" t="s">
        <v>105</v>
      </c>
      <c r="J6" s="151" t="s">
        <v>31</v>
      </c>
      <c r="K6" s="151" t="s">
        <v>106</v>
      </c>
      <c r="L6" s="151" t="s">
        <v>107</v>
      </c>
      <c r="M6" s="151" t="s">
        <v>108</v>
      </c>
      <c r="N6" s="151" t="s">
        <v>109</v>
      </c>
      <c r="O6" s="151" t="s">
        <v>110</v>
      </c>
      <c r="P6" s="151" t="s">
        <v>111</v>
      </c>
      <c r="Q6" s="151" t="s">
        <v>112</v>
      </c>
      <c r="R6" s="151" t="s">
        <v>113</v>
      </c>
      <c r="S6" s="151" t="s">
        <v>114</v>
      </c>
      <c r="T6" s="151" t="s">
        <v>115</v>
      </c>
      <c r="U6" s="151" t="s">
        <v>116</v>
      </c>
      <c r="V6" s="151" t="s">
        <v>117</v>
      </c>
      <c r="W6" s="151" t="s">
        <v>118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1" t="s">
        <v>119</v>
      </c>
      <c r="B8" s="162" t="s">
        <v>74</v>
      </c>
      <c r="C8" s="175" t="s">
        <v>75</v>
      </c>
      <c r="D8" s="163"/>
      <c r="E8" s="164"/>
      <c r="F8" s="165"/>
      <c r="G8" s="165">
        <f>SUMIF(AG9:AG9,"&lt;&gt;NOR",G9:G9)</f>
        <v>0</v>
      </c>
      <c r="H8" s="165"/>
      <c r="I8" s="165">
        <f>SUM(I9:I9)</f>
        <v>0</v>
      </c>
      <c r="J8" s="165"/>
      <c r="K8" s="165">
        <f>SUM(K9:K9)</f>
        <v>0</v>
      </c>
      <c r="L8" s="165"/>
      <c r="M8" s="165">
        <f>SUM(M9:M9)</f>
        <v>0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120</v>
      </c>
    </row>
    <row r="9" spans="1:60" outlineLevel="1" x14ac:dyDescent="0.2">
      <c r="A9" s="180">
        <v>1</v>
      </c>
      <c r="B9" s="181" t="s">
        <v>132</v>
      </c>
      <c r="C9" s="187" t="s">
        <v>158</v>
      </c>
      <c r="D9" s="182" t="s">
        <v>131</v>
      </c>
      <c r="E9" s="183">
        <v>0.1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21</v>
      </c>
      <c r="M9" s="185">
        <f>G9*(1+L9/100)</f>
        <v>0</v>
      </c>
      <c r="N9" s="185">
        <v>0</v>
      </c>
      <c r="O9" s="185">
        <f>ROUND(E9*N9,2)</f>
        <v>0</v>
      </c>
      <c r="P9" s="185">
        <v>0</v>
      </c>
      <c r="Q9" s="185">
        <f>ROUND(E9*P9,2)</f>
        <v>0</v>
      </c>
      <c r="R9" s="185"/>
      <c r="S9" s="185" t="s">
        <v>124</v>
      </c>
      <c r="T9" s="186" t="s">
        <v>125</v>
      </c>
      <c r="U9" s="159">
        <v>0</v>
      </c>
      <c r="V9" s="159">
        <f>ROUND(E9*U9,2)</f>
        <v>0</v>
      </c>
      <c r="W9" s="159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159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x14ac:dyDescent="0.2">
      <c r="A10" s="161" t="s">
        <v>119</v>
      </c>
      <c r="B10" s="162" t="s">
        <v>78</v>
      </c>
      <c r="C10" s="175" t="s">
        <v>79</v>
      </c>
      <c r="D10" s="163"/>
      <c r="E10" s="164"/>
      <c r="F10" s="165"/>
      <c r="G10" s="165">
        <f>SUMIF(AG11:AG11,"&lt;&gt;NOR",G11:G11)</f>
        <v>0</v>
      </c>
      <c r="H10" s="165"/>
      <c r="I10" s="165">
        <f>SUM(I11:I11)</f>
        <v>0</v>
      </c>
      <c r="J10" s="165"/>
      <c r="K10" s="165">
        <f>SUM(K11:K11)</f>
        <v>0</v>
      </c>
      <c r="L10" s="165"/>
      <c r="M10" s="165">
        <f>SUM(M11:M11)</f>
        <v>0</v>
      </c>
      <c r="N10" s="165"/>
      <c r="O10" s="165">
        <f>SUM(O11:O11)</f>
        <v>0</v>
      </c>
      <c r="P10" s="165"/>
      <c r="Q10" s="165">
        <f>SUM(Q11:Q11)</f>
        <v>0</v>
      </c>
      <c r="R10" s="165"/>
      <c r="S10" s="165"/>
      <c r="T10" s="166"/>
      <c r="U10" s="160"/>
      <c r="V10" s="160">
        <f>SUM(V11:V11)</f>
        <v>0</v>
      </c>
      <c r="W10" s="160"/>
      <c r="AG10" t="s">
        <v>120</v>
      </c>
    </row>
    <row r="11" spans="1:60" outlineLevel="1" x14ac:dyDescent="0.2">
      <c r="A11" s="180">
        <v>2</v>
      </c>
      <c r="B11" s="181" t="s">
        <v>138</v>
      </c>
      <c r="C11" s="187" t="s">
        <v>160</v>
      </c>
      <c r="D11" s="182" t="s">
        <v>131</v>
      </c>
      <c r="E11" s="183">
        <v>1</v>
      </c>
      <c r="F11" s="184"/>
      <c r="G11" s="185">
        <f>ROUND(E11*F11,2)</f>
        <v>0</v>
      </c>
      <c r="H11" s="184"/>
      <c r="I11" s="185">
        <f>ROUND(E11*H11,2)</f>
        <v>0</v>
      </c>
      <c r="J11" s="184"/>
      <c r="K11" s="185">
        <f>ROUND(E11*J11,2)</f>
        <v>0</v>
      </c>
      <c r="L11" s="185">
        <v>21</v>
      </c>
      <c r="M11" s="185">
        <f>G11*(1+L11/100)</f>
        <v>0</v>
      </c>
      <c r="N11" s="185">
        <v>0</v>
      </c>
      <c r="O11" s="185">
        <f>ROUND(E11*N11,2)</f>
        <v>0</v>
      </c>
      <c r="P11" s="185">
        <v>0</v>
      </c>
      <c r="Q11" s="185">
        <f>ROUND(E11*P11,2)</f>
        <v>0</v>
      </c>
      <c r="R11" s="185"/>
      <c r="S11" s="185" t="s">
        <v>124</v>
      </c>
      <c r="T11" s="186" t="s">
        <v>125</v>
      </c>
      <c r="U11" s="159">
        <v>0</v>
      </c>
      <c r="V11" s="159">
        <f>ROUND(E11*U11,2)</f>
        <v>0</v>
      </c>
      <c r="W11" s="159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126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x14ac:dyDescent="0.2">
      <c r="A12" s="161" t="s">
        <v>119</v>
      </c>
      <c r="B12" s="162" t="s">
        <v>86</v>
      </c>
      <c r="C12" s="175" t="s">
        <v>87</v>
      </c>
      <c r="D12" s="163"/>
      <c r="E12" s="164"/>
      <c r="F12" s="165"/>
      <c r="G12" s="165">
        <f>SUMIF(AG13:AG14,"&lt;&gt;NOR",G13:G14)</f>
        <v>0</v>
      </c>
      <c r="H12" s="165"/>
      <c r="I12" s="165">
        <f>SUM(I13:I14)</f>
        <v>0</v>
      </c>
      <c r="J12" s="165"/>
      <c r="K12" s="165">
        <f>SUM(K13:K14)</f>
        <v>0</v>
      </c>
      <c r="L12" s="165"/>
      <c r="M12" s="165">
        <f>SUM(M13:M14)</f>
        <v>0</v>
      </c>
      <c r="N12" s="165"/>
      <c r="O12" s="165">
        <f>SUM(O13:O14)</f>
        <v>0</v>
      </c>
      <c r="P12" s="165"/>
      <c r="Q12" s="165">
        <f>SUM(Q13:Q14)</f>
        <v>0</v>
      </c>
      <c r="R12" s="165"/>
      <c r="S12" s="165"/>
      <c r="T12" s="166"/>
      <c r="U12" s="160"/>
      <c r="V12" s="160">
        <f>SUM(V13:V14)</f>
        <v>0</v>
      </c>
      <c r="W12" s="160"/>
      <c r="AG12" t="s">
        <v>120</v>
      </c>
    </row>
    <row r="13" spans="1:60" outlineLevel="1" x14ac:dyDescent="0.2">
      <c r="A13" s="180">
        <v>3</v>
      </c>
      <c r="B13" s="181" t="s">
        <v>140</v>
      </c>
      <c r="C13" s="187" t="s">
        <v>161</v>
      </c>
      <c r="D13" s="182" t="s">
        <v>123</v>
      </c>
      <c r="E13" s="183">
        <v>5</v>
      </c>
      <c r="F13" s="184"/>
      <c r="G13" s="185">
        <f>ROUND(E13*F13,2)</f>
        <v>0</v>
      </c>
      <c r="H13" s="184"/>
      <c r="I13" s="185">
        <f>ROUND(E13*H13,2)</f>
        <v>0</v>
      </c>
      <c r="J13" s="184"/>
      <c r="K13" s="185">
        <f>ROUND(E13*J13,2)</f>
        <v>0</v>
      </c>
      <c r="L13" s="185">
        <v>21</v>
      </c>
      <c r="M13" s="185">
        <f>G13*(1+L13/100)</f>
        <v>0</v>
      </c>
      <c r="N13" s="185">
        <v>0</v>
      </c>
      <c r="O13" s="185">
        <f>ROUND(E13*N13,2)</f>
        <v>0</v>
      </c>
      <c r="P13" s="185">
        <v>0</v>
      </c>
      <c r="Q13" s="185">
        <f>ROUND(E13*P13,2)</f>
        <v>0</v>
      </c>
      <c r="R13" s="185"/>
      <c r="S13" s="185" t="s">
        <v>124</v>
      </c>
      <c r="T13" s="186" t="s">
        <v>125</v>
      </c>
      <c r="U13" s="159">
        <v>0</v>
      </c>
      <c r="V13" s="159">
        <f>ROUND(E13*U13,2)</f>
        <v>0</v>
      </c>
      <c r="W13" s="159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126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80">
        <v>4</v>
      </c>
      <c r="B14" s="181" t="s">
        <v>143</v>
      </c>
      <c r="C14" s="187" t="s">
        <v>145</v>
      </c>
      <c r="D14" s="182" t="s">
        <v>131</v>
      </c>
      <c r="E14" s="183">
        <v>0.30000000000000004</v>
      </c>
      <c r="F14" s="184"/>
      <c r="G14" s="185">
        <f>ROUND(E14*F14,2)</f>
        <v>0</v>
      </c>
      <c r="H14" s="184"/>
      <c r="I14" s="185">
        <f>ROUND(E14*H14,2)</f>
        <v>0</v>
      </c>
      <c r="J14" s="184"/>
      <c r="K14" s="185">
        <f>ROUND(E14*J14,2)</f>
        <v>0</v>
      </c>
      <c r="L14" s="185">
        <v>21</v>
      </c>
      <c r="M14" s="185">
        <f>G14*(1+L14/100)</f>
        <v>0</v>
      </c>
      <c r="N14" s="185">
        <v>0</v>
      </c>
      <c r="O14" s="185">
        <f>ROUND(E14*N14,2)</f>
        <v>0</v>
      </c>
      <c r="P14" s="185">
        <v>0</v>
      </c>
      <c r="Q14" s="185">
        <f>ROUND(E14*P14,2)</f>
        <v>0</v>
      </c>
      <c r="R14" s="185"/>
      <c r="S14" s="185" t="s">
        <v>124</v>
      </c>
      <c r="T14" s="186" t="s">
        <v>125</v>
      </c>
      <c r="U14" s="159">
        <v>0</v>
      </c>
      <c r="V14" s="159">
        <f>ROUND(E14*U14,2)</f>
        <v>0</v>
      </c>
      <c r="W14" s="159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126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x14ac:dyDescent="0.2">
      <c r="A15" s="161" t="s">
        <v>119</v>
      </c>
      <c r="B15" s="162" t="s">
        <v>90</v>
      </c>
      <c r="C15" s="175" t="s">
        <v>91</v>
      </c>
      <c r="D15" s="163"/>
      <c r="E15" s="164"/>
      <c r="F15" s="165"/>
      <c r="G15" s="165">
        <f>SUMIF(AG16:AG16,"&lt;&gt;NOR",G16:G16)</f>
        <v>0</v>
      </c>
      <c r="H15" s="165"/>
      <c r="I15" s="165">
        <f>SUM(I16:I16)</f>
        <v>0</v>
      </c>
      <c r="J15" s="165"/>
      <c r="K15" s="165">
        <f>SUM(K16:K16)</f>
        <v>0</v>
      </c>
      <c r="L15" s="165"/>
      <c r="M15" s="165">
        <f>SUM(M16:M16)</f>
        <v>0</v>
      </c>
      <c r="N15" s="165"/>
      <c r="O15" s="165">
        <f>SUM(O16:O16)</f>
        <v>0</v>
      </c>
      <c r="P15" s="165"/>
      <c r="Q15" s="165">
        <f>SUM(Q16:Q16)</f>
        <v>0</v>
      </c>
      <c r="R15" s="165"/>
      <c r="S15" s="165"/>
      <c r="T15" s="166"/>
      <c r="U15" s="160"/>
      <c r="V15" s="160">
        <f>SUM(V16:V16)</f>
        <v>0</v>
      </c>
      <c r="W15" s="160"/>
      <c r="AG15" t="s">
        <v>120</v>
      </c>
    </row>
    <row r="16" spans="1:60" outlineLevel="1" x14ac:dyDescent="0.2">
      <c r="A16" s="167">
        <v>5</v>
      </c>
      <c r="B16" s="168" t="s">
        <v>162</v>
      </c>
      <c r="C16" s="176" t="s">
        <v>163</v>
      </c>
      <c r="D16" s="169" t="s">
        <v>146</v>
      </c>
      <c r="E16" s="170">
        <v>1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/>
      <c r="S16" s="172" t="s">
        <v>124</v>
      </c>
      <c r="T16" s="173" t="s">
        <v>125</v>
      </c>
      <c r="U16" s="159">
        <v>0</v>
      </c>
      <c r="V16" s="159">
        <f>ROUND(E16*U16,2)</f>
        <v>0</v>
      </c>
      <c r="W16" s="159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159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33" x14ac:dyDescent="0.2">
      <c r="A17" s="5"/>
      <c r="B17" s="6"/>
      <c r="C17" s="177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AE17">
        <v>15</v>
      </c>
      <c r="AF17">
        <v>21</v>
      </c>
    </row>
    <row r="18" spans="1:33" x14ac:dyDescent="0.2">
      <c r="A18" s="155"/>
      <c r="B18" s="156" t="s">
        <v>29</v>
      </c>
      <c r="C18" s="178"/>
      <c r="D18" s="157"/>
      <c r="E18" s="158"/>
      <c r="F18" s="158"/>
      <c r="G18" s="174">
        <f>G8+G10+G12+G15</f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E18">
        <f>SUMIF(L7:L16,AE17,G7:G16)</f>
        <v>0</v>
      </c>
      <c r="AF18">
        <f>SUMIF(L7:L16,AF17,G7:G16)</f>
        <v>0</v>
      </c>
      <c r="AG18" t="s">
        <v>127</v>
      </c>
    </row>
    <row r="19" spans="1:33" x14ac:dyDescent="0.2">
      <c r="C19" s="179"/>
      <c r="D19" s="143"/>
      <c r="AG19" t="s">
        <v>128</v>
      </c>
    </row>
    <row r="20" spans="1:33" x14ac:dyDescent="0.2">
      <c r="D20" s="143"/>
    </row>
    <row r="21" spans="1:33" x14ac:dyDescent="0.2">
      <c r="D21" s="143"/>
    </row>
    <row r="22" spans="1:33" x14ac:dyDescent="0.2">
      <c r="D22" s="143"/>
    </row>
    <row r="23" spans="1:33" x14ac:dyDescent="0.2">
      <c r="D23" s="143"/>
    </row>
    <row r="24" spans="1:33" x14ac:dyDescent="0.2">
      <c r="D24" s="143"/>
    </row>
    <row r="25" spans="1:33" x14ac:dyDescent="0.2">
      <c r="D25" s="143"/>
    </row>
    <row r="26" spans="1:33" x14ac:dyDescent="0.2">
      <c r="D26" s="143"/>
    </row>
    <row r="27" spans="1:33" x14ac:dyDescent="0.2">
      <c r="D27" s="143"/>
    </row>
    <row r="28" spans="1:33" x14ac:dyDescent="0.2">
      <c r="D28" s="143"/>
    </row>
    <row r="29" spans="1:33" x14ac:dyDescent="0.2">
      <c r="D29" s="143"/>
    </row>
    <row r="30" spans="1:33" x14ac:dyDescent="0.2">
      <c r="D30" s="143"/>
    </row>
    <row r="31" spans="1:33" x14ac:dyDescent="0.2">
      <c r="D31" s="143"/>
    </row>
    <row r="32" spans="1:33" x14ac:dyDescent="0.2">
      <c r="D32" s="143"/>
    </row>
    <row r="33" spans="4:4" x14ac:dyDescent="0.2">
      <c r="D33" s="143"/>
    </row>
    <row r="34" spans="4:4" x14ac:dyDescent="0.2">
      <c r="D34" s="143"/>
    </row>
    <row r="35" spans="4:4" x14ac:dyDescent="0.2">
      <c r="D35" s="143"/>
    </row>
    <row r="36" spans="4:4" x14ac:dyDescent="0.2">
      <c r="D36" s="143"/>
    </row>
    <row r="37" spans="4:4" x14ac:dyDescent="0.2">
      <c r="D37" s="143"/>
    </row>
    <row r="38" spans="4:4" x14ac:dyDescent="0.2">
      <c r="D38" s="143"/>
    </row>
    <row r="39" spans="4:4" x14ac:dyDescent="0.2">
      <c r="D39" s="143"/>
    </row>
    <row r="40" spans="4:4" x14ac:dyDescent="0.2">
      <c r="D40" s="143"/>
    </row>
    <row r="41" spans="4:4" x14ac:dyDescent="0.2">
      <c r="D41" s="143"/>
    </row>
    <row r="42" spans="4:4" x14ac:dyDescent="0.2">
      <c r="D42" s="143"/>
    </row>
    <row r="43" spans="4:4" x14ac:dyDescent="0.2">
      <c r="D43" s="143"/>
    </row>
    <row r="44" spans="4:4" x14ac:dyDescent="0.2">
      <c r="D44" s="143"/>
    </row>
    <row r="45" spans="4:4" x14ac:dyDescent="0.2">
      <c r="D45" s="143"/>
    </row>
    <row r="46" spans="4:4" x14ac:dyDescent="0.2">
      <c r="D46" s="143"/>
    </row>
    <row r="47" spans="4:4" x14ac:dyDescent="0.2">
      <c r="D47" s="143"/>
    </row>
    <row r="48" spans="4:4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87" customWidth="1"/>
    <col min="3" max="3" width="63.140625" style="87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7" t="s">
        <v>94</v>
      </c>
      <c r="B1" s="237"/>
      <c r="C1" s="237"/>
      <c r="D1" s="237"/>
      <c r="E1" s="237"/>
      <c r="F1" s="237"/>
      <c r="G1" s="237"/>
      <c r="AG1" t="s">
        <v>95</v>
      </c>
    </row>
    <row r="2" spans="1:60" ht="24.95" customHeight="1" x14ac:dyDescent="0.2">
      <c r="A2" s="144" t="s">
        <v>7</v>
      </c>
      <c r="B2" s="75" t="s">
        <v>44</v>
      </c>
      <c r="C2" s="238" t="s">
        <v>45</v>
      </c>
      <c r="D2" s="239"/>
      <c r="E2" s="239"/>
      <c r="F2" s="239"/>
      <c r="G2" s="240"/>
      <c r="AG2" t="s">
        <v>96</v>
      </c>
    </row>
    <row r="3" spans="1:60" ht="24.95" customHeight="1" x14ac:dyDescent="0.2">
      <c r="A3" s="144" t="s">
        <v>8</v>
      </c>
      <c r="B3" s="75" t="s">
        <v>50</v>
      </c>
      <c r="C3" s="238" t="s">
        <v>51</v>
      </c>
      <c r="D3" s="239"/>
      <c r="E3" s="239"/>
      <c r="F3" s="239"/>
      <c r="G3" s="240"/>
      <c r="AC3" s="87" t="s">
        <v>96</v>
      </c>
      <c r="AG3" t="s">
        <v>97</v>
      </c>
    </row>
    <row r="4" spans="1:60" ht="24.95" customHeight="1" x14ac:dyDescent="0.2">
      <c r="A4" s="145" t="s">
        <v>9</v>
      </c>
      <c r="B4" s="146" t="s">
        <v>58</v>
      </c>
      <c r="C4" s="241" t="s">
        <v>59</v>
      </c>
      <c r="D4" s="242"/>
      <c r="E4" s="242"/>
      <c r="F4" s="242"/>
      <c r="G4" s="243"/>
      <c r="AG4" t="s">
        <v>98</v>
      </c>
    </row>
    <row r="5" spans="1:60" x14ac:dyDescent="0.2">
      <c r="D5" s="143"/>
    </row>
    <row r="6" spans="1:60" ht="38.25" x14ac:dyDescent="0.2">
      <c r="A6" s="148" t="s">
        <v>99</v>
      </c>
      <c r="B6" s="150" t="s">
        <v>100</v>
      </c>
      <c r="C6" s="150" t="s">
        <v>101</v>
      </c>
      <c r="D6" s="149" t="s">
        <v>102</v>
      </c>
      <c r="E6" s="148" t="s">
        <v>103</v>
      </c>
      <c r="F6" s="147" t="s">
        <v>104</v>
      </c>
      <c r="G6" s="148" t="s">
        <v>29</v>
      </c>
      <c r="H6" s="151" t="s">
        <v>30</v>
      </c>
      <c r="I6" s="151" t="s">
        <v>105</v>
      </c>
      <c r="J6" s="151" t="s">
        <v>31</v>
      </c>
      <c r="K6" s="151" t="s">
        <v>106</v>
      </c>
      <c r="L6" s="151" t="s">
        <v>107</v>
      </c>
      <c r="M6" s="151" t="s">
        <v>108</v>
      </c>
      <c r="N6" s="151" t="s">
        <v>109</v>
      </c>
      <c r="O6" s="151" t="s">
        <v>110</v>
      </c>
      <c r="P6" s="151" t="s">
        <v>111</v>
      </c>
      <c r="Q6" s="151" t="s">
        <v>112</v>
      </c>
      <c r="R6" s="151" t="s">
        <v>113</v>
      </c>
      <c r="S6" s="151" t="s">
        <v>114</v>
      </c>
      <c r="T6" s="151" t="s">
        <v>115</v>
      </c>
      <c r="U6" s="151" t="s">
        <v>116</v>
      </c>
      <c r="V6" s="151" t="s">
        <v>117</v>
      </c>
      <c r="W6" s="151" t="s">
        <v>118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1" t="s">
        <v>119</v>
      </c>
      <c r="B8" s="162" t="s">
        <v>78</v>
      </c>
      <c r="C8" s="175" t="s">
        <v>79</v>
      </c>
      <c r="D8" s="163"/>
      <c r="E8" s="164"/>
      <c r="F8" s="165"/>
      <c r="G8" s="165">
        <f>SUMIF(AG9:AG9,"&lt;&gt;NOR",G9:G9)</f>
        <v>0</v>
      </c>
      <c r="H8" s="165"/>
      <c r="I8" s="165">
        <f>SUM(I9:I9)</f>
        <v>0</v>
      </c>
      <c r="J8" s="165"/>
      <c r="K8" s="165">
        <f>SUM(K9:K9)</f>
        <v>0</v>
      </c>
      <c r="L8" s="165"/>
      <c r="M8" s="165">
        <f>SUM(M9:M9)</f>
        <v>0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120</v>
      </c>
    </row>
    <row r="9" spans="1:60" outlineLevel="1" x14ac:dyDescent="0.2">
      <c r="A9" s="180">
        <v>1</v>
      </c>
      <c r="B9" s="181" t="s">
        <v>136</v>
      </c>
      <c r="C9" s="187" t="s">
        <v>164</v>
      </c>
      <c r="D9" s="182" t="s">
        <v>131</v>
      </c>
      <c r="E9" s="183">
        <v>1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21</v>
      </c>
      <c r="M9" s="185">
        <f>G9*(1+L9/100)</f>
        <v>0</v>
      </c>
      <c r="N9" s="185">
        <v>0</v>
      </c>
      <c r="O9" s="185">
        <f>ROUND(E9*N9,2)</f>
        <v>0</v>
      </c>
      <c r="P9" s="185">
        <v>0</v>
      </c>
      <c r="Q9" s="185">
        <f>ROUND(E9*P9,2)</f>
        <v>0</v>
      </c>
      <c r="R9" s="185"/>
      <c r="S9" s="185" t="s">
        <v>124</v>
      </c>
      <c r="T9" s="186" t="s">
        <v>125</v>
      </c>
      <c r="U9" s="159">
        <v>0</v>
      </c>
      <c r="V9" s="159">
        <f>ROUND(E9*U9,2)</f>
        <v>0</v>
      </c>
      <c r="W9" s="159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126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x14ac:dyDescent="0.2">
      <c r="A10" s="161" t="s">
        <v>119</v>
      </c>
      <c r="B10" s="162" t="s">
        <v>86</v>
      </c>
      <c r="C10" s="175" t="s">
        <v>87</v>
      </c>
      <c r="D10" s="163"/>
      <c r="E10" s="164"/>
      <c r="F10" s="165"/>
      <c r="G10" s="165">
        <f>SUMIF(AG11:AG12,"&lt;&gt;NOR",G11:G12)</f>
        <v>0</v>
      </c>
      <c r="H10" s="165"/>
      <c r="I10" s="165">
        <f>SUM(I11:I12)</f>
        <v>0</v>
      </c>
      <c r="J10" s="165"/>
      <c r="K10" s="165">
        <f>SUM(K11:K12)</f>
        <v>0</v>
      </c>
      <c r="L10" s="165"/>
      <c r="M10" s="165">
        <f>SUM(M11:M12)</f>
        <v>0</v>
      </c>
      <c r="N10" s="165"/>
      <c r="O10" s="165">
        <f>SUM(O11:O12)</f>
        <v>0</v>
      </c>
      <c r="P10" s="165"/>
      <c r="Q10" s="165">
        <f>SUM(Q11:Q12)</f>
        <v>0</v>
      </c>
      <c r="R10" s="165"/>
      <c r="S10" s="165"/>
      <c r="T10" s="166"/>
      <c r="U10" s="160"/>
      <c r="V10" s="160">
        <f>SUM(V11:V12)</f>
        <v>0</v>
      </c>
      <c r="W10" s="160"/>
      <c r="AG10" t="s">
        <v>120</v>
      </c>
    </row>
    <row r="11" spans="1:60" outlineLevel="1" x14ac:dyDescent="0.2">
      <c r="A11" s="180">
        <v>2</v>
      </c>
      <c r="B11" s="181" t="s">
        <v>138</v>
      </c>
      <c r="C11" s="187" t="s">
        <v>161</v>
      </c>
      <c r="D11" s="182" t="s">
        <v>123</v>
      </c>
      <c r="E11" s="183">
        <v>3</v>
      </c>
      <c r="F11" s="184"/>
      <c r="G11" s="185">
        <f>ROUND(E11*F11,2)</f>
        <v>0</v>
      </c>
      <c r="H11" s="184"/>
      <c r="I11" s="185">
        <f>ROUND(E11*H11,2)</f>
        <v>0</v>
      </c>
      <c r="J11" s="184"/>
      <c r="K11" s="185">
        <f>ROUND(E11*J11,2)</f>
        <v>0</v>
      </c>
      <c r="L11" s="185">
        <v>21</v>
      </c>
      <c r="M11" s="185">
        <f>G11*(1+L11/100)</f>
        <v>0</v>
      </c>
      <c r="N11" s="185">
        <v>0</v>
      </c>
      <c r="O11" s="185">
        <f>ROUND(E11*N11,2)</f>
        <v>0</v>
      </c>
      <c r="P11" s="185">
        <v>0</v>
      </c>
      <c r="Q11" s="185">
        <f>ROUND(E11*P11,2)</f>
        <v>0</v>
      </c>
      <c r="R11" s="185"/>
      <c r="S11" s="185" t="s">
        <v>124</v>
      </c>
      <c r="T11" s="186" t="s">
        <v>125</v>
      </c>
      <c r="U11" s="159">
        <v>0</v>
      </c>
      <c r="V11" s="159">
        <f>ROUND(E11*U11,2)</f>
        <v>0</v>
      </c>
      <c r="W11" s="159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126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80">
        <v>3</v>
      </c>
      <c r="B12" s="181" t="s">
        <v>140</v>
      </c>
      <c r="C12" s="187" t="s">
        <v>145</v>
      </c>
      <c r="D12" s="182" t="s">
        <v>131</v>
      </c>
      <c r="E12" s="183">
        <v>0.30000000000000004</v>
      </c>
      <c r="F12" s="184"/>
      <c r="G12" s="185">
        <f>ROUND(E12*F12,2)</f>
        <v>0</v>
      </c>
      <c r="H12" s="184"/>
      <c r="I12" s="185">
        <f>ROUND(E12*H12,2)</f>
        <v>0</v>
      </c>
      <c r="J12" s="184"/>
      <c r="K12" s="185">
        <f>ROUND(E12*J12,2)</f>
        <v>0</v>
      </c>
      <c r="L12" s="185">
        <v>21</v>
      </c>
      <c r="M12" s="185">
        <f>G12*(1+L12/100)</f>
        <v>0</v>
      </c>
      <c r="N12" s="185">
        <v>0</v>
      </c>
      <c r="O12" s="185">
        <f>ROUND(E12*N12,2)</f>
        <v>0</v>
      </c>
      <c r="P12" s="185">
        <v>0</v>
      </c>
      <c r="Q12" s="185">
        <f>ROUND(E12*P12,2)</f>
        <v>0</v>
      </c>
      <c r="R12" s="185"/>
      <c r="S12" s="185" t="s">
        <v>124</v>
      </c>
      <c r="T12" s="186" t="s">
        <v>125</v>
      </c>
      <c r="U12" s="159">
        <v>0</v>
      </c>
      <c r="V12" s="159">
        <f>ROUND(E12*U12,2)</f>
        <v>0</v>
      </c>
      <c r="W12" s="159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126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x14ac:dyDescent="0.2">
      <c r="A13" s="161" t="s">
        <v>119</v>
      </c>
      <c r="B13" s="162" t="s">
        <v>90</v>
      </c>
      <c r="C13" s="175" t="s">
        <v>91</v>
      </c>
      <c r="D13" s="163"/>
      <c r="E13" s="164"/>
      <c r="F13" s="165"/>
      <c r="G13" s="165">
        <f>SUMIF(AG14:AG14,"&lt;&gt;NOR",G14:G14)</f>
        <v>0</v>
      </c>
      <c r="H13" s="165"/>
      <c r="I13" s="165">
        <f>SUM(I14:I14)</f>
        <v>0</v>
      </c>
      <c r="J13" s="165"/>
      <c r="K13" s="165">
        <f>SUM(K14:K14)</f>
        <v>0</v>
      </c>
      <c r="L13" s="165"/>
      <c r="M13" s="165">
        <f>SUM(M14:M14)</f>
        <v>0</v>
      </c>
      <c r="N13" s="165"/>
      <c r="O13" s="165">
        <f>SUM(O14:O14)</f>
        <v>0</v>
      </c>
      <c r="P13" s="165"/>
      <c r="Q13" s="165">
        <f>SUM(Q14:Q14)</f>
        <v>0</v>
      </c>
      <c r="R13" s="165"/>
      <c r="S13" s="165"/>
      <c r="T13" s="166"/>
      <c r="U13" s="160"/>
      <c r="V13" s="160">
        <f>SUM(V14:V14)</f>
        <v>0</v>
      </c>
      <c r="W13" s="160"/>
      <c r="AG13" t="s">
        <v>120</v>
      </c>
    </row>
    <row r="14" spans="1:60" outlineLevel="1" x14ac:dyDescent="0.2">
      <c r="A14" s="167">
        <v>4</v>
      </c>
      <c r="B14" s="168" t="s">
        <v>143</v>
      </c>
      <c r="C14" s="176" t="s">
        <v>165</v>
      </c>
      <c r="D14" s="169" t="s">
        <v>146</v>
      </c>
      <c r="E14" s="170">
        <v>1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2"/>
      <c r="S14" s="172" t="s">
        <v>124</v>
      </c>
      <c r="T14" s="173" t="s">
        <v>125</v>
      </c>
      <c r="U14" s="159">
        <v>0</v>
      </c>
      <c r="V14" s="159">
        <f>ROUND(E14*U14,2)</f>
        <v>0</v>
      </c>
      <c r="W14" s="159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159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x14ac:dyDescent="0.2">
      <c r="A15" s="5"/>
      <c r="B15" s="6"/>
      <c r="C15" s="177"/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E15">
        <v>15</v>
      </c>
      <c r="AF15">
        <v>21</v>
      </c>
    </row>
    <row r="16" spans="1:60" x14ac:dyDescent="0.2">
      <c r="A16" s="155"/>
      <c r="B16" s="156" t="s">
        <v>29</v>
      </c>
      <c r="C16" s="178"/>
      <c r="D16" s="157"/>
      <c r="E16" s="158"/>
      <c r="F16" s="158"/>
      <c r="G16" s="174">
        <f>G8+G10+G13</f>
        <v>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AE16">
        <f>SUMIF(L7:L14,AE15,G7:G14)</f>
        <v>0</v>
      </c>
      <c r="AF16">
        <f>SUMIF(L7:L14,AF15,G7:G14)</f>
        <v>0</v>
      </c>
      <c r="AG16" t="s">
        <v>127</v>
      </c>
    </row>
    <row r="17" spans="3:33" x14ac:dyDescent="0.2">
      <c r="C17" s="179"/>
      <c r="D17" s="143"/>
      <c r="AG17" t="s">
        <v>128</v>
      </c>
    </row>
    <row r="18" spans="3:33" x14ac:dyDescent="0.2">
      <c r="D18" s="143"/>
    </row>
    <row r="19" spans="3:33" x14ac:dyDescent="0.2">
      <c r="D19" s="143"/>
    </row>
    <row r="20" spans="3:33" x14ac:dyDescent="0.2">
      <c r="D20" s="143"/>
    </row>
    <row r="21" spans="3:33" x14ac:dyDescent="0.2">
      <c r="D21" s="143"/>
    </row>
    <row r="22" spans="3:33" x14ac:dyDescent="0.2">
      <c r="D22" s="143"/>
    </row>
    <row r="23" spans="3:33" x14ac:dyDescent="0.2">
      <c r="D23" s="143"/>
    </row>
    <row r="24" spans="3:33" x14ac:dyDescent="0.2">
      <c r="D24" s="143"/>
    </row>
    <row r="25" spans="3:33" x14ac:dyDescent="0.2">
      <c r="D25" s="143"/>
    </row>
    <row r="26" spans="3:33" x14ac:dyDescent="0.2">
      <c r="D26" s="143"/>
    </row>
    <row r="27" spans="3:33" x14ac:dyDescent="0.2">
      <c r="D27" s="143"/>
    </row>
    <row r="28" spans="3:33" x14ac:dyDescent="0.2">
      <c r="D28" s="143"/>
    </row>
    <row r="29" spans="3:33" x14ac:dyDescent="0.2">
      <c r="D29" s="143"/>
    </row>
    <row r="30" spans="3:33" x14ac:dyDescent="0.2">
      <c r="D30" s="143"/>
    </row>
    <row r="31" spans="3:33" x14ac:dyDescent="0.2">
      <c r="D31" s="143"/>
    </row>
    <row r="32" spans="3:33" x14ac:dyDescent="0.2">
      <c r="D32" s="143"/>
    </row>
    <row r="33" spans="4:4" x14ac:dyDescent="0.2">
      <c r="D33" s="143"/>
    </row>
    <row r="34" spans="4:4" x14ac:dyDescent="0.2">
      <c r="D34" s="143"/>
    </row>
    <row r="35" spans="4:4" x14ac:dyDescent="0.2">
      <c r="D35" s="143"/>
    </row>
    <row r="36" spans="4:4" x14ac:dyDescent="0.2">
      <c r="D36" s="143"/>
    </row>
    <row r="37" spans="4:4" x14ac:dyDescent="0.2">
      <c r="D37" s="143"/>
    </row>
    <row r="38" spans="4:4" x14ac:dyDescent="0.2">
      <c r="D38" s="143"/>
    </row>
    <row r="39" spans="4:4" x14ac:dyDescent="0.2">
      <c r="D39" s="143"/>
    </row>
    <row r="40" spans="4:4" x14ac:dyDescent="0.2">
      <c r="D40" s="143"/>
    </row>
    <row r="41" spans="4:4" x14ac:dyDescent="0.2">
      <c r="D41" s="143"/>
    </row>
    <row r="42" spans="4:4" x14ac:dyDescent="0.2">
      <c r="D42" s="143"/>
    </row>
    <row r="43" spans="4:4" x14ac:dyDescent="0.2">
      <c r="D43" s="143"/>
    </row>
    <row r="44" spans="4:4" x14ac:dyDescent="0.2">
      <c r="D44" s="143"/>
    </row>
    <row r="45" spans="4:4" x14ac:dyDescent="0.2">
      <c r="D45" s="143"/>
    </row>
    <row r="46" spans="4:4" x14ac:dyDescent="0.2">
      <c r="D46" s="143"/>
    </row>
    <row r="47" spans="4:4" x14ac:dyDescent="0.2">
      <c r="D47" s="143"/>
    </row>
    <row r="48" spans="4:4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87" customWidth="1"/>
    <col min="3" max="3" width="63.140625" style="87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7" t="s">
        <v>94</v>
      </c>
      <c r="B1" s="237"/>
      <c r="C1" s="237"/>
      <c r="D1" s="237"/>
      <c r="E1" s="237"/>
      <c r="F1" s="237"/>
      <c r="G1" s="237"/>
      <c r="AG1" t="s">
        <v>95</v>
      </c>
    </row>
    <row r="2" spans="1:60" ht="24.95" customHeight="1" x14ac:dyDescent="0.2">
      <c r="A2" s="144" t="s">
        <v>7</v>
      </c>
      <c r="B2" s="75" t="s">
        <v>44</v>
      </c>
      <c r="C2" s="238" t="s">
        <v>45</v>
      </c>
      <c r="D2" s="239"/>
      <c r="E2" s="239"/>
      <c r="F2" s="239"/>
      <c r="G2" s="240"/>
      <c r="AG2" t="s">
        <v>96</v>
      </c>
    </row>
    <row r="3" spans="1:60" ht="24.95" customHeight="1" x14ac:dyDescent="0.2">
      <c r="A3" s="144" t="s">
        <v>8</v>
      </c>
      <c r="B3" s="75" t="s">
        <v>50</v>
      </c>
      <c r="C3" s="238" t="s">
        <v>51</v>
      </c>
      <c r="D3" s="239"/>
      <c r="E3" s="239"/>
      <c r="F3" s="239"/>
      <c r="G3" s="240"/>
      <c r="AC3" s="87" t="s">
        <v>96</v>
      </c>
      <c r="AG3" t="s">
        <v>97</v>
      </c>
    </row>
    <row r="4" spans="1:60" ht="24.95" customHeight="1" x14ac:dyDescent="0.2">
      <c r="A4" s="145" t="s">
        <v>9</v>
      </c>
      <c r="B4" s="146" t="s">
        <v>60</v>
      </c>
      <c r="C4" s="241" t="s">
        <v>61</v>
      </c>
      <c r="D4" s="242"/>
      <c r="E4" s="242"/>
      <c r="F4" s="242"/>
      <c r="G4" s="243"/>
      <c r="AG4" t="s">
        <v>98</v>
      </c>
    </row>
    <row r="5" spans="1:60" x14ac:dyDescent="0.2">
      <c r="D5" s="143"/>
    </row>
    <row r="6" spans="1:60" ht="38.25" x14ac:dyDescent="0.2">
      <c r="A6" s="148" t="s">
        <v>99</v>
      </c>
      <c r="B6" s="150" t="s">
        <v>100</v>
      </c>
      <c r="C6" s="150" t="s">
        <v>101</v>
      </c>
      <c r="D6" s="149" t="s">
        <v>102</v>
      </c>
      <c r="E6" s="148" t="s">
        <v>103</v>
      </c>
      <c r="F6" s="147" t="s">
        <v>104</v>
      </c>
      <c r="G6" s="148" t="s">
        <v>29</v>
      </c>
      <c r="H6" s="151" t="s">
        <v>30</v>
      </c>
      <c r="I6" s="151" t="s">
        <v>105</v>
      </c>
      <c r="J6" s="151" t="s">
        <v>31</v>
      </c>
      <c r="K6" s="151" t="s">
        <v>106</v>
      </c>
      <c r="L6" s="151" t="s">
        <v>107</v>
      </c>
      <c r="M6" s="151" t="s">
        <v>108</v>
      </c>
      <c r="N6" s="151" t="s">
        <v>109</v>
      </c>
      <c r="O6" s="151" t="s">
        <v>110</v>
      </c>
      <c r="P6" s="151" t="s">
        <v>111</v>
      </c>
      <c r="Q6" s="151" t="s">
        <v>112</v>
      </c>
      <c r="R6" s="151" t="s">
        <v>113</v>
      </c>
      <c r="S6" s="151" t="s">
        <v>114</v>
      </c>
      <c r="T6" s="151" t="s">
        <v>115</v>
      </c>
      <c r="U6" s="151" t="s">
        <v>116</v>
      </c>
      <c r="V6" s="151" t="s">
        <v>117</v>
      </c>
      <c r="W6" s="151" t="s">
        <v>118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1" t="s">
        <v>119</v>
      </c>
      <c r="B8" s="162" t="s">
        <v>78</v>
      </c>
      <c r="C8" s="175" t="s">
        <v>79</v>
      </c>
      <c r="D8" s="163"/>
      <c r="E8" s="164"/>
      <c r="F8" s="165"/>
      <c r="G8" s="165">
        <f>SUMIF(AG9:AG9,"&lt;&gt;NOR",G9:G9)</f>
        <v>0</v>
      </c>
      <c r="H8" s="165"/>
      <c r="I8" s="165">
        <f>SUM(I9:I9)</f>
        <v>0</v>
      </c>
      <c r="J8" s="165"/>
      <c r="K8" s="165">
        <f>SUM(K9:K9)</f>
        <v>0</v>
      </c>
      <c r="L8" s="165"/>
      <c r="M8" s="165">
        <f>SUM(M9:M9)</f>
        <v>0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120</v>
      </c>
    </row>
    <row r="9" spans="1:60" outlineLevel="1" x14ac:dyDescent="0.2">
      <c r="A9" s="180">
        <v>1</v>
      </c>
      <c r="B9" s="181" t="s">
        <v>138</v>
      </c>
      <c r="C9" s="187" t="s">
        <v>164</v>
      </c>
      <c r="D9" s="182" t="s">
        <v>131</v>
      </c>
      <c r="E9" s="183">
        <v>1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21</v>
      </c>
      <c r="M9" s="185">
        <f>G9*(1+L9/100)</f>
        <v>0</v>
      </c>
      <c r="N9" s="185">
        <v>0</v>
      </c>
      <c r="O9" s="185">
        <f>ROUND(E9*N9,2)</f>
        <v>0</v>
      </c>
      <c r="P9" s="185">
        <v>0</v>
      </c>
      <c r="Q9" s="185">
        <f>ROUND(E9*P9,2)</f>
        <v>0</v>
      </c>
      <c r="R9" s="185"/>
      <c r="S9" s="185" t="s">
        <v>124</v>
      </c>
      <c r="T9" s="186" t="s">
        <v>125</v>
      </c>
      <c r="U9" s="159">
        <v>0</v>
      </c>
      <c r="V9" s="159">
        <f>ROUND(E9*U9,2)</f>
        <v>0</v>
      </c>
      <c r="W9" s="159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126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x14ac:dyDescent="0.2">
      <c r="A10" s="161" t="s">
        <v>119</v>
      </c>
      <c r="B10" s="162" t="s">
        <v>86</v>
      </c>
      <c r="C10" s="175" t="s">
        <v>87</v>
      </c>
      <c r="D10" s="163"/>
      <c r="E10" s="164"/>
      <c r="F10" s="165"/>
      <c r="G10" s="165">
        <f>SUMIF(AG11:AG12,"&lt;&gt;NOR",G11:G12)</f>
        <v>0</v>
      </c>
      <c r="H10" s="165"/>
      <c r="I10" s="165">
        <f>SUM(I11:I12)</f>
        <v>0</v>
      </c>
      <c r="J10" s="165"/>
      <c r="K10" s="165">
        <f>SUM(K11:K12)</f>
        <v>0</v>
      </c>
      <c r="L10" s="165"/>
      <c r="M10" s="165">
        <f>SUM(M11:M12)</f>
        <v>0</v>
      </c>
      <c r="N10" s="165"/>
      <c r="O10" s="165">
        <f>SUM(O11:O12)</f>
        <v>0</v>
      </c>
      <c r="P10" s="165"/>
      <c r="Q10" s="165">
        <f>SUM(Q11:Q12)</f>
        <v>0</v>
      </c>
      <c r="R10" s="165"/>
      <c r="S10" s="165"/>
      <c r="T10" s="166"/>
      <c r="U10" s="160"/>
      <c r="V10" s="160">
        <f>SUM(V11:V12)</f>
        <v>0</v>
      </c>
      <c r="W10" s="160"/>
      <c r="AG10" t="s">
        <v>120</v>
      </c>
    </row>
    <row r="11" spans="1:60" outlineLevel="1" x14ac:dyDescent="0.2">
      <c r="A11" s="180">
        <v>2</v>
      </c>
      <c r="B11" s="181" t="s">
        <v>140</v>
      </c>
      <c r="C11" s="187" t="s">
        <v>161</v>
      </c>
      <c r="D11" s="182" t="s">
        <v>123</v>
      </c>
      <c r="E11" s="183">
        <v>5</v>
      </c>
      <c r="F11" s="184"/>
      <c r="G11" s="185">
        <f>ROUND(E11*F11,2)</f>
        <v>0</v>
      </c>
      <c r="H11" s="184"/>
      <c r="I11" s="185">
        <f>ROUND(E11*H11,2)</f>
        <v>0</v>
      </c>
      <c r="J11" s="184"/>
      <c r="K11" s="185">
        <f>ROUND(E11*J11,2)</f>
        <v>0</v>
      </c>
      <c r="L11" s="185">
        <v>21</v>
      </c>
      <c r="M11" s="185">
        <f>G11*(1+L11/100)</f>
        <v>0</v>
      </c>
      <c r="N11" s="185">
        <v>0</v>
      </c>
      <c r="O11" s="185">
        <f>ROUND(E11*N11,2)</f>
        <v>0</v>
      </c>
      <c r="P11" s="185">
        <v>0</v>
      </c>
      <c r="Q11" s="185">
        <f>ROUND(E11*P11,2)</f>
        <v>0</v>
      </c>
      <c r="R11" s="185"/>
      <c r="S11" s="185" t="s">
        <v>124</v>
      </c>
      <c r="T11" s="186" t="s">
        <v>125</v>
      </c>
      <c r="U11" s="159">
        <v>0</v>
      </c>
      <c r="V11" s="159">
        <f>ROUND(E11*U11,2)</f>
        <v>0</v>
      </c>
      <c r="W11" s="159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126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80">
        <v>3</v>
      </c>
      <c r="B12" s="181" t="s">
        <v>143</v>
      </c>
      <c r="C12" s="187" t="s">
        <v>145</v>
      </c>
      <c r="D12" s="182" t="s">
        <v>131</v>
      </c>
      <c r="E12" s="183">
        <v>0.30000000000000004</v>
      </c>
      <c r="F12" s="184"/>
      <c r="G12" s="185">
        <f>ROUND(E12*F12,2)</f>
        <v>0</v>
      </c>
      <c r="H12" s="184"/>
      <c r="I12" s="185">
        <f>ROUND(E12*H12,2)</f>
        <v>0</v>
      </c>
      <c r="J12" s="184"/>
      <c r="K12" s="185">
        <f>ROUND(E12*J12,2)</f>
        <v>0</v>
      </c>
      <c r="L12" s="185">
        <v>21</v>
      </c>
      <c r="M12" s="185">
        <f>G12*(1+L12/100)</f>
        <v>0</v>
      </c>
      <c r="N12" s="185">
        <v>0</v>
      </c>
      <c r="O12" s="185">
        <f>ROUND(E12*N12,2)</f>
        <v>0</v>
      </c>
      <c r="P12" s="185">
        <v>0</v>
      </c>
      <c r="Q12" s="185">
        <f>ROUND(E12*P12,2)</f>
        <v>0</v>
      </c>
      <c r="R12" s="185"/>
      <c r="S12" s="185" t="s">
        <v>124</v>
      </c>
      <c r="T12" s="186" t="s">
        <v>125</v>
      </c>
      <c r="U12" s="159">
        <v>0</v>
      </c>
      <c r="V12" s="159">
        <f>ROUND(E12*U12,2)</f>
        <v>0</v>
      </c>
      <c r="W12" s="159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126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x14ac:dyDescent="0.2">
      <c r="A13" s="161" t="s">
        <v>119</v>
      </c>
      <c r="B13" s="162" t="s">
        <v>90</v>
      </c>
      <c r="C13" s="175" t="s">
        <v>91</v>
      </c>
      <c r="D13" s="163"/>
      <c r="E13" s="164"/>
      <c r="F13" s="165"/>
      <c r="G13" s="165">
        <f>SUMIF(AG14:AG14,"&lt;&gt;NOR",G14:G14)</f>
        <v>0</v>
      </c>
      <c r="H13" s="165"/>
      <c r="I13" s="165">
        <f>SUM(I14:I14)</f>
        <v>0</v>
      </c>
      <c r="J13" s="165"/>
      <c r="K13" s="165">
        <f>SUM(K14:K14)</f>
        <v>0</v>
      </c>
      <c r="L13" s="165"/>
      <c r="M13" s="165">
        <f>SUM(M14:M14)</f>
        <v>0</v>
      </c>
      <c r="N13" s="165"/>
      <c r="O13" s="165">
        <f>SUM(O14:O14)</f>
        <v>0</v>
      </c>
      <c r="P13" s="165"/>
      <c r="Q13" s="165">
        <f>SUM(Q14:Q14)</f>
        <v>0</v>
      </c>
      <c r="R13" s="165"/>
      <c r="S13" s="165"/>
      <c r="T13" s="166"/>
      <c r="U13" s="160"/>
      <c r="V13" s="160">
        <f>SUM(V14:V14)</f>
        <v>0</v>
      </c>
      <c r="W13" s="160"/>
      <c r="AG13" t="s">
        <v>120</v>
      </c>
    </row>
    <row r="14" spans="1:60" outlineLevel="1" x14ac:dyDescent="0.2">
      <c r="A14" s="167">
        <v>4</v>
      </c>
      <c r="B14" s="168" t="s">
        <v>162</v>
      </c>
      <c r="C14" s="176" t="s">
        <v>166</v>
      </c>
      <c r="D14" s="169" t="s">
        <v>146</v>
      </c>
      <c r="E14" s="170">
        <v>1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2"/>
      <c r="S14" s="172" t="s">
        <v>124</v>
      </c>
      <c r="T14" s="173" t="s">
        <v>125</v>
      </c>
      <c r="U14" s="159">
        <v>0</v>
      </c>
      <c r="V14" s="159">
        <f>ROUND(E14*U14,2)</f>
        <v>0</v>
      </c>
      <c r="W14" s="159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159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x14ac:dyDescent="0.2">
      <c r="A15" s="5"/>
      <c r="B15" s="6"/>
      <c r="C15" s="177"/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E15">
        <v>15</v>
      </c>
      <c r="AF15">
        <v>21</v>
      </c>
    </row>
    <row r="16" spans="1:60" x14ac:dyDescent="0.2">
      <c r="A16" s="155"/>
      <c r="B16" s="156" t="s">
        <v>29</v>
      </c>
      <c r="C16" s="178"/>
      <c r="D16" s="157"/>
      <c r="E16" s="158"/>
      <c r="F16" s="158"/>
      <c r="G16" s="174">
        <f>G8+G10+G13</f>
        <v>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AE16">
        <f>SUMIF(L7:L14,AE15,G7:G14)</f>
        <v>0</v>
      </c>
      <c r="AF16">
        <f>SUMIF(L7:L14,AF15,G7:G14)</f>
        <v>0</v>
      </c>
      <c r="AG16" t="s">
        <v>127</v>
      </c>
    </row>
    <row r="17" spans="3:33" x14ac:dyDescent="0.2">
      <c r="C17" s="179"/>
      <c r="D17" s="143"/>
      <c r="AG17" t="s">
        <v>128</v>
      </c>
    </row>
    <row r="18" spans="3:33" x14ac:dyDescent="0.2">
      <c r="D18" s="143"/>
    </row>
    <row r="19" spans="3:33" x14ac:dyDescent="0.2">
      <c r="D19" s="143"/>
    </row>
    <row r="20" spans="3:33" x14ac:dyDescent="0.2">
      <c r="D20" s="143"/>
    </row>
    <row r="21" spans="3:33" x14ac:dyDescent="0.2">
      <c r="D21" s="143"/>
    </row>
    <row r="22" spans="3:33" x14ac:dyDescent="0.2">
      <c r="D22" s="143"/>
    </row>
    <row r="23" spans="3:33" x14ac:dyDescent="0.2">
      <c r="D23" s="143"/>
    </row>
    <row r="24" spans="3:33" x14ac:dyDescent="0.2">
      <c r="D24" s="143"/>
    </row>
    <row r="25" spans="3:33" x14ac:dyDescent="0.2">
      <c r="D25" s="143"/>
    </row>
    <row r="26" spans="3:33" x14ac:dyDescent="0.2">
      <c r="D26" s="143"/>
    </row>
    <row r="27" spans="3:33" x14ac:dyDescent="0.2">
      <c r="D27" s="143"/>
    </row>
    <row r="28" spans="3:33" x14ac:dyDescent="0.2">
      <c r="D28" s="143"/>
    </row>
    <row r="29" spans="3:33" x14ac:dyDescent="0.2">
      <c r="D29" s="143"/>
    </row>
    <row r="30" spans="3:33" x14ac:dyDescent="0.2">
      <c r="D30" s="143"/>
    </row>
    <row r="31" spans="3:33" x14ac:dyDescent="0.2">
      <c r="D31" s="143"/>
    </row>
    <row r="32" spans="3:33" x14ac:dyDescent="0.2">
      <c r="D32" s="143"/>
    </row>
    <row r="33" spans="4:4" x14ac:dyDescent="0.2">
      <c r="D33" s="143"/>
    </row>
    <row r="34" spans="4:4" x14ac:dyDescent="0.2">
      <c r="D34" s="143"/>
    </row>
    <row r="35" spans="4:4" x14ac:dyDescent="0.2">
      <c r="D35" s="143"/>
    </row>
    <row r="36" spans="4:4" x14ac:dyDescent="0.2">
      <c r="D36" s="143"/>
    </row>
    <row r="37" spans="4:4" x14ac:dyDescent="0.2">
      <c r="D37" s="143"/>
    </row>
    <row r="38" spans="4:4" x14ac:dyDescent="0.2">
      <c r="D38" s="143"/>
    </row>
    <row r="39" spans="4:4" x14ac:dyDescent="0.2">
      <c r="D39" s="143"/>
    </row>
    <row r="40" spans="4:4" x14ac:dyDescent="0.2">
      <c r="D40" s="143"/>
    </row>
    <row r="41" spans="4:4" x14ac:dyDescent="0.2">
      <c r="D41" s="143"/>
    </row>
    <row r="42" spans="4:4" x14ac:dyDescent="0.2">
      <c r="D42" s="143"/>
    </row>
    <row r="43" spans="4:4" x14ac:dyDescent="0.2">
      <c r="D43" s="143"/>
    </row>
    <row r="44" spans="4:4" x14ac:dyDescent="0.2">
      <c r="D44" s="143"/>
    </row>
    <row r="45" spans="4:4" x14ac:dyDescent="0.2">
      <c r="D45" s="143"/>
    </row>
    <row r="46" spans="4:4" x14ac:dyDescent="0.2">
      <c r="D46" s="143"/>
    </row>
    <row r="47" spans="4:4" x14ac:dyDescent="0.2">
      <c r="D47" s="143"/>
    </row>
    <row r="48" spans="4:4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87" customWidth="1"/>
    <col min="3" max="3" width="63.140625" style="87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7" t="s">
        <v>94</v>
      </c>
      <c r="B1" s="237"/>
      <c r="C1" s="237"/>
      <c r="D1" s="237"/>
      <c r="E1" s="237"/>
      <c r="F1" s="237"/>
      <c r="G1" s="237"/>
      <c r="AG1" t="s">
        <v>95</v>
      </c>
    </row>
    <row r="2" spans="1:60" ht="24.95" customHeight="1" x14ac:dyDescent="0.2">
      <c r="A2" s="144" t="s">
        <v>7</v>
      </c>
      <c r="B2" s="75" t="s">
        <v>44</v>
      </c>
      <c r="C2" s="238" t="s">
        <v>45</v>
      </c>
      <c r="D2" s="239"/>
      <c r="E2" s="239"/>
      <c r="F2" s="239"/>
      <c r="G2" s="240"/>
      <c r="AG2" t="s">
        <v>96</v>
      </c>
    </row>
    <row r="3" spans="1:60" ht="24.95" customHeight="1" x14ac:dyDescent="0.2">
      <c r="A3" s="144" t="s">
        <v>8</v>
      </c>
      <c r="B3" s="75" t="s">
        <v>50</v>
      </c>
      <c r="C3" s="238" t="s">
        <v>51</v>
      </c>
      <c r="D3" s="239"/>
      <c r="E3" s="239"/>
      <c r="F3" s="239"/>
      <c r="G3" s="240"/>
      <c r="AC3" s="87" t="s">
        <v>96</v>
      </c>
      <c r="AG3" t="s">
        <v>97</v>
      </c>
    </row>
    <row r="4" spans="1:60" ht="24.95" customHeight="1" x14ac:dyDescent="0.2">
      <c r="A4" s="145" t="s">
        <v>9</v>
      </c>
      <c r="B4" s="146" t="s">
        <v>62</v>
      </c>
      <c r="C4" s="241" t="s">
        <v>63</v>
      </c>
      <c r="D4" s="242"/>
      <c r="E4" s="242"/>
      <c r="F4" s="242"/>
      <c r="G4" s="243"/>
      <c r="AG4" t="s">
        <v>98</v>
      </c>
    </row>
    <row r="5" spans="1:60" x14ac:dyDescent="0.2">
      <c r="D5" s="143"/>
    </row>
    <row r="6" spans="1:60" ht="38.25" x14ac:dyDescent="0.2">
      <c r="A6" s="148" t="s">
        <v>99</v>
      </c>
      <c r="B6" s="150" t="s">
        <v>100</v>
      </c>
      <c r="C6" s="150" t="s">
        <v>101</v>
      </c>
      <c r="D6" s="149" t="s">
        <v>102</v>
      </c>
      <c r="E6" s="148" t="s">
        <v>103</v>
      </c>
      <c r="F6" s="147" t="s">
        <v>104</v>
      </c>
      <c r="G6" s="148" t="s">
        <v>29</v>
      </c>
      <c r="H6" s="151" t="s">
        <v>30</v>
      </c>
      <c r="I6" s="151" t="s">
        <v>105</v>
      </c>
      <c r="J6" s="151" t="s">
        <v>31</v>
      </c>
      <c r="K6" s="151" t="s">
        <v>106</v>
      </c>
      <c r="L6" s="151" t="s">
        <v>107</v>
      </c>
      <c r="M6" s="151" t="s">
        <v>108</v>
      </c>
      <c r="N6" s="151" t="s">
        <v>109</v>
      </c>
      <c r="O6" s="151" t="s">
        <v>110</v>
      </c>
      <c r="P6" s="151" t="s">
        <v>111</v>
      </c>
      <c r="Q6" s="151" t="s">
        <v>112</v>
      </c>
      <c r="R6" s="151" t="s">
        <v>113</v>
      </c>
      <c r="S6" s="151" t="s">
        <v>114</v>
      </c>
      <c r="T6" s="151" t="s">
        <v>115</v>
      </c>
      <c r="U6" s="151" t="s">
        <v>116</v>
      </c>
      <c r="V6" s="151" t="s">
        <v>117</v>
      </c>
      <c r="W6" s="151" t="s">
        <v>118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1" t="s">
        <v>119</v>
      </c>
      <c r="B8" s="162" t="s">
        <v>86</v>
      </c>
      <c r="C8" s="175" t="s">
        <v>87</v>
      </c>
      <c r="D8" s="163"/>
      <c r="E8" s="164"/>
      <c r="F8" s="165"/>
      <c r="G8" s="165">
        <f>SUMIF(AG9:AG13,"&lt;&gt;NOR",G9:G13)</f>
        <v>0</v>
      </c>
      <c r="H8" s="165"/>
      <c r="I8" s="165">
        <f>SUM(I9:I13)</f>
        <v>0</v>
      </c>
      <c r="J8" s="165"/>
      <c r="K8" s="165">
        <f>SUM(K9:K13)</f>
        <v>0</v>
      </c>
      <c r="L8" s="165"/>
      <c r="M8" s="165">
        <f>SUM(M9:M13)</f>
        <v>0</v>
      </c>
      <c r="N8" s="165"/>
      <c r="O8" s="165">
        <f>SUM(O9:O13)</f>
        <v>0</v>
      </c>
      <c r="P8" s="165"/>
      <c r="Q8" s="165">
        <f>SUM(Q9:Q13)</f>
        <v>0</v>
      </c>
      <c r="R8" s="165"/>
      <c r="S8" s="165"/>
      <c r="T8" s="166"/>
      <c r="U8" s="160"/>
      <c r="V8" s="160">
        <f>SUM(V9:V13)</f>
        <v>0</v>
      </c>
      <c r="W8" s="160"/>
      <c r="AG8" t="s">
        <v>120</v>
      </c>
    </row>
    <row r="9" spans="1:60" outlineLevel="1" x14ac:dyDescent="0.2">
      <c r="A9" s="180">
        <v>1</v>
      </c>
      <c r="B9" s="181" t="s">
        <v>167</v>
      </c>
      <c r="C9" s="187" t="s">
        <v>168</v>
      </c>
      <c r="D9" s="182" t="s">
        <v>148</v>
      </c>
      <c r="E9" s="183">
        <v>2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21</v>
      </c>
      <c r="M9" s="185">
        <f>G9*(1+L9/100)</f>
        <v>0</v>
      </c>
      <c r="N9" s="185">
        <v>0</v>
      </c>
      <c r="O9" s="185">
        <f>ROUND(E9*N9,2)</f>
        <v>0</v>
      </c>
      <c r="P9" s="185">
        <v>0</v>
      </c>
      <c r="Q9" s="185">
        <f>ROUND(E9*P9,2)</f>
        <v>0</v>
      </c>
      <c r="R9" s="185"/>
      <c r="S9" s="185" t="s">
        <v>124</v>
      </c>
      <c r="T9" s="186" t="s">
        <v>125</v>
      </c>
      <c r="U9" s="159">
        <v>0</v>
      </c>
      <c r="V9" s="159">
        <f>ROUND(E9*U9,2)</f>
        <v>0</v>
      </c>
      <c r="W9" s="159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126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80">
        <v>2</v>
      </c>
      <c r="B10" s="181" t="s">
        <v>169</v>
      </c>
      <c r="C10" s="187" t="s">
        <v>170</v>
      </c>
      <c r="D10" s="182" t="s">
        <v>148</v>
      </c>
      <c r="E10" s="183">
        <v>1</v>
      </c>
      <c r="F10" s="184"/>
      <c r="G10" s="185">
        <f>ROUND(E10*F10,2)</f>
        <v>0</v>
      </c>
      <c r="H10" s="184"/>
      <c r="I10" s="185">
        <f>ROUND(E10*H10,2)</f>
        <v>0</v>
      </c>
      <c r="J10" s="184"/>
      <c r="K10" s="185">
        <f>ROUND(E10*J10,2)</f>
        <v>0</v>
      </c>
      <c r="L10" s="185">
        <v>21</v>
      </c>
      <c r="M10" s="185">
        <f>G10*(1+L10/100)</f>
        <v>0</v>
      </c>
      <c r="N10" s="185">
        <v>0</v>
      </c>
      <c r="O10" s="185">
        <f>ROUND(E10*N10,2)</f>
        <v>0</v>
      </c>
      <c r="P10" s="185">
        <v>0</v>
      </c>
      <c r="Q10" s="185">
        <f>ROUND(E10*P10,2)</f>
        <v>0</v>
      </c>
      <c r="R10" s="185"/>
      <c r="S10" s="185" t="s">
        <v>124</v>
      </c>
      <c r="T10" s="186" t="s">
        <v>125</v>
      </c>
      <c r="U10" s="159">
        <v>0</v>
      </c>
      <c r="V10" s="159">
        <f>ROUND(E10*U10,2)</f>
        <v>0</v>
      </c>
      <c r="W10" s="159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126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80">
        <v>3</v>
      </c>
      <c r="B11" s="181" t="s">
        <v>171</v>
      </c>
      <c r="C11" s="187" t="s">
        <v>172</v>
      </c>
      <c r="D11" s="182" t="s">
        <v>148</v>
      </c>
      <c r="E11" s="183">
        <v>2</v>
      </c>
      <c r="F11" s="184"/>
      <c r="G11" s="185">
        <f>ROUND(E11*F11,2)</f>
        <v>0</v>
      </c>
      <c r="H11" s="184"/>
      <c r="I11" s="185">
        <f>ROUND(E11*H11,2)</f>
        <v>0</v>
      </c>
      <c r="J11" s="184"/>
      <c r="K11" s="185">
        <f>ROUND(E11*J11,2)</f>
        <v>0</v>
      </c>
      <c r="L11" s="185">
        <v>21</v>
      </c>
      <c r="M11" s="185">
        <f>G11*(1+L11/100)</f>
        <v>0</v>
      </c>
      <c r="N11" s="185">
        <v>0</v>
      </c>
      <c r="O11" s="185">
        <f>ROUND(E11*N11,2)</f>
        <v>0</v>
      </c>
      <c r="P11" s="185">
        <v>0</v>
      </c>
      <c r="Q11" s="185">
        <f>ROUND(E11*P11,2)</f>
        <v>0</v>
      </c>
      <c r="R11" s="185"/>
      <c r="S11" s="185" t="s">
        <v>124</v>
      </c>
      <c r="T11" s="186" t="s">
        <v>125</v>
      </c>
      <c r="U11" s="159">
        <v>0</v>
      </c>
      <c r="V11" s="159">
        <f>ROUND(E11*U11,2)</f>
        <v>0</v>
      </c>
      <c r="W11" s="159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126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80">
        <v>4</v>
      </c>
      <c r="B12" s="181" t="s">
        <v>173</v>
      </c>
      <c r="C12" s="187" t="s">
        <v>174</v>
      </c>
      <c r="D12" s="182" t="s">
        <v>148</v>
      </c>
      <c r="E12" s="183">
        <v>2</v>
      </c>
      <c r="F12" s="184"/>
      <c r="G12" s="185">
        <f>ROUND(E12*F12,2)</f>
        <v>0</v>
      </c>
      <c r="H12" s="184"/>
      <c r="I12" s="185">
        <f>ROUND(E12*H12,2)</f>
        <v>0</v>
      </c>
      <c r="J12" s="184"/>
      <c r="K12" s="185">
        <f>ROUND(E12*J12,2)</f>
        <v>0</v>
      </c>
      <c r="L12" s="185">
        <v>21</v>
      </c>
      <c r="M12" s="185">
        <f>G12*(1+L12/100)</f>
        <v>0</v>
      </c>
      <c r="N12" s="185">
        <v>0</v>
      </c>
      <c r="O12" s="185">
        <f>ROUND(E12*N12,2)</f>
        <v>0</v>
      </c>
      <c r="P12" s="185">
        <v>0</v>
      </c>
      <c r="Q12" s="185">
        <f>ROUND(E12*P12,2)</f>
        <v>0</v>
      </c>
      <c r="R12" s="185"/>
      <c r="S12" s="185" t="s">
        <v>124</v>
      </c>
      <c r="T12" s="186" t="s">
        <v>125</v>
      </c>
      <c r="U12" s="159">
        <v>0</v>
      </c>
      <c r="V12" s="159">
        <f>ROUND(E12*U12,2)</f>
        <v>0</v>
      </c>
      <c r="W12" s="159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126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80">
        <v>5</v>
      </c>
      <c r="B13" s="181" t="s">
        <v>138</v>
      </c>
      <c r="C13" s="187" t="s">
        <v>145</v>
      </c>
      <c r="D13" s="182" t="s">
        <v>131</v>
      </c>
      <c r="E13" s="183">
        <v>4</v>
      </c>
      <c r="F13" s="184"/>
      <c r="G13" s="185">
        <f>ROUND(E13*F13,2)</f>
        <v>0</v>
      </c>
      <c r="H13" s="184"/>
      <c r="I13" s="185">
        <f>ROUND(E13*H13,2)</f>
        <v>0</v>
      </c>
      <c r="J13" s="184"/>
      <c r="K13" s="185">
        <f>ROUND(E13*J13,2)</f>
        <v>0</v>
      </c>
      <c r="L13" s="185">
        <v>21</v>
      </c>
      <c r="M13" s="185">
        <f>G13*(1+L13/100)</f>
        <v>0</v>
      </c>
      <c r="N13" s="185">
        <v>0</v>
      </c>
      <c r="O13" s="185">
        <f>ROUND(E13*N13,2)</f>
        <v>0</v>
      </c>
      <c r="P13" s="185">
        <v>0</v>
      </c>
      <c r="Q13" s="185">
        <f>ROUND(E13*P13,2)</f>
        <v>0</v>
      </c>
      <c r="R13" s="185"/>
      <c r="S13" s="185" t="s">
        <v>124</v>
      </c>
      <c r="T13" s="186" t="s">
        <v>125</v>
      </c>
      <c r="U13" s="159">
        <v>0</v>
      </c>
      <c r="V13" s="159">
        <f>ROUND(E13*U13,2)</f>
        <v>0</v>
      </c>
      <c r="W13" s="159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126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x14ac:dyDescent="0.2">
      <c r="A14" s="161" t="s">
        <v>119</v>
      </c>
      <c r="B14" s="162" t="s">
        <v>90</v>
      </c>
      <c r="C14" s="175" t="s">
        <v>91</v>
      </c>
      <c r="D14" s="163"/>
      <c r="E14" s="164"/>
      <c r="F14" s="165"/>
      <c r="G14" s="165">
        <f>SUMIF(AG15:AG22,"&lt;&gt;NOR",G15:G22)</f>
        <v>0</v>
      </c>
      <c r="H14" s="165"/>
      <c r="I14" s="165">
        <f>SUM(I15:I22)</f>
        <v>0</v>
      </c>
      <c r="J14" s="165"/>
      <c r="K14" s="165">
        <f>SUM(K15:K22)</f>
        <v>0</v>
      </c>
      <c r="L14" s="165"/>
      <c r="M14" s="165">
        <f>SUM(M15:M22)</f>
        <v>0</v>
      </c>
      <c r="N14" s="165"/>
      <c r="O14" s="165">
        <f>SUM(O15:O22)</f>
        <v>0</v>
      </c>
      <c r="P14" s="165"/>
      <c r="Q14" s="165">
        <f>SUM(Q15:Q22)</f>
        <v>0</v>
      </c>
      <c r="R14" s="165"/>
      <c r="S14" s="165"/>
      <c r="T14" s="166"/>
      <c r="U14" s="160"/>
      <c r="V14" s="160">
        <f>SUM(V15:V22)</f>
        <v>0</v>
      </c>
      <c r="W14" s="160"/>
      <c r="AG14" t="s">
        <v>120</v>
      </c>
    </row>
    <row r="15" spans="1:60" outlineLevel="1" x14ac:dyDescent="0.2">
      <c r="A15" s="180">
        <v>6</v>
      </c>
      <c r="B15" s="181" t="s">
        <v>175</v>
      </c>
      <c r="C15" s="187" t="s">
        <v>176</v>
      </c>
      <c r="D15" s="182" t="s">
        <v>142</v>
      </c>
      <c r="E15" s="183">
        <v>12</v>
      </c>
      <c r="F15" s="184"/>
      <c r="G15" s="185">
        <f t="shared" ref="G15:G22" si="0">ROUND(E15*F15,2)</f>
        <v>0</v>
      </c>
      <c r="H15" s="184"/>
      <c r="I15" s="185">
        <f t="shared" ref="I15:I22" si="1">ROUND(E15*H15,2)</f>
        <v>0</v>
      </c>
      <c r="J15" s="184"/>
      <c r="K15" s="185">
        <f t="shared" ref="K15:K22" si="2">ROUND(E15*J15,2)</f>
        <v>0</v>
      </c>
      <c r="L15" s="185">
        <v>21</v>
      </c>
      <c r="M15" s="185">
        <f t="shared" ref="M15:M22" si="3">G15*(1+L15/100)</f>
        <v>0</v>
      </c>
      <c r="N15" s="185">
        <v>0</v>
      </c>
      <c r="O15" s="185">
        <f t="shared" ref="O15:O22" si="4">ROUND(E15*N15,2)</f>
        <v>0</v>
      </c>
      <c r="P15" s="185">
        <v>0</v>
      </c>
      <c r="Q15" s="185">
        <f t="shared" ref="Q15:Q22" si="5">ROUND(E15*P15,2)</f>
        <v>0</v>
      </c>
      <c r="R15" s="185"/>
      <c r="S15" s="185" t="s">
        <v>124</v>
      </c>
      <c r="T15" s="186" t="s">
        <v>125</v>
      </c>
      <c r="U15" s="159">
        <v>0</v>
      </c>
      <c r="V15" s="159">
        <f t="shared" ref="V15:V22" si="6">ROUND(E15*U15,2)</f>
        <v>0</v>
      </c>
      <c r="W15" s="159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126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80">
        <v>7</v>
      </c>
      <c r="B16" s="181" t="s">
        <v>177</v>
      </c>
      <c r="C16" s="187" t="s">
        <v>178</v>
      </c>
      <c r="D16" s="182" t="s">
        <v>142</v>
      </c>
      <c r="E16" s="183">
        <v>6</v>
      </c>
      <c r="F16" s="184"/>
      <c r="G16" s="185">
        <f t="shared" si="0"/>
        <v>0</v>
      </c>
      <c r="H16" s="184"/>
      <c r="I16" s="185">
        <f t="shared" si="1"/>
        <v>0</v>
      </c>
      <c r="J16" s="184"/>
      <c r="K16" s="185">
        <f t="shared" si="2"/>
        <v>0</v>
      </c>
      <c r="L16" s="185">
        <v>21</v>
      </c>
      <c r="M16" s="185">
        <f t="shared" si="3"/>
        <v>0</v>
      </c>
      <c r="N16" s="185">
        <v>0</v>
      </c>
      <c r="O16" s="185">
        <f t="shared" si="4"/>
        <v>0</v>
      </c>
      <c r="P16" s="185">
        <v>0</v>
      </c>
      <c r="Q16" s="185">
        <f t="shared" si="5"/>
        <v>0</v>
      </c>
      <c r="R16" s="185"/>
      <c r="S16" s="185" t="s">
        <v>124</v>
      </c>
      <c r="T16" s="186" t="s">
        <v>125</v>
      </c>
      <c r="U16" s="159">
        <v>0</v>
      </c>
      <c r="V16" s="159">
        <f t="shared" si="6"/>
        <v>0</v>
      </c>
      <c r="W16" s="159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126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80">
        <v>8</v>
      </c>
      <c r="B17" s="181" t="s">
        <v>179</v>
      </c>
      <c r="C17" s="187" t="s">
        <v>180</v>
      </c>
      <c r="D17" s="182" t="s">
        <v>142</v>
      </c>
      <c r="E17" s="183">
        <v>12</v>
      </c>
      <c r="F17" s="184"/>
      <c r="G17" s="185">
        <f t="shared" si="0"/>
        <v>0</v>
      </c>
      <c r="H17" s="184"/>
      <c r="I17" s="185">
        <f t="shared" si="1"/>
        <v>0</v>
      </c>
      <c r="J17" s="184"/>
      <c r="K17" s="185">
        <f t="shared" si="2"/>
        <v>0</v>
      </c>
      <c r="L17" s="185">
        <v>21</v>
      </c>
      <c r="M17" s="185">
        <f t="shared" si="3"/>
        <v>0</v>
      </c>
      <c r="N17" s="185">
        <v>0</v>
      </c>
      <c r="O17" s="185">
        <f t="shared" si="4"/>
        <v>0</v>
      </c>
      <c r="P17" s="185">
        <v>0</v>
      </c>
      <c r="Q17" s="185">
        <f t="shared" si="5"/>
        <v>0</v>
      </c>
      <c r="R17" s="185"/>
      <c r="S17" s="185" t="s">
        <v>124</v>
      </c>
      <c r="T17" s="186" t="s">
        <v>125</v>
      </c>
      <c r="U17" s="159">
        <v>0</v>
      </c>
      <c r="V17" s="159">
        <f t="shared" si="6"/>
        <v>0</v>
      </c>
      <c r="W17" s="159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126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80">
        <v>9</v>
      </c>
      <c r="B18" s="181" t="s">
        <v>181</v>
      </c>
      <c r="C18" s="187" t="s">
        <v>182</v>
      </c>
      <c r="D18" s="182" t="s">
        <v>142</v>
      </c>
      <c r="E18" s="183">
        <v>6</v>
      </c>
      <c r="F18" s="184"/>
      <c r="G18" s="185">
        <f t="shared" si="0"/>
        <v>0</v>
      </c>
      <c r="H18" s="184"/>
      <c r="I18" s="185">
        <f t="shared" si="1"/>
        <v>0</v>
      </c>
      <c r="J18" s="184"/>
      <c r="K18" s="185">
        <f t="shared" si="2"/>
        <v>0</v>
      </c>
      <c r="L18" s="185">
        <v>21</v>
      </c>
      <c r="M18" s="185">
        <f t="shared" si="3"/>
        <v>0</v>
      </c>
      <c r="N18" s="185">
        <v>0</v>
      </c>
      <c r="O18" s="185">
        <f t="shared" si="4"/>
        <v>0</v>
      </c>
      <c r="P18" s="185">
        <v>0</v>
      </c>
      <c r="Q18" s="185">
        <f t="shared" si="5"/>
        <v>0</v>
      </c>
      <c r="R18" s="185"/>
      <c r="S18" s="185" t="s">
        <v>124</v>
      </c>
      <c r="T18" s="186" t="s">
        <v>125</v>
      </c>
      <c r="U18" s="159">
        <v>0</v>
      </c>
      <c r="V18" s="159">
        <f t="shared" si="6"/>
        <v>0</v>
      </c>
      <c r="W18" s="159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126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80">
        <v>10</v>
      </c>
      <c r="B19" s="181" t="s">
        <v>183</v>
      </c>
      <c r="C19" s="187" t="s">
        <v>184</v>
      </c>
      <c r="D19" s="182" t="s">
        <v>148</v>
      </c>
      <c r="E19" s="183">
        <v>3</v>
      </c>
      <c r="F19" s="184"/>
      <c r="G19" s="185">
        <f t="shared" si="0"/>
        <v>0</v>
      </c>
      <c r="H19" s="184"/>
      <c r="I19" s="185">
        <f t="shared" si="1"/>
        <v>0</v>
      </c>
      <c r="J19" s="184"/>
      <c r="K19" s="185">
        <f t="shared" si="2"/>
        <v>0</v>
      </c>
      <c r="L19" s="185">
        <v>21</v>
      </c>
      <c r="M19" s="185">
        <f t="shared" si="3"/>
        <v>0</v>
      </c>
      <c r="N19" s="185">
        <v>0</v>
      </c>
      <c r="O19" s="185">
        <f t="shared" si="4"/>
        <v>0</v>
      </c>
      <c r="P19" s="185">
        <v>0</v>
      </c>
      <c r="Q19" s="185">
        <f t="shared" si="5"/>
        <v>0</v>
      </c>
      <c r="R19" s="185"/>
      <c r="S19" s="185" t="s">
        <v>124</v>
      </c>
      <c r="T19" s="186" t="s">
        <v>125</v>
      </c>
      <c r="U19" s="159">
        <v>0</v>
      </c>
      <c r="V19" s="159">
        <f t="shared" si="6"/>
        <v>0</v>
      </c>
      <c r="W19" s="159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126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80">
        <v>11</v>
      </c>
      <c r="B20" s="181" t="s">
        <v>185</v>
      </c>
      <c r="C20" s="187" t="s">
        <v>186</v>
      </c>
      <c r="D20" s="182" t="s">
        <v>148</v>
      </c>
      <c r="E20" s="183">
        <v>1</v>
      </c>
      <c r="F20" s="184"/>
      <c r="G20" s="185">
        <f t="shared" si="0"/>
        <v>0</v>
      </c>
      <c r="H20" s="184"/>
      <c r="I20" s="185">
        <f t="shared" si="1"/>
        <v>0</v>
      </c>
      <c r="J20" s="184"/>
      <c r="K20" s="185">
        <f t="shared" si="2"/>
        <v>0</v>
      </c>
      <c r="L20" s="185">
        <v>21</v>
      </c>
      <c r="M20" s="185">
        <f t="shared" si="3"/>
        <v>0</v>
      </c>
      <c r="N20" s="185">
        <v>0</v>
      </c>
      <c r="O20" s="185">
        <f t="shared" si="4"/>
        <v>0</v>
      </c>
      <c r="P20" s="185">
        <v>0</v>
      </c>
      <c r="Q20" s="185">
        <f t="shared" si="5"/>
        <v>0</v>
      </c>
      <c r="R20" s="185"/>
      <c r="S20" s="185" t="s">
        <v>124</v>
      </c>
      <c r="T20" s="186" t="s">
        <v>125</v>
      </c>
      <c r="U20" s="159">
        <v>0</v>
      </c>
      <c r="V20" s="159">
        <f t="shared" si="6"/>
        <v>0</v>
      </c>
      <c r="W20" s="159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159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80">
        <v>12</v>
      </c>
      <c r="B21" s="181" t="s">
        <v>187</v>
      </c>
      <c r="C21" s="187" t="s">
        <v>188</v>
      </c>
      <c r="D21" s="182" t="s">
        <v>148</v>
      </c>
      <c r="E21" s="183">
        <v>1</v>
      </c>
      <c r="F21" s="184"/>
      <c r="G21" s="185">
        <f t="shared" si="0"/>
        <v>0</v>
      </c>
      <c r="H21" s="184"/>
      <c r="I21" s="185">
        <f t="shared" si="1"/>
        <v>0</v>
      </c>
      <c r="J21" s="184"/>
      <c r="K21" s="185">
        <f t="shared" si="2"/>
        <v>0</v>
      </c>
      <c r="L21" s="185">
        <v>21</v>
      </c>
      <c r="M21" s="185">
        <f t="shared" si="3"/>
        <v>0</v>
      </c>
      <c r="N21" s="185">
        <v>0</v>
      </c>
      <c r="O21" s="185">
        <f t="shared" si="4"/>
        <v>0</v>
      </c>
      <c r="P21" s="185">
        <v>0</v>
      </c>
      <c r="Q21" s="185">
        <f t="shared" si="5"/>
        <v>0</v>
      </c>
      <c r="R21" s="185"/>
      <c r="S21" s="185" t="s">
        <v>124</v>
      </c>
      <c r="T21" s="186" t="s">
        <v>125</v>
      </c>
      <c r="U21" s="159">
        <v>0</v>
      </c>
      <c r="V21" s="159">
        <f t="shared" si="6"/>
        <v>0</v>
      </c>
      <c r="W21" s="159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159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67">
        <v>13</v>
      </c>
      <c r="B22" s="168" t="s">
        <v>189</v>
      </c>
      <c r="C22" s="176" t="s">
        <v>190</v>
      </c>
      <c r="D22" s="169" t="s">
        <v>148</v>
      </c>
      <c r="E22" s="170">
        <v>1</v>
      </c>
      <c r="F22" s="171"/>
      <c r="G22" s="172">
        <f t="shared" si="0"/>
        <v>0</v>
      </c>
      <c r="H22" s="171"/>
      <c r="I22" s="172">
        <f t="shared" si="1"/>
        <v>0</v>
      </c>
      <c r="J22" s="171"/>
      <c r="K22" s="172">
        <f t="shared" si="2"/>
        <v>0</v>
      </c>
      <c r="L22" s="172">
        <v>21</v>
      </c>
      <c r="M22" s="172">
        <f t="shared" si="3"/>
        <v>0</v>
      </c>
      <c r="N22" s="172">
        <v>0</v>
      </c>
      <c r="O22" s="172">
        <f t="shared" si="4"/>
        <v>0</v>
      </c>
      <c r="P22" s="172">
        <v>0</v>
      </c>
      <c r="Q22" s="172">
        <f t="shared" si="5"/>
        <v>0</v>
      </c>
      <c r="R22" s="172"/>
      <c r="S22" s="172" t="s">
        <v>124</v>
      </c>
      <c r="T22" s="173" t="s">
        <v>125</v>
      </c>
      <c r="U22" s="159">
        <v>0</v>
      </c>
      <c r="V22" s="159">
        <f t="shared" si="6"/>
        <v>0</v>
      </c>
      <c r="W22" s="159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126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x14ac:dyDescent="0.2">
      <c r="A23" s="5"/>
      <c r="B23" s="6"/>
      <c r="C23" s="177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AE23">
        <v>15</v>
      </c>
      <c r="AF23">
        <v>21</v>
      </c>
    </row>
    <row r="24" spans="1:60" x14ac:dyDescent="0.2">
      <c r="A24" s="155"/>
      <c r="B24" s="156" t="s">
        <v>29</v>
      </c>
      <c r="C24" s="178"/>
      <c r="D24" s="157"/>
      <c r="E24" s="158"/>
      <c r="F24" s="158"/>
      <c r="G24" s="174">
        <f>G8+G14</f>
        <v>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AE24">
        <f>SUMIF(L7:L22,AE23,G7:G22)</f>
        <v>0</v>
      </c>
      <c r="AF24">
        <f>SUMIF(L7:L22,AF23,G7:G22)</f>
        <v>0</v>
      </c>
      <c r="AG24" t="s">
        <v>127</v>
      </c>
    </row>
    <row r="25" spans="1:60" x14ac:dyDescent="0.2">
      <c r="C25" s="179"/>
      <c r="D25" s="143"/>
      <c r="AG25" t="s">
        <v>128</v>
      </c>
    </row>
    <row r="26" spans="1:60" x14ac:dyDescent="0.2">
      <c r="D26" s="143"/>
    </row>
    <row r="27" spans="1:60" x14ac:dyDescent="0.2">
      <c r="D27" s="143"/>
    </row>
    <row r="28" spans="1:60" x14ac:dyDescent="0.2">
      <c r="D28" s="143"/>
    </row>
    <row r="29" spans="1:60" x14ac:dyDescent="0.2">
      <c r="D29" s="143"/>
    </row>
    <row r="30" spans="1:60" x14ac:dyDescent="0.2">
      <c r="D30" s="143"/>
    </row>
    <row r="31" spans="1:60" x14ac:dyDescent="0.2">
      <c r="D31" s="143"/>
    </row>
    <row r="32" spans="1:60" x14ac:dyDescent="0.2">
      <c r="D32" s="143"/>
    </row>
    <row r="33" spans="4:4" x14ac:dyDescent="0.2">
      <c r="D33" s="143"/>
    </row>
    <row r="34" spans="4:4" x14ac:dyDescent="0.2">
      <c r="D34" s="143"/>
    </row>
    <row r="35" spans="4:4" x14ac:dyDescent="0.2">
      <c r="D35" s="143"/>
    </row>
    <row r="36" spans="4:4" x14ac:dyDescent="0.2">
      <c r="D36" s="143"/>
    </row>
    <row r="37" spans="4:4" x14ac:dyDescent="0.2">
      <c r="D37" s="143"/>
    </row>
    <row r="38" spans="4:4" x14ac:dyDescent="0.2">
      <c r="D38" s="143"/>
    </row>
    <row r="39" spans="4:4" x14ac:dyDescent="0.2">
      <c r="D39" s="143"/>
    </row>
    <row r="40" spans="4:4" x14ac:dyDescent="0.2">
      <c r="D40" s="143"/>
    </row>
    <row r="41" spans="4:4" x14ac:dyDescent="0.2">
      <c r="D41" s="143"/>
    </row>
    <row r="42" spans="4:4" x14ac:dyDescent="0.2">
      <c r="D42" s="143"/>
    </row>
    <row r="43" spans="4:4" x14ac:dyDescent="0.2">
      <c r="D43" s="143"/>
    </row>
    <row r="44" spans="4:4" x14ac:dyDescent="0.2">
      <c r="D44" s="143"/>
    </row>
    <row r="45" spans="4:4" x14ac:dyDescent="0.2">
      <c r="D45" s="143"/>
    </row>
    <row r="46" spans="4:4" x14ac:dyDescent="0.2">
      <c r="D46" s="143"/>
    </row>
    <row r="47" spans="4:4" x14ac:dyDescent="0.2">
      <c r="D47" s="143"/>
    </row>
    <row r="48" spans="4:4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87" customWidth="1"/>
    <col min="3" max="3" width="63.140625" style="87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7" t="s">
        <v>94</v>
      </c>
      <c r="B1" s="237"/>
      <c r="C1" s="237"/>
      <c r="D1" s="237"/>
      <c r="E1" s="237"/>
      <c r="F1" s="237"/>
      <c r="G1" s="237"/>
      <c r="AG1" t="s">
        <v>95</v>
      </c>
    </row>
    <row r="2" spans="1:60" ht="24.95" customHeight="1" x14ac:dyDescent="0.2">
      <c r="A2" s="144" t="s">
        <v>7</v>
      </c>
      <c r="B2" s="75" t="s">
        <v>44</v>
      </c>
      <c r="C2" s="238" t="s">
        <v>45</v>
      </c>
      <c r="D2" s="239"/>
      <c r="E2" s="239"/>
      <c r="F2" s="239"/>
      <c r="G2" s="240"/>
      <c r="AG2" t="s">
        <v>96</v>
      </c>
    </row>
    <row r="3" spans="1:60" ht="24.95" customHeight="1" x14ac:dyDescent="0.2">
      <c r="A3" s="144" t="s">
        <v>8</v>
      </c>
      <c r="B3" s="75" t="s">
        <v>50</v>
      </c>
      <c r="C3" s="238" t="s">
        <v>51</v>
      </c>
      <c r="D3" s="239"/>
      <c r="E3" s="239"/>
      <c r="F3" s="239"/>
      <c r="G3" s="240"/>
      <c r="AC3" s="87" t="s">
        <v>96</v>
      </c>
      <c r="AG3" t="s">
        <v>97</v>
      </c>
    </row>
    <row r="4" spans="1:60" ht="24.95" customHeight="1" x14ac:dyDescent="0.2">
      <c r="A4" s="145" t="s">
        <v>9</v>
      </c>
      <c r="B4" s="146" t="s">
        <v>64</v>
      </c>
      <c r="C4" s="241" t="s">
        <v>65</v>
      </c>
      <c r="D4" s="242"/>
      <c r="E4" s="242"/>
      <c r="F4" s="242"/>
      <c r="G4" s="243"/>
      <c r="AG4" t="s">
        <v>98</v>
      </c>
    </row>
    <row r="5" spans="1:60" x14ac:dyDescent="0.2">
      <c r="D5" s="143"/>
    </row>
    <row r="6" spans="1:60" ht="38.25" x14ac:dyDescent="0.2">
      <c r="A6" s="148" t="s">
        <v>99</v>
      </c>
      <c r="B6" s="150" t="s">
        <v>100</v>
      </c>
      <c r="C6" s="150" t="s">
        <v>101</v>
      </c>
      <c r="D6" s="149" t="s">
        <v>102</v>
      </c>
      <c r="E6" s="148" t="s">
        <v>103</v>
      </c>
      <c r="F6" s="147" t="s">
        <v>104</v>
      </c>
      <c r="G6" s="148" t="s">
        <v>29</v>
      </c>
      <c r="H6" s="151" t="s">
        <v>30</v>
      </c>
      <c r="I6" s="151" t="s">
        <v>105</v>
      </c>
      <c r="J6" s="151" t="s">
        <v>31</v>
      </c>
      <c r="K6" s="151" t="s">
        <v>106</v>
      </c>
      <c r="L6" s="151" t="s">
        <v>107</v>
      </c>
      <c r="M6" s="151" t="s">
        <v>108</v>
      </c>
      <c r="N6" s="151" t="s">
        <v>109</v>
      </c>
      <c r="O6" s="151" t="s">
        <v>110</v>
      </c>
      <c r="P6" s="151" t="s">
        <v>111</v>
      </c>
      <c r="Q6" s="151" t="s">
        <v>112</v>
      </c>
      <c r="R6" s="151" t="s">
        <v>113</v>
      </c>
      <c r="S6" s="151" t="s">
        <v>114</v>
      </c>
      <c r="T6" s="151" t="s">
        <v>115</v>
      </c>
      <c r="U6" s="151" t="s">
        <v>116</v>
      </c>
      <c r="V6" s="151" t="s">
        <v>117</v>
      </c>
      <c r="W6" s="151" t="s">
        <v>118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1" t="s">
        <v>119</v>
      </c>
      <c r="B8" s="162" t="s">
        <v>78</v>
      </c>
      <c r="C8" s="175" t="s">
        <v>79</v>
      </c>
      <c r="D8" s="163"/>
      <c r="E8" s="164"/>
      <c r="F8" s="165"/>
      <c r="G8" s="165">
        <f>SUMIF(AG9:AG9,"&lt;&gt;NOR",G9:G9)</f>
        <v>0</v>
      </c>
      <c r="H8" s="165"/>
      <c r="I8" s="165">
        <f>SUM(I9:I9)</f>
        <v>0</v>
      </c>
      <c r="J8" s="165"/>
      <c r="K8" s="165">
        <f>SUM(K9:K9)</f>
        <v>0</v>
      </c>
      <c r="L8" s="165"/>
      <c r="M8" s="165">
        <f>SUM(M9:M9)</f>
        <v>0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120</v>
      </c>
    </row>
    <row r="9" spans="1:60" outlineLevel="1" x14ac:dyDescent="0.2">
      <c r="A9" s="180">
        <v>1</v>
      </c>
      <c r="B9" s="181" t="s">
        <v>129</v>
      </c>
      <c r="C9" s="187" t="s">
        <v>191</v>
      </c>
      <c r="D9" s="182" t="s">
        <v>192</v>
      </c>
      <c r="E9" s="183">
        <v>1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21</v>
      </c>
      <c r="M9" s="185">
        <f>G9*(1+L9/100)</f>
        <v>0</v>
      </c>
      <c r="N9" s="185">
        <v>0</v>
      </c>
      <c r="O9" s="185">
        <f>ROUND(E9*N9,2)</f>
        <v>0</v>
      </c>
      <c r="P9" s="185">
        <v>0</v>
      </c>
      <c r="Q9" s="185">
        <f>ROUND(E9*P9,2)</f>
        <v>0</v>
      </c>
      <c r="R9" s="185"/>
      <c r="S9" s="185" t="s">
        <v>124</v>
      </c>
      <c r="T9" s="186" t="s">
        <v>125</v>
      </c>
      <c r="U9" s="159">
        <v>0</v>
      </c>
      <c r="V9" s="159">
        <f>ROUND(E9*U9,2)</f>
        <v>0</v>
      </c>
      <c r="W9" s="159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126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x14ac:dyDescent="0.2">
      <c r="A10" s="161" t="s">
        <v>119</v>
      </c>
      <c r="B10" s="162" t="s">
        <v>86</v>
      </c>
      <c r="C10" s="175" t="s">
        <v>87</v>
      </c>
      <c r="D10" s="163"/>
      <c r="E10" s="164"/>
      <c r="F10" s="165"/>
      <c r="G10" s="165">
        <f>SUMIF(AG11:AG13,"&lt;&gt;NOR",G11:G13)</f>
        <v>0</v>
      </c>
      <c r="H10" s="165"/>
      <c r="I10" s="165">
        <f>SUM(I11:I13)</f>
        <v>0</v>
      </c>
      <c r="J10" s="165"/>
      <c r="K10" s="165">
        <f>SUM(K11:K13)</f>
        <v>0</v>
      </c>
      <c r="L10" s="165"/>
      <c r="M10" s="165">
        <f>SUM(M11:M13)</f>
        <v>0</v>
      </c>
      <c r="N10" s="165"/>
      <c r="O10" s="165">
        <f>SUM(O11:O13)</f>
        <v>0</v>
      </c>
      <c r="P10" s="165"/>
      <c r="Q10" s="165">
        <f>SUM(Q11:Q13)</f>
        <v>0</v>
      </c>
      <c r="R10" s="165"/>
      <c r="S10" s="165"/>
      <c r="T10" s="166"/>
      <c r="U10" s="160"/>
      <c r="V10" s="160">
        <f>SUM(V11:V13)</f>
        <v>0</v>
      </c>
      <c r="W10" s="160"/>
      <c r="AG10" t="s">
        <v>120</v>
      </c>
    </row>
    <row r="11" spans="1:60" outlineLevel="1" x14ac:dyDescent="0.2">
      <c r="A11" s="180">
        <v>2</v>
      </c>
      <c r="B11" s="181" t="s">
        <v>193</v>
      </c>
      <c r="C11" s="187" t="s">
        <v>194</v>
      </c>
      <c r="D11" s="182" t="s">
        <v>148</v>
      </c>
      <c r="E11" s="183">
        <v>1</v>
      </c>
      <c r="F11" s="184"/>
      <c r="G11" s="185">
        <f>ROUND(E11*F11,2)</f>
        <v>0</v>
      </c>
      <c r="H11" s="184"/>
      <c r="I11" s="185">
        <f>ROUND(E11*H11,2)</f>
        <v>0</v>
      </c>
      <c r="J11" s="184"/>
      <c r="K11" s="185">
        <f>ROUND(E11*J11,2)</f>
        <v>0</v>
      </c>
      <c r="L11" s="185">
        <v>21</v>
      </c>
      <c r="M11" s="185">
        <f>G11*(1+L11/100)</f>
        <v>0</v>
      </c>
      <c r="N11" s="185">
        <v>0</v>
      </c>
      <c r="O11" s="185">
        <f>ROUND(E11*N11,2)</f>
        <v>0</v>
      </c>
      <c r="P11" s="185">
        <v>0</v>
      </c>
      <c r="Q11" s="185">
        <f>ROUND(E11*P11,2)</f>
        <v>0</v>
      </c>
      <c r="R11" s="185"/>
      <c r="S11" s="185" t="s">
        <v>124</v>
      </c>
      <c r="T11" s="186" t="s">
        <v>125</v>
      </c>
      <c r="U11" s="159">
        <v>0</v>
      </c>
      <c r="V11" s="159">
        <f>ROUND(E11*U11,2)</f>
        <v>0</v>
      </c>
      <c r="W11" s="159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126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80">
        <v>3</v>
      </c>
      <c r="B12" s="181" t="s">
        <v>195</v>
      </c>
      <c r="C12" s="187" t="s">
        <v>196</v>
      </c>
      <c r="D12" s="182" t="s">
        <v>148</v>
      </c>
      <c r="E12" s="183">
        <v>1</v>
      </c>
      <c r="F12" s="184"/>
      <c r="G12" s="185">
        <f>ROUND(E12*F12,2)</f>
        <v>0</v>
      </c>
      <c r="H12" s="184"/>
      <c r="I12" s="185">
        <f>ROUND(E12*H12,2)</f>
        <v>0</v>
      </c>
      <c r="J12" s="184"/>
      <c r="K12" s="185">
        <f>ROUND(E12*J12,2)</f>
        <v>0</v>
      </c>
      <c r="L12" s="185">
        <v>21</v>
      </c>
      <c r="M12" s="185">
        <f>G12*(1+L12/100)</f>
        <v>0</v>
      </c>
      <c r="N12" s="185">
        <v>0</v>
      </c>
      <c r="O12" s="185">
        <f>ROUND(E12*N12,2)</f>
        <v>0</v>
      </c>
      <c r="P12" s="185">
        <v>0</v>
      </c>
      <c r="Q12" s="185">
        <f>ROUND(E12*P12,2)</f>
        <v>0</v>
      </c>
      <c r="R12" s="185"/>
      <c r="S12" s="185" t="s">
        <v>124</v>
      </c>
      <c r="T12" s="186" t="s">
        <v>125</v>
      </c>
      <c r="U12" s="159">
        <v>0</v>
      </c>
      <c r="V12" s="159">
        <f>ROUND(E12*U12,2)</f>
        <v>0</v>
      </c>
      <c r="W12" s="159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126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80">
        <v>4</v>
      </c>
      <c r="B13" s="181" t="s">
        <v>136</v>
      </c>
      <c r="C13" s="187" t="s">
        <v>145</v>
      </c>
      <c r="D13" s="182" t="s">
        <v>148</v>
      </c>
      <c r="E13" s="183">
        <v>6</v>
      </c>
      <c r="F13" s="184"/>
      <c r="G13" s="185">
        <f>ROUND(E13*F13,2)</f>
        <v>0</v>
      </c>
      <c r="H13" s="184"/>
      <c r="I13" s="185">
        <f>ROUND(E13*H13,2)</f>
        <v>0</v>
      </c>
      <c r="J13" s="184"/>
      <c r="K13" s="185">
        <f>ROUND(E13*J13,2)</f>
        <v>0</v>
      </c>
      <c r="L13" s="185">
        <v>21</v>
      </c>
      <c r="M13" s="185">
        <f>G13*(1+L13/100)</f>
        <v>0</v>
      </c>
      <c r="N13" s="185">
        <v>0</v>
      </c>
      <c r="O13" s="185">
        <f>ROUND(E13*N13,2)</f>
        <v>0</v>
      </c>
      <c r="P13" s="185">
        <v>0</v>
      </c>
      <c r="Q13" s="185">
        <f>ROUND(E13*P13,2)</f>
        <v>0</v>
      </c>
      <c r="R13" s="185"/>
      <c r="S13" s="185" t="s">
        <v>124</v>
      </c>
      <c r="T13" s="186" t="s">
        <v>125</v>
      </c>
      <c r="U13" s="159">
        <v>0</v>
      </c>
      <c r="V13" s="159">
        <f>ROUND(E13*U13,2)</f>
        <v>0</v>
      </c>
      <c r="W13" s="159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126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x14ac:dyDescent="0.2">
      <c r="A14" s="161" t="s">
        <v>119</v>
      </c>
      <c r="B14" s="162" t="s">
        <v>90</v>
      </c>
      <c r="C14" s="175" t="s">
        <v>91</v>
      </c>
      <c r="D14" s="163"/>
      <c r="E14" s="164"/>
      <c r="F14" s="165"/>
      <c r="G14" s="165">
        <f>SUMIF(AG15:AG18,"&lt;&gt;NOR",G15:G18)</f>
        <v>0</v>
      </c>
      <c r="H14" s="165"/>
      <c r="I14" s="165">
        <f>SUM(I15:I18)</f>
        <v>0</v>
      </c>
      <c r="J14" s="165"/>
      <c r="K14" s="165">
        <f>SUM(K15:K18)</f>
        <v>0</v>
      </c>
      <c r="L14" s="165"/>
      <c r="M14" s="165">
        <f>SUM(M15:M18)</f>
        <v>0</v>
      </c>
      <c r="N14" s="165"/>
      <c r="O14" s="165">
        <f>SUM(O15:O18)</f>
        <v>0</v>
      </c>
      <c r="P14" s="165"/>
      <c r="Q14" s="165">
        <f>SUM(Q15:Q18)</f>
        <v>0</v>
      </c>
      <c r="R14" s="165"/>
      <c r="S14" s="165"/>
      <c r="T14" s="166"/>
      <c r="U14" s="160"/>
      <c r="V14" s="160">
        <f>SUM(V15:V18)</f>
        <v>0</v>
      </c>
      <c r="W14" s="160"/>
      <c r="AG14" t="s">
        <v>120</v>
      </c>
    </row>
    <row r="15" spans="1:60" outlineLevel="1" x14ac:dyDescent="0.2">
      <c r="A15" s="180">
        <v>5</v>
      </c>
      <c r="B15" s="181" t="s">
        <v>197</v>
      </c>
      <c r="C15" s="187" t="s">
        <v>198</v>
      </c>
      <c r="D15" s="182" t="s">
        <v>142</v>
      </c>
      <c r="E15" s="183">
        <v>12</v>
      </c>
      <c r="F15" s="184"/>
      <c r="G15" s="185">
        <f>ROUND(E15*F15,2)</f>
        <v>0</v>
      </c>
      <c r="H15" s="184"/>
      <c r="I15" s="185">
        <f>ROUND(E15*H15,2)</f>
        <v>0</v>
      </c>
      <c r="J15" s="184"/>
      <c r="K15" s="185">
        <f>ROUND(E15*J15,2)</f>
        <v>0</v>
      </c>
      <c r="L15" s="185">
        <v>21</v>
      </c>
      <c r="M15" s="185">
        <f>G15*(1+L15/100)</f>
        <v>0</v>
      </c>
      <c r="N15" s="185">
        <v>0</v>
      </c>
      <c r="O15" s="185">
        <f>ROUND(E15*N15,2)</f>
        <v>0</v>
      </c>
      <c r="P15" s="185">
        <v>0</v>
      </c>
      <c r="Q15" s="185">
        <f>ROUND(E15*P15,2)</f>
        <v>0</v>
      </c>
      <c r="R15" s="185"/>
      <c r="S15" s="185" t="s">
        <v>124</v>
      </c>
      <c r="T15" s="186" t="s">
        <v>125</v>
      </c>
      <c r="U15" s="159">
        <v>0</v>
      </c>
      <c r="V15" s="159">
        <f>ROUND(E15*U15,2)</f>
        <v>0</v>
      </c>
      <c r="W15" s="159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126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80">
        <v>6</v>
      </c>
      <c r="B16" s="181" t="s">
        <v>199</v>
      </c>
      <c r="C16" s="187" t="s">
        <v>200</v>
      </c>
      <c r="D16" s="182" t="s">
        <v>142</v>
      </c>
      <c r="E16" s="183">
        <v>6</v>
      </c>
      <c r="F16" s="184"/>
      <c r="G16" s="185">
        <f>ROUND(E16*F16,2)</f>
        <v>0</v>
      </c>
      <c r="H16" s="184"/>
      <c r="I16" s="185">
        <f>ROUND(E16*H16,2)</f>
        <v>0</v>
      </c>
      <c r="J16" s="184"/>
      <c r="K16" s="185">
        <f>ROUND(E16*J16,2)</f>
        <v>0</v>
      </c>
      <c r="L16" s="185">
        <v>21</v>
      </c>
      <c r="M16" s="185">
        <f>G16*(1+L16/100)</f>
        <v>0</v>
      </c>
      <c r="N16" s="185">
        <v>0</v>
      </c>
      <c r="O16" s="185">
        <f>ROUND(E16*N16,2)</f>
        <v>0</v>
      </c>
      <c r="P16" s="185">
        <v>0</v>
      </c>
      <c r="Q16" s="185">
        <f>ROUND(E16*P16,2)</f>
        <v>0</v>
      </c>
      <c r="R16" s="185"/>
      <c r="S16" s="185" t="s">
        <v>124</v>
      </c>
      <c r="T16" s="186" t="s">
        <v>125</v>
      </c>
      <c r="U16" s="159">
        <v>0</v>
      </c>
      <c r="V16" s="159">
        <f>ROUND(E16*U16,2)</f>
        <v>0</v>
      </c>
      <c r="W16" s="159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126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80">
        <v>7</v>
      </c>
      <c r="B17" s="181" t="s">
        <v>138</v>
      </c>
      <c r="C17" s="187" t="s">
        <v>184</v>
      </c>
      <c r="D17" s="182" t="s">
        <v>148</v>
      </c>
      <c r="E17" s="183">
        <v>1</v>
      </c>
      <c r="F17" s="184"/>
      <c r="G17" s="185">
        <f>ROUND(E17*F17,2)</f>
        <v>0</v>
      </c>
      <c r="H17" s="184"/>
      <c r="I17" s="185">
        <f>ROUND(E17*H17,2)</f>
        <v>0</v>
      </c>
      <c r="J17" s="184"/>
      <c r="K17" s="185">
        <f>ROUND(E17*J17,2)</f>
        <v>0</v>
      </c>
      <c r="L17" s="185">
        <v>21</v>
      </c>
      <c r="M17" s="185">
        <f>G17*(1+L17/100)</f>
        <v>0</v>
      </c>
      <c r="N17" s="185">
        <v>0</v>
      </c>
      <c r="O17" s="185">
        <f>ROUND(E17*N17,2)</f>
        <v>0</v>
      </c>
      <c r="P17" s="185">
        <v>0</v>
      </c>
      <c r="Q17" s="185">
        <f>ROUND(E17*P17,2)</f>
        <v>0</v>
      </c>
      <c r="R17" s="185"/>
      <c r="S17" s="185" t="s">
        <v>124</v>
      </c>
      <c r="T17" s="186" t="s">
        <v>125</v>
      </c>
      <c r="U17" s="159">
        <v>0</v>
      </c>
      <c r="V17" s="159">
        <f>ROUND(E17*U17,2)</f>
        <v>0</v>
      </c>
      <c r="W17" s="159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126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67">
        <v>8</v>
      </c>
      <c r="B18" s="168" t="s">
        <v>136</v>
      </c>
      <c r="C18" s="176" t="s">
        <v>201</v>
      </c>
      <c r="D18" s="169" t="s">
        <v>192</v>
      </c>
      <c r="E18" s="170">
        <v>6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/>
      <c r="S18" s="172" t="s">
        <v>124</v>
      </c>
      <c r="T18" s="173" t="s">
        <v>125</v>
      </c>
      <c r="U18" s="159">
        <v>0</v>
      </c>
      <c r="V18" s="159">
        <f>ROUND(E18*U18,2)</f>
        <v>0</v>
      </c>
      <c r="W18" s="159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159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x14ac:dyDescent="0.2">
      <c r="A19" s="5"/>
      <c r="B19" s="6"/>
      <c r="C19" s="177"/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AE19">
        <v>15</v>
      </c>
      <c r="AF19">
        <v>21</v>
      </c>
    </row>
    <row r="20" spans="1:60" x14ac:dyDescent="0.2">
      <c r="A20" s="155"/>
      <c r="B20" s="156" t="s">
        <v>29</v>
      </c>
      <c r="C20" s="178"/>
      <c r="D20" s="157"/>
      <c r="E20" s="158"/>
      <c r="F20" s="158"/>
      <c r="G20" s="174">
        <f>G8+G10+G14</f>
        <v>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AE20">
        <f>SUMIF(L7:L18,AE19,G7:G18)</f>
        <v>0</v>
      </c>
      <c r="AF20">
        <f>SUMIF(L7:L18,AF19,G7:G18)</f>
        <v>0</v>
      </c>
      <c r="AG20" t="s">
        <v>127</v>
      </c>
    </row>
    <row r="21" spans="1:60" x14ac:dyDescent="0.2">
      <c r="C21" s="179"/>
      <c r="D21" s="143"/>
      <c r="AG21" t="s">
        <v>128</v>
      </c>
    </row>
    <row r="22" spans="1:60" x14ac:dyDescent="0.2">
      <c r="D22" s="143"/>
    </row>
    <row r="23" spans="1:60" x14ac:dyDescent="0.2">
      <c r="D23" s="143"/>
    </row>
    <row r="24" spans="1:60" x14ac:dyDescent="0.2">
      <c r="D24" s="143"/>
    </row>
    <row r="25" spans="1:60" x14ac:dyDescent="0.2">
      <c r="D25" s="143"/>
    </row>
    <row r="26" spans="1:60" x14ac:dyDescent="0.2">
      <c r="D26" s="143"/>
    </row>
    <row r="27" spans="1:60" x14ac:dyDescent="0.2">
      <c r="D27" s="143"/>
    </row>
    <row r="28" spans="1:60" x14ac:dyDescent="0.2">
      <c r="D28" s="143"/>
    </row>
    <row r="29" spans="1:60" x14ac:dyDescent="0.2">
      <c r="D29" s="143"/>
    </row>
    <row r="30" spans="1:60" x14ac:dyDescent="0.2">
      <c r="D30" s="143"/>
    </row>
    <row r="31" spans="1:60" x14ac:dyDescent="0.2">
      <c r="D31" s="143"/>
    </row>
    <row r="32" spans="1:60" x14ac:dyDescent="0.2">
      <c r="D32" s="143"/>
    </row>
    <row r="33" spans="4:4" x14ac:dyDescent="0.2">
      <c r="D33" s="143"/>
    </row>
    <row r="34" spans="4:4" x14ac:dyDescent="0.2">
      <c r="D34" s="143"/>
    </row>
    <row r="35" spans="4:4" x14ac:dyDescent="0.2">
      <c r="D35" s="143"/>
    </row>
    <row r="36" spans="4:4" x14ac:dyDescent="0.2">
      <c r="D36" s="143"/>
    </row>
    <row r="37" spans="4:4" x14ac:dyDescent="0.2">
      <c r="D37" s="143"/>
    </row>
    <row r="38" spans="4:4" x14ac:dyDescent="0.2">
      <c r="D38" s="143"/>
    </row>
    <row r="39" spans="4:4" x14ac:dyDescent="0.2">
      <c r="D39" s="143"/>
    </row>
    <row r="40" spans="4:4" x14ac:dyDescent="0.2">
      <c r="D40" s="143"/>
    </row>
    <row r="41" spans="4:4" x14ac:dyDescent="0.2">
      <c r="D41" s="143"/>
    </row>
    <row r="42" spans="4:4" x14ac:dyDescent="0.2">
      <c r="D42" s="143"/>
    </row>
    <row r="43" spans="4:4" x14ac:dyDescent="0.2">
      <c r="D43" s="143"/>
    </row>
    <row r="44" spans="4:4" x14ac:dyDescent="0.2">
      <c r="D44" s="143"/>
    </row>
    <row r="45" spans="4:4" x14ac:dyDescent="0.2">
      <c r="D45" s="143"/>
    </row>
    <row r="46" spans="4:4" x14ac:dyDescent="0.2">
      <c r="D46" s="143"/>
    </row>
    <row r="47" spans="4:4" x14ac:dyDescent="0.2">
      <c r="D47" s="143"/>
    </row>
    <row r="48" spans="4:4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87" customWidth="1"/>
    <col min="3" max="3" width="63.140625" style="87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7" t="s">
        <v>94</v>
      </c>
      <c r="B1" s="237"/>
      <c r="C1" s="237"/>
      <c r="D1" s="237"/>
      <c r="E1" s="237"/>
      <c r="F1" s="237"/>
      <c r="G1" s="237"/>
      <c r="AG1" t="s">
        <v>95</v>
      </c>
    </row>
    <row r="2" spans="1:60" ht="24.95" customHeight="1" x14ac:dyDescent="0.2">
      <c r="A2" s="144" t="s">
        <v>7</v>
      </c>
      <c r="B2" s="75" t="s">
        <v>44</v>
      </c>
      <c r="C2" s="238" t="s">
        <v>45</v>
      </c>
      <c r="D2" s="239"/>
      <c r="E2" s="239"/>
      <c r="F2" s="239"/>
      <c r="G2" s="240"/>
      <c r="AG2" t="s">
        <v>96</v>
      </c>
    </row>
    <row r="3" spans="1:60" ht="24.95" customHeight="1" x14ac:dyDescent="0.2">
      <c r="A3" s="144" t="s">
        <v>8</v>
      </c>
      <c r="B3" s="75" t="s">
        <v>50</v>
      </c>
      <c r="C3" s="238" t="s">
        <v>51</v>
      </c>
      <c r="D3" s="239"/>
      <c r="E3" s="239"/>
      <c r="F3" s="239"/>
      <c r="G3" s="240"/>
      <c r="AC3" s="87" t="s">
        <v>96</v>
      </c>
      <c r="AG3" t="s">
        <v>97</v>
      </c>
    </row>
    <row r="4" spans="1:60" ht="24.95" customHeight="1" x14ac:dyDescent="0.2">
      <c r="A4" s="145" t="s">
        <v>9</v>
      </c>
      <c r="B4" s="146" t="s">
        <v>66</v>
      </c>
      <c r="C4" s="241" t="s">
        <v>67</v>
      </c>
      <c r="D4" s="242"/>
      <c r="E4" s="242"/>
      <c r="F4" s="242"/>
      <c r="G4" s="243"/>
      <c r="AG4" t="s">
        <v>98</v>
      </c>
    </row>
    <row r="5" spans="1:60" x14ac:dyDescent="0.2">
      <c r="D5" s="143"/>
    </row>
    <row r="6" spans="1:60" ht="38.25" x14ac:dyDescent="0.2">
      <c r="A6" s="148" t="s">
        <v>99</v>
      </c>
      <c r="B6" s="150" t="s">
        <v>100</v>
      </c>
      <c r="C6" s="150" t="s">
        <v>101</v>
      </c>
      <c r="D6" s="149" t="s">
        <v>102</v>
      </c>
      <c r="E6" s="148" t="s">
        <v>103</v>
      </c>
      <c r="F6" s="147" t="s">
        <v>104</v>
      </c>
      <c r="G6" s="148" t="s">
        <v>29</v>
      </c>
      <c r="H6" s="151" t="s">
        <v>30</v>
      </c>
      <c r="I6" s="151" t="s">
        <v>105</v>
      </c>
      <c r="J6" s="151" t="s">
        <v>31</v>
      </c>
      <c r="K6" s="151" t="s">
        <v>106</v>
      </c>
      <c r="L6" s="151" t="s">
        <v>107</v>
      </c>
      <c r="M6" s="151" t="s">
        <v>108</v>
      </c>
      <c r="N6" s="151" t="s">
        <v>109</v>
      </c>
      <c r="O6" s="151" t="s">
        <v>110</v>
      </c>
      <c r="P6" s="151" t="s">
        <v>111</v>
      </c>
      <c r="Q6" s="151" t="s">
        <v>112</v>
      </c>
      <c r="R6" s="151" t="s">
        <v>113</v>
      </c>
      <c r="S6" s="151" t="s">
        <v>114</v>
      </c>
      <c r="T6" s="151" t="s">
        <v>115</v>
      </c>
      <c r="U6" s="151" t="s">
        <v>116</v>
      </c>
      <c r="V6" s="151" t="s">
        <v>117</v>
      </c>
      <c r="W6" s="151" t="s">
        <v>118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1" t="s">
        <v>119</v>
      </c>
      <c r="B8" s="162" t="s">
        <v>78</v>
      </c>
      <c r="C8" s="175" t="s">
        <v>79</v>
      </c>
      <c r="D8" s="163"/>
      <c r="E8" s="164"/>
      <c r="F8" s="165"/>
      <c r="G8" s="165">
        <f>SUMIF(AG9:AG9,"&lt;&gt;NOR",G9:G9)</f>
        <v>0</v>
      </c>
      <c r="H8" s="165"/>
      <c r="I8" s="165">
        <f>SUM(I9:I9)</f>
        <v>0</v>
      </c>
      <c r="J8" s="165"/>
      <c r="K8" s="165">
        <f>SUM(K9:K9)</f>
        <v>0</v>
      </c>
      <c r="L8" s="165"/>
      <c r="M8" s="165">
        <f>SUM(M9:M9)</f>
        <v>0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120</v>
      </c>
    </row>
    <row r="9" spans="1:60" outlineLevel="1" x14ac:dyDescent="0.2">
      <c r="A9" s="180">
        <v>1</v>
      </c>
      <c r="B9" s="181" t="s">
        <v>129</v>
      </c>
      <c r="C9" s="187" t="s">
        <v>202</v>
      </c>
      <c r="D9" s="182" t="s">
        <v>148</v>
      </c>
      <c r="E9" s="183">
        <v>1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21</v>
      </c>
      <c r="M9" s="185">
        <f>G9*(1+L9/100)</f>
        <v>0</v>
      </c>
      <c r="N9" s="185">
        <v>0</v>
      </c>
      <c r="O9" s="185">
        <f>ROUND(E9*N9,2)</f>
        <v>0</v>
      </c>
      <c r="P9" s="185">
        <v>0</v>
      </c>
      <c r="Q9" s="185">
        <f>ROUND(E9*P9,2)</f>
        <v>0</v>
      </c>
      <c r="R9" s="185"/>
      <c r="S9" s="185" t="s">
        <v>124</v>
      </c>
      <c r="T9" s="186" t="s">
        <v>125</v>
      </c>
      <c r="U9" s="159">
        <v>0</v>
      </c>
      <c r="V9" s="159">
        <f>ROUND(E9*U9,2)</f>
        <v>0</v>
      </c>
      <c r="W9" s="159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126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x14ac:dyDescent="0.2">
      <c r="A10" s="161" t="s">
        <v>119</v>
      </c>
      <c r="B10" s="162" t="s">
        <v>86</v>
      </c>
      <c r="C10" s="175" t="s">
        <v>87</v>
      </c>
      <c r="D10" s="163"/>
      <c r="E10" s="164"/>
      <c r="F10" s="165"/>
      <c r="G10" s="165">
        <f>SUMIF(AG11:AG12,"&lt;&gt;NOR",G11:G12)</f>
        <v>0</v>
      </c>
      <c r="H10" s="165"/>
      <c r="I10" s="165">
        <f>SUM(I11:I12)</f>
        <v>0</v>
      </c>
      <c r="J10" s="165"/>
      <c r="K10" s="165">
        <f>SUM(K11:K12)</f>
        <v>0</v>
      </c>
      <c r="L10" s="165"/>
      <c r="M10" s="165">
        <f>SUM(M11:M12)</f>
        <v>0</v>
      </c>
      <c r="N10" s="165"/>
      <c r="O10" s="165">
        <f>SUM(O11:O12)</f>
        <v>0</v>
      </c>
      <c r="P10" s="165"/>
      <c r="Q10" s="165">
        <f>SUM(Q11:Q12)</f>
        <v>0</v>
      </c>
      <c r="R10" s="165"/>
      <c r="S10" s="165"/>
      <c r="T10" s="166"/>
      <c r="U10" s="160"/>
      <c r="V10" s="160">
        <f>SUM(V11:V12)</f>
        <v>0</v>
      </c>
      <c r="W10" s="160"/>
      <c r="AG10" t="s">
        <v>120</v>
      </c>
    </row>
    <row r="11" spans="1:60" outlineLevel="1" x14ac:dyDescent="0.2">
      <c r="A11" s="180">
        <v>2</v>
      </c>
      <c r="B11" s="181" t="s">
        <v>132</v>
      </c>
      <c r="C11" s="187" t="s">
        <v>161</v>
      </c>
      <c r="D11" s="182" t="s">
        <v>123</v>
      </c>
      <c r="E11" s="183">
        <v>28</v>
      </c>
      <c r="F11" s="184"/>
      <c r="G11" s="185">
        <f>ROUND(E11*F11,2)</f>
        <v>0</v>
      </c>
      <c r="H11" s="184"/>
      <c r="I11" s="185">
        <f>ROUND(E11*H11,2)</f>
        <v>0</v>
      </c>
      <c r="J11" s="184"/>
      <c r="K11" s="185">
        <f>ROUND(E11*J11,2)</f>
        <v>0</v>
      </c>
      <c r="L11" s="185">
        <v>21</v>
      </c>
      <c r="M11" s="185">
        <f>G11*(1+L11/100)</f>
        <v>0</v>
      </c>
      <c r="N11" s="185">
        <v>0</v>
      </c>
      <c r="O11" s="185">
        <f>ROUND(E11*N11,2)</f>
        <v>0</v>
      </c>
      <c r="P11" s="185">
        <v>0</v>
      </c>
      <c r="Q11" s="185">
        <f>ROUND(E11*P11,2)</f>
        <v>0</v>
      </c>
      <c r="R11" s="185"/>
      <c r="S11" s="185" t="s">
        <v>124</v>
      </c>
      <c r="T11" s="186" t="s">
        <v>125</v>
      </c>
      <c r="U11" s="159">
        <v>0</v>
      </c>
      <c r="V11" s="159">
        <f>ROUND(E11*U11,2)</f>
        <v>0</v>
      </c>
      <c r="W11" s="159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126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80">
        <v>3</v>
      </c>
      <c r="B12" s="181" t="s">
        <v>134</v>
      </c>
      <c r="C12" s="187" t="s">
        <v>145</v>
      </c>
      <c r="D12" s="182" t="s">
        <v>148</v>
      </c>
      <c r="E12" s="183">
        <v>2</v>
      </c>
      <c r="F12" s="184"/>
      <c r="G12" s="185">
        <f>ROUND(E12*F12,2)</f>
        <v>0</v>
      </c>
      <c r="H12" s="184"/>
      <c r="I12" s="185">
        <f>ROUND(E12*H12,2)</f>
        <v>0</v>
      </c>
      <c r="J12" s="184"/>
      <c r="K12" s="185">
        <f>ROUND(E12*J12,2)</f>
        <v>0</v>
      </c>
      <c r="L12" s="185">
        <v>21</v>
      </c>
      <c r="M12" s="185">
        <f>G12*(1+L12/100)</f>
        <v>0</v>
      </c>
      <c r="N12" s="185">
        <v>0</v>
      </c>
      <c r="O12" s="185">
        <f>ROUND(E12*N12,2)</f>
        <v>0</v>
      </c>
      <c r="P12" s="185">
        <v>0</v>
      </c>
      <c r="Q12" s="185">
        <f>ROUND(E12*P12,2)</f>
        <v>0</v>
      </c>
      <c r="R12" s="185"/>
      <c r="S12" s="185" t="s">
        <v>124</v>
      </c>
      <c r="T12" s="186" t="s">
        <v>125</v>
      </c>
      <c r="U12" s="159">
        <v>0</v>
      </c>
      <c r="V12" s="159">
        <f>ROUND(E12*U12,2)</f>
        <v>0</v>
      </c>
      <c r="W12" s="159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126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x14ac:dyDescent="0.2">
      <c r="A13" s="161" t="s">
        <v>119</v>
      </c>
      <c r="B13" s="162" t="s">
        <v>90</v>
      </c>
      <c r="C13" s="175" t="s">
        <v>91</v>
      </c>
      <c r="D13" s="163"/>
      <c r="E13" s="164"/>
      <c r="F13" s="165"/>
      <c r="G13" s="165">
        <f>SUMIF(AG14:AG14,"&lt;&gt;NOR",G14:G14)</f>
        <v>0</v>
      </c>
      <c r="H13" s="165"/>
      <c r="I13" s="165">
        <f>SUM(I14:I14)</f>
        <v>0</v>
      </c>
      <c r="J13" s="165"/>
      <c r="K13" s="165">
        <f>SUM(K14:K14)</f>
        <v>0</v>
      </c>
      <c r="L13" s="165"/>
      <c r="M13" s="165">
        <f>SUM(M14:M14)</f>
        <v>0</v>
      </c>
      <c r="N13" s="165"/>
      <c r="O13" s="165">
        <f>SUM(O14:O14)</f>
        <v>0</v>
      </c>
      <c r="P13" s="165"/>
      <c r="Q13" s="165">
        <f>SUM(Q14:Q14)</f>
        <v>0</v>
      </c>
      <c r="R13" s="165"/>
      <c r="S13" s="165"/>
      <c r="T13" s="166"/>
      <c r="U13" s="160"/>
      <c r="V13" s="160">
        <f>SUM(V14:V14)</f>
        <v>0</v>
      </c>
      <c r="W13" s="160"/>
      <c r="AG13" t="s">
        <v>120</v>
      </c>
    </row>
    <row r="14" spans="1:60" outlineLevel="1" x14ac:dyDescent="0.2">
      <c r="A14" s="167">
        <v>4</v>
      </c>
      <c r="B14" s="168" t="s">
        <v>136</v>
      </c>
      <c r="C14" s="176" t="s">
        <v>203</v>
      </c>
      <c r="D14" s="169" t="s">
        <v>146</v>
      </c>
      <c r="E14" s="170">
        <v>1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2"/>
      <c r="S14" s="172" t="s">
        <v>124</v>
      </c>
      <c r="T14" s="173" t="s">
        <v>125</v>
      </c>
      <c r="U14" s="159">
        <v>0</v>
      </c>
      <c r="V14" s="159">
        <f>ROUND(E14*U14,2)</f>
        <v>0</v>
      </c>
      <c r="W14" s="159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159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x14ac:dyDescent="0.2">
      <c r="A15" s="5"/>
      <c r="B15" s="6"/>
      <c r="C15" s="177"/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E15">
        <v>15</v>
      </c>
      <c r="AF15">
        <v>21</v>
      </c>
    </row>
    <row r="16" spans="1:60" x14ac:dyDescent="0.2">
      <c r="A16" s="155"/>
      <c r="B16" s="156" t="s">
        <v>29</v>
      </c>
      <c r="C16" s="178"/>
      <c r="D16" s="157"/>
      <c r="E16" s="158"/>
      <c r="F16" s="158"/>
      <c r="G16" s="174">
        <f>G8+G10+G13</f>
        <v>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AE16">
        <f>SUMIF(L7:L14,AE15,G7:G14)</f>
        <v>0</v>
      </c>
      <c r="AF16">
        <f>SUMIF(L7:L14,AF15,G7:G14)</f>
        <v>0</v>
      </c>
      <c r="AG16" t="s">
        <v>127</v>
      </c>
    </row>
    <row r="17" spans="3:33" x14ac:dyDescent="0.2">
      <c r="C17" s="179"/>
      <c r="D17" s="143"/>
      <c r="AG17" t="s">
        <v>128</v>
      </c>
    </row>
    <row r="18" spans="3:33" x14ac:dyDescent="0.2">
      <c r="D18" s="143"/>
    </row>
    <row r="19" spans="3:33" x14ac:dyDescent="0.2">
      <c r="D19" s="143"/>
    </row>
    <row r="20" spans="3:33" x14ac:dyDescent="0.2">
      <c r="D20" s="143"/>
    </row>
    <row r="21" spans="3:33" x14ac:dyDescent="0.2">
      <c r="D21" s="143"/>
    </row>
    <row r="22" spans="3:33" x14ac:dyDescent="0.2">
      <c r="D22" s="143"/>
    </row>
    <row r="23" spans="3:33" x14ac:dyDescent="0.2">
      <c r="D23" s="143"/>
    </row>
    <row r="24" spans="3:33" x14ac:dyDescent="0.2">
      <c r="D24" s="143"/>
    </row>
    <row r="25" spans="3:33" x14ac:dyDescent="0.2">
      <c r="D25" s="143"/>
    </row>
    <row r="26" spans="3:33" x14ac:dyDescent="0.2">
      <c r="D26" s="143"/>
    </row>
    <row r="27" spans="3:33" x14ac:dyDescent="0.2">
      <c r="D27" s="143"/>
    </row>
    <row r="28" spans="3:33" x14ac:dyDescent="0.2">
      <c r="D28" s="143"/>
    </row>
    <row r="29" spans="3:33" x14ac:dyDescent="0.2">
      <c r="D29" s="143"/>
    </row>
    <row r="30" spans="3:33" x14ac:dyDescent="0.2">
      <c r="D30" s="143"/>
    </row>
    <row r="31" spans="3:33" x14ac:dyDescent="0.2">
      <c r="D31" s="143"/>
    </row>
    <row r="32" spans="3:33" x14ac:dyDescent="0.2">
      <c r="D32" s="143"/>
    </row>
    <row r="33" spans="4:4" x14ac:dyDescent="0.2">
      <c r="D33" s="143"/>
    </row>
    <row r="34" spans="4:4" x14ac:dyDescent="0.2">
      <c r="D34" s="143"/>
    </row>
    <row r="35" spans="4:4" x14ac:dyDescent="0.2">
      <c r="D35" s="143"/>
    </row>
    <row r="36" spans="4:4" x14ac:dyDescent="0.2">
      <c r="D36" s="143"/>
    </row>
    <row r="37" spans="4:4" x14ac:dyDescent="0.2">
      <c r="D37" s="143"/>
    </row>
    <row r="38" spans="4:4" x14ac:dyDescent="0.2">
      <c r="D38" s="143"/>
    </row>
    <row r="39" spans="4:4" x14ac:dyDescent="0.2">
      <c r="D39" s="143"/>
    </row>
    <row r="40" spans="4:4" x14ac:dyDescent="0.2">
      <c r="D40" s="143"/>
    </row>
    <row r="41" spans="4:4" x14ac:dyDescent="0.2">
      <c r="D41" s="143"/>
    </row>
    <row r="42" spans="4:4" x14ac:dyDescent="0.2">
      <c r="D42" s="143"/>
    </row>
    <row r="43" spans="4:4" x14ac:dyDescent="0.2">
      <c r="D43" s="143"/>
    </row>
    <row r="44" spans="4:4" x14ac:dyDescent="0.2">
      <c r="D44" s="143"/>
    </row>
    <row r="45" spans="4:4" x14ac:dyDescent="0.2">
      <c r="D45" s="143"/>
    </row>
    <row r="46" spans="4:4" x14ac:dyDescent="0.2">
      <c r="D46" s="143"/>
    </row>
    <row r="47" spans="4:4" x14ac:dyDescent="0.2">
      <c r="D47" s="143"/>
    </row>
    <row r="48" spans="4:4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87" customWidth="1"/>
    <col min="3" max="3" width="63.140625" style="87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7" t="s">
        <v>94</v>
      </c>
      <c r="B1" s="237"/>
      <c r="C1" s="237"/>
      <c r="D1" s="237"/>
      <c r="E1" s="237"/>
      <c r="F1" s="237"/>
      <c r="G1" s="237"/>
      <c r="AG1" t="s">
        <v>95</v>
      </c>
    </row>
    <row r="2" spans="1:60" ht="24.95" customHeight="1" x14ac:dyDescent="0.2">
      <c r="A2" s="144" t="s">
        <v>7</v>
      </c>
      <c r="B2" s="75" t="s">
        <v>44</v>
      </c>
      <c r="C2" s="238" t="s">
        <v>45</v>
      </c>
      <c r="D2" s="239"/>
      <c r="E2" s="239"/>
      <c r="F2" s="239"/>
      <c r="G2" s="240"/>
      <c r="AG2" t="s">
        <v>96</v>
      </c>
    </row>
    <row r="3" spans="1:60" ht="24.95" customHeight="1" x14ac:dyDescent="0.2">
      <c r="A3" s="144" t="s">
        <v>8</v>
      </c>
      <c r="B3" s="75" t="s">
        <v>50</v>
      </c>
      <c r="C3" s="238" t="s">
        <v>51</v>
      </c>
      <c r="D3" s="239"/>
      <c r="E3" s="239"/>
      <c r="F3" s="239"/>
      <c r="G3" s="240"/>
      <c r="AC3" s="87" t="s">
        <v>96</v>
      </c>
      <c r="AG3" t="s">
        <v>97</v>
      </c>
    </row>
    <row r="4" spans="1:60" ht="24.95" customHeight="1" x14ac:dyDescent="0.2">
      <c r="A4" s="145" t="s">
        <v>9</v>
      </c>
      <c r="B4" s="146" t="s">
        <v>68</v>
      </c>
      <c r="C4" s="241" t="s">
        <v>69</v>
      </c>
      <c r="D4" s="242"/>
      <c r="E4" s="242"/>
      <c r="F4" s="242"/>
      <c r="G4" s="243"/>
      <c r="AG4" t="s">
        <v>98</v>
      </c>
    </row>
    <row r="5" spans="1:60" x14ac:dyDescent="0.2">
      <c r="D5" s="143"/>
    </row>
    <row r="6" spans="1:60" ht="38.25" x14ac:dyDescent="0.2">
      <c r="A6" s="148" t="s">
        <v>99</v>
      </c>
      <c r="B6" s="150" t="s">
        <v>100</v>
      </c>
      <c r="C6" s="150" t="s">
        <v>101</v>
      </c>
      <c r="D6" s="149" t="s">
        <v>102</v>
      </c>
      <c r="E6" s="148" t="s">
        <v>103</v>
      </c>
      <c r="F6" s="147" t="s">
        <v>104</v>
      </c>
      <c r="G6" s="148" t="s">
        <v>29</v>
      </c>
      <c r="H6" s="151" t="s">
        <v>30</v>
      </c>
      <c r="I6" s="151" t="s">
        <v>105</v>
      </c>
      <c r="J6" s="151" t="s">
        <v>31</v>
      </c>
      <c r="K6" s="151" t="s">
        <v>106</v>
      </c>
      <c r="L6" s="151" t="s">
        <v>107</v>
      </c>
      <c r="M6" s="151" t="s">
        <v>108</v>
      </c>
      <c r="N6" s="151" t="s">
        <v>109</v>
      </c>
      <c r="O6" s="151" t="s">
        <v>110</v>
      </c>
      <c r="P6" s="151" t="s">
        <v>111</v>
      </c>
      <c r="Q6" s="151" t="s">
        <v>112</v>
      </c>
      <c r="R6" s="151" t="s">
        <v>113</v>
      </c>
      <c r="S6" s="151" t="s">
        <v>114</v>
      </c>
      <c r="T6" s="151" t="s">
        <v>115</v>
      </c>
      <c r="U6" s="151" t="s">
        <v>116</v>
      </c>
      <c r="V6" s="151" t="s">
        <v>117</v>
      </c>
      <c r="W6" s="151" t="s">
        <v>118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1" t="s">
        <v>119</v>
      </c>
      <c r="B8" s="162" t="s">
        <v>76</v>
      </c>
      <c r="C8" s="175" t="s">
        <v>77</v>
      </c>
      <c r="D8" s="163"/>
      <c r="E8" s="164"/>
      <c r="F8" s="165"/>
      <c r="G8" s="165">
        <f>SUMIF(AG9:AG9,"&lt;&gt;NOR",G9:G9)</f>
        <v>0</v>
      </c>
      <c r="H8" s="165"/>
      <c r="I8" s="165">
        <f>SUM(I9:I9)</f>
        <v>0</v>
      </c>
      <c r="J8" s="165"/>
      <c r="K8" s="165">
        <f>SUM(K9:K9)</f>
        <v>0</v>
      </c>
      <c r="L8" s="165"/>
      <c r="M8" s="165">
        <f>SUM(M9:M9)</f>
        <v>0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120</v>
      </c>
    </row>
    <row r="9" spans="1:60" outlineLevel="1" x14ac:dyDescent="0.2">
      <c r="A9" s="180">
        <v>1</v>
      </c>
      <c r="B9" s="181" t="s">
        <v>129</v>
      </c>
      <c r="C9" s="187" t="s">
        <v>204</v>
      </c>
      <c r="D9" s="182" t="s">
        <v>205</v>
      </c>
      <c r="E9" s="183">
        <v>400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21</v>
      </c>
      <c r="M9" s="185">
        <f>G9*(1+L9/100)</f>
        <v>0</v>
      </c>
      <c r="N9" s="185">
        <v>0</v>
      </c>
      <c r="O9" s="185">
        <f>ROUND(E9*N9,2)</f>
        <v>0</v>
      </c>
      <c r="P9" s="185">
        <v>0</v>
      </c>
      <c r="Q9" s="185">
        <f>ROUND(E9*P9,2)</f>
        <v>0</v>
      </c>
      <c r="R9" s="185"/>
      <c r="S9" s="185" t="s">
        <v>124</v>
      </c>
      <c r="T9" s="186" t="s">
        <v>125</v>
      </c>
      <c r="U9" s="159">
        <v>0</v>
      </c>
      <c r="V9" s="159">
        <f>ROUND(E9*U9,2)</f>
        <v>0</v>
      </c>
      <c r="W9" s="159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126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x14ac:dyDescent="0.2">
      <c r="A10" s="161" t="s">
        <v>119</v>
      </c>
      <c r="B10" s="162" t="s">
        <v>78</v>
      </c>
      <c r="C10" s="175" t="s">
        <v>79</v>
      </c>
      <c r="D10" s="163"/>
      <c r="E10" s="164"/>
      <c r="F10" s="165"/>
      <c r="G10" s="165">
        <f>SUMIF(AG11:AG11,"&lt;&gt;NOR",G11:G11)</f>
        <v>0</v>
      </c>
      <c r="H10" s="165"/>
      <c r="I10" s="165">
        <f>SUM(I11:I11)</f>
        <v>0</v>
      </c>
      <c r="J10" s="165"/>
      <c r="K10" s="165">
        <f>SUM(K11:K11)</f>
        <v>0</v>
      </c>
      <c r="L10" s="165"/>
      <c r="M10" s="165">
        <f>SUM(M11:M11)</f>
        <v>0</v>
      </c>
      <c r="N10" s="165"/>
      <c r="O10" s="165">
        <f>SUM(O11:O11)</f>
        <v>0</v>
      </c>
      <c r="P10" s="165"/>
      <c r="Q10" s="165">
        <f>SUM(Q11:Q11)</f>
        <v>0</v>
      </c>
      <c r="R10" s="165"/>
      <c r="S10" s="165"/>
      <c r="T10" s="166"/>
      <c r="U10" s="160"/>
      <c r="V10" s="160">
        <f>SUM(V11:V11)</f>
        <v>0</v>
      </c>
      <c r="W10" s="160"/>
      <c r="AG10" t="s">
        <v>120</v>
      </c>
    </row>
    <row r="11" spans="1:60" outlineLevel="1" x14ac:dyDescent="0.2">
      <c r="A11" s="180">
        <v>2</v>
      </c>
      <c r="B11" s="181" t="s">
        <v>132</v>
      </c>
      <c r="C11" s="187" t="s">
        <v>206</v>
      </c>
      <c r="D11" s="182" t="s">
        <v>142</v>
      </c>
      <c r="E11" s="183">
        <v>8</v>
      </c>
      <c r="F11" s="184"/>
      <c r="G11" s="185">
        <f>ROUND(E11*F11,2)</f>
        <v>0</v>
      </c>
      <c r="H11" s="184"/>
      <c r="I11" s="185">
        <f>ROUND(E11*H11,2)</f>
        <v>0</v>
      </c>
      <c r="J11" s="184"/>
      <c r="K11" s="185">
        <f>ROUND(E11*J11,2)</f>
        <v>0</v>
      </c>
      <c r="L11" s="185">
        <v>21</v>
      </c>
      <c r="M11" s="185">
        <f>G11*(1+L11/100)</f>
        <v>0</v>
      </c>
      <c r="N11" s="185">
        <v>0</v>
      </c>
      <c r="O11" s="185">
        <f>ROUND(E11*N11,2)</f>
        <v>0</v>
      </c>
      <c r="P11" s="185">
        <v>0</v>
      </c>
      <c r="Q11" s="185">
        <f>ROUND(E11*P11,2)</f>
        <v>0</v>
      </c>
      <c r="R11" s="185"/>
      <c r="S11" s="185" t="s">
        <v>124</v>
      </c>
      <c r="T11" s="186" t="s">
        <v>125</v>
      </c>
      <c r="U11" s="159">
        <v>0</v>
      </c>
      <c r="V11" s="159">
        <f>ROUND(E11*U11,2)</f>
        <v>0</v>
      </c>
      <c r="W11" s="159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126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x14ac:dyDescent="0.2">
      <c r="A12" s="161" t="s">
        <v>119</v>
      </c>
      <c r="B12" s="162" t="s">
        <v>82</v>
      </c>
      <c r="C12" s="175" t="s">
        <v>83</v>
      </c>
      <c r="D12" s="163"/>
      <c r="E12" s="164"/>
      <c r="F12" s="165"/>
      <c r="G12" s="165">
        <f>SUMIF(AG13:AG23,"&lt;&gt;NOR",G13:G23)</f>
        <v>0</v>
      </c>
      <c r="H12" s="165"/>
      <c r="I12" s="165">
        <f>SUM(I13:I23)</f>
        <v>0</v>
      </c>
      <c r="J12" s="165"/>
      <c r="K12" s="165">
        <f>SUM(K13:K23)</f>
        <v>0</v>
      </c>
      <c r="L12" s="165"/>
      <c r="M12" s="165">
        <f>SUM(M13:M23)</f>
        <v>0</v>
      </c>
      <c r="N12" s="165"/>
      <c r="O12" s="165">
        <f>SUM(O13:O23)</f>
        <v>0</v>
      </c>
      <c r="P12" s="165"/>
      <c r="Q12" s="165">
        <f>SUM(Q13:Q23)</f>
        <v>0</v>
      </c>
      <c r="R12" s="165"/>
      <c r="S12" s="165"/>
      <c r="T12" s="166"/>
      <c r="U12" s="160"/>
      <c r="V12" s="160">
        <f>SUM(V13:V23)</f>
        <v>0</v>
      </c>
      <c r="W12" s="160"/>
      <c r="AG12" t="s">
        <v>120</v>
      </c>
    </row>
    <row r="13" spans="1:60" outlineLevel="1" x14ac:dyDescent="0.2">
      <c r="A13" s="180">
        <v>3</v>
      </c>
      <c r="B13" s="181" t="s">
        <v>134</v>
      </c>
      <c r="C13" s="187" t="s">
        <v>207</v>
      </c>
      <c r="D13" s="182" t="s">
        <v>148</v>
      </c>
      <c r="E13" s="183">
        <v>17</v>
      </c>
      <c r="F13" s="184"/>
      <c r="G13" s="185">
        <f t="shared" ref="G13:G23" si="0">ROUND(E13*F13,2)</f>
        <v>0</v>
      </c>
      <c r="H13" s="184"/>
      <c r="I13" s="185">
        <f t="shared" ref="I13:I23" si="1">ROUND(E13*H13,2)</f>
        <v>0</v>
      </c>
      <c r="J13" s="184"/>
      <c r="K13" s="185">
        <f t="shared" ref="K13:K23" si="2">ROUND(E13*J13,2)</f>
        <v>0</v>
      </c>
      <c r="L13" s="185">
        <v>21</v>
      </c>
      <c r="M13" s="185">
        <f t="shared" ref="M13:M23" si="3">G13*(1+L13/100)</f>
        <v>0</v>
      </c>
      <c r="N13" s="185">
        <v>0</v>
      </c>
      <c r="O13" s="185">
        <f t="shared" ref="O13:O23" si="4">ROUND(E13*N13,2)</f>
        <v>0</v>
      </c>
      <c r="P13" s="185">
        <v>0</v>
      </c>
      <c r="Q13" s="185">
        <f t="shared" ref="Q13:Q23" si="5">ROUND(E13*P13,2)</f>
        <v>0</v>
      </c>
      <c r="R13" s="185"/>
      <c r="S13" s="185" t="s">
        <v>124</v>
      </c>
      <c r="T13" s="186" t="s">
        <v>125</v>
      </c>
      <c r="U13" s="159">
        <v>0</v>
      </c>
      <c r="V13" s="159">
        <f t="shared" ref="V13:V23" si="6">ROUND(E13*U13,2)</f>
        <v>0</v>
      </c>
      <c r="W13" s="159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126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80">
        <v>4</v>
      </c>
      <c r="B14" s="181" t="s">
        <v>136</v>
      </c>
      <c r="C14" s="187" t="s">
        <v>208</v>
      </c>
      <c r="D14" s="182" t="s">
        <v>148</v>
      </c>
      <c r="E14" s="183">
        <v>72</v>
      </c>
      <c r="F14" s="184"/>
      <c r="G14" s="185">
        <f t="shared" si="0"/>
        <v>0</v>
      </c>
      <c r="H14" s="184"/>
      <c r="I14" s="185">
        <f t="shared" si="1"/>
        <v>0</v>
      </c>
      <c r="J14" s="184"/>
      <c r="K14" s="185">
        <f t="shared" si="2"/>
        <v>0</v>
      </c>
      <c r="L14" s="185">
        <v>21</v>
      </c>
      <c r="M14" s="185">
        <f t="shared" si="3"/>
        <v>0</v>
      </c>
      <c r="N14" s="185">
        <v>0</v>
      </c>
      <c r="O14" s="185">
        <f t="shared" si="4"/>
        <v>0</v>
      </c>
      <c r="P14" s="185">
        <v>0</v>
      </c>
      <c r="Q14" s="185">
        <f t="shared" si="5"/>
        <v>0</v>
      </c>
      <c r="R14" s="185"/>
      <c r="S14" s="185" t="s">
        <v>124</v>
      </c>
      <c r="T14" s="186" t="s">
        <v>125</v>
      </c>
      <c r="U14" s="159">
        <v>0</v>
      </c>
      <c r="V14" s="159">
        <f t="shared" si="6"/>
        <v>0</v>
      </c>
      <c r="W14" s="159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126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80">
        <v>5</v>
      </c>
      <c r="B15" s="181" t="s">
        <v>138</v>
      </c>
      <c r="C15" s="187" t="s">
        <v>209</v>
      </c>
      <c r="D15" s="182" t="s">
        <v>142</v>
      </c>
      <c r="E15" s="183">
        <v>14</v>
      </c>
      <c r="F15" s="184"/>
      <c r="G15" s="185">
        <f t="shared" si="0"/>
        <v>0</v>
      </c>
      <c r="H15" s="184"/>
      <c r="I15" s="185">
        <f t="shared" si="1"/>
        <v>0</v>
      </c>
      <c r="J15" s="184"/>
      <c r="K15" s="185">
        <f t="shared" si="2"/>
        <v>0</v>
      </c>
      <c r="L15" s="185">
        <v>21</v>
      </c>
      <c r="M15" s="185">
        <f t="shared" si="3"/>
        <v>0</v>
      </c>
      <c r="N15" s="185">
        <v>0</v>
      </c>
      <c r="O15" s="185">
        <f t="shared" si="4"/>
        <v>0</v>
      </c>
      <c r="P15" s="185">
        <v>0</v>
      </c>
      <c r="Q15" s="185">
        <f t="shared" si="5"/>
        <v>0</v>
      </c>
      <c r="R15" s="185"/>
      <c r="S15" s="185" t="s">
        <v>124</v>
      </c>
      <c r="T15" s="186" t="s">
        <v>125</v>
      </c>
      <c r="U15" s="159">
        <v>0</v>
      </c>
      <c r="V15" s="159">
        <f t="shared" si="6"/>
        <v>0</v>
      </c>
      <c r="W15" s="159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126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80">
        <v>6</v>
      </c>
      <c r="B16" s="181" t="s">
        <v>140</v>
      </c>
      <c r="C16" s="187" t="s">
        <v>210</v>
      </c>
      <c r="D16" s="182" t="s">
        <v>142</v>
      </c>
      <c r="E16" s="183">
        <v>8</v>
      </c>
      <c r="F16" s="184"/>
      <c r="G16" s="185">
        <f t="shared" si="0"/>
        <v>0</v>
      </c>
      <c r="H16" s="184"/>
      <c r="I16" s="185">
        <f t="shared" si="1"/>
        <v>0</v>
      </c>
      <c r="J16" s="184"/>
      <c r="K16" s="185">
        <f t="shared" si="2"/>
        <v>0</v>
      </c>
      <c r="L16" s="185">
        <v>21</v>
      </c>
      <c r="M16" s="185">
        <f t="shared" si="3"/>
        <v>0</v>
      </c>
      <c r="N16" s="185">
        <v>0</v>
      </c>
      <c r="O16" s="185">
        <f t="shared" si="4"/>
        <v>0</v>
      </c>
      <c r="P16" s="185">
        <v>0</v>
      </c>
      <c r="Q16" s="185">
        <f t="shared" si="5"/>
        <v>0</v>
      </c>
      <c r="R16" s="185"/>
      <c r="S16" s="185" t="s">
        <v>124</v>
      </c>
      <c r="T16" s="186" t="s">
        <v>125</v>
      </c>
      <c r="U16" s="159">
        <v>0</v>
      </c>
      <c r="V16" s="159">
        <f t="shared" si="6"/>
        <v>0</v>
      </c>
      <c r="W16" s="159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126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80">
        <v>7</v>
      </c>
      <c r="B17" s="181" t="s">
        <v>143</v>
      </c>
      <c r="C17" s="187" t="s">
        <v>211</v>
      </c>
      <c r="D17" s="182" t="s">
        <v>142</v>
      </c>
      <c r="E17" s="183">
        <v>8</v>
      </c>
      <c r="F17" s="184"/>
      <c r="G17" s="185">
        <f t="shared" si="0"/>
        <v>0</v>
      </c>
      <c r="H17" s="184"/>
      <c r="I17" s="185">
        <f t="shared" si="1"/>
        <v>0</v>
      </c>
      <c r="J17" s="184"/>
      <c r="K17" s="185">
        <f t="shared" si="2"/>
        <v>0</v>
      </c>
      <c r="L17" s="185">
        <v>21</v>
      </c>
      <c r="M17" s="185">
        <f t="shared" si="3"/>
        <v>0</v>
      </c>
      <c r="N17" s="185">
        <v>0</v>
      </c>
      <c r="O17" s="185">
        <f t="shared" si="4"/>
        <v>0</v>
      </c>
      <c r="P17" s="185">
        <v>0</v>
      </c>
      <c r="Q17" s="185">
        <f t="shared" si="5"/>
        <v>0</v>
      </c>
      <c r="R17" s="185"/>
      <c r="S17" s="185" t="s">
        <v>124</v>
      </c>
      <c r="T17" s="186" t="s">
        <v>125</v>
      </c>
      <c r="U17" s="159">
        <v>0</v>
      </c>
      <c r="V17" s="159">
        <f t="shared" si="6"/>
        <v>0</v>
      </c>
      <c r="W17" s="159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126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1" x14ac:dyDescent="0.2">
      <c r="A18" s="180">
        <v>8</v>
      </c>
      <c r="B18" s="181" t="s">
        <v>162</v>
      </c>
      <c r="C18" s="187" t="s">
        <v>212</v>
      </c>
      <c r="D18" s="182" t="s">
        <v>142</v>
      </c>
      <c r="E18" s="183">
        <v>2</v>
      </c>
      <c r="F18" s="184"/>
      <c r="G18" s="185">
        <f t="shared" si="0"/>
        <v>0</v>
      </c>
      <c r="H18" s="184"/>
      <c r="I18" s="185">
        <f t="shared" si="1"/>
        <v>0</v>
      </c>
      <c r="J18" s="184"/>
      <c r="K18" s="185">
        <f t="shared" si="2"/>
        <v>0</v>
      </c>
      <c r="L18" s="185">
        <v>21</v>
      </c>
      <c r="M18" s="185">
        <f t="shared" si="3"/>
        <v>0</v>
      </c>
      <c r="N18" s="185">
        <v>0</v>
      </c>
      <c r="O18" s="185">
        <f t="shared" si="4"/>
        <v>0</v>
      </c>
      <c r="P18" s="185">
        <v>0</v>
      </c>
      <c r="Q18" s="185">
        <f t="shared" si="5"/>
        <v>0</v>
      </c>
      <c r="R18" s="185"/>
      <c r="S18" s="185" t="s">
        <v>124</v>
      </c>
      <c r="T18" s="186" t="s">
        <v>125</v>
      </c>
      <c r="U18" s="159">
        <v>0</v>
      </c>
      <c r="V18" s="159">
        <f t="shared" si="6"/>
        <v>0</v>
      </c>
      <c r="W18" s="159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126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80">
        <v>9</v>
      </c>
      <c r="B19" s="181" t="s">
        <v>213</v>
      </c>
      <c r="C19" s="187" t="s">
        <v>214</v>
      </c>
      <c r="D19" s="182" t="s">
        <v>142</v>
      </c>
      <c r="E19" s="183">
        <v>2</v>
      </c>
      <c r="F19" s="184"/>
      <c r="G19" s="185">
        <f t="shared" si="0"/>
        <v>0</v>
      </c>
      <c r="H19" s="184"/>
      <c r="I19" s="185">
        <f t="shared" si="1"/>
        <v>0</v>
      </c>
      <c r="J19" s="184"/>
      <c r="K19" s="185">
        <f t="shared" si="2"/>
        <v>0</v>
      </c>
      <c r="L19" s="185">
        <v>21</v>
      </c>
      <c r="M19" s="185">
        <f t="shared" si="3"/>
        <v>0</v>
      </c>
      <c r="N19" s="185">
        <v>0</v>
      </c>
      <c r="O19" s="185">
        <f t="shared" si="4"/>
        <v>0</v>
      </c>
      <c r="P19" s="185">
        <v>0</v>
      </c>
      <c r="Q19" s="185">
        <f t="shared" si="5"/>
        <v>0</v>
      </c>
      <c r="R19" s="185"/>
      <c r="S19" s="185" t="s">
        <v>124</v>
      </c>
      <c r="T19" s="186" t="s">
        <v>125</v>
      </c>
      <c r="U19" s="159">
        <v>0</v>
      </c>
      <c r="V19" s="159">
        <f t="shared" si="6"/>
        <v>0</v>
      </c>
      <c r="W19" s="159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126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80">
        <v>10</v>
      </c>
      <c r="B20" s="181" t="s">
        <v>183</v>
      </c>
      <c r="C20" s="187" t="s">
        <v>215</v>
      </c>
      <c r="D20" s="182" t="s">
        <v>142</v>
      </c>
      <c r="E20" s="183">
        <v>3</v>
      </c>
      <c r="F20" s="184"/>
      <c r="G20" s="185">
        <f t="shared" si="0"/>
        <v>0</v>
      </c>
      <c r="H20" s="184"/>
      <c r="I20" s="185">
        <f t="shared" si="1"/>
        <v>0</v>
      </c>
      <c r="J20" s="184"/>
      <c r="K20" s="185">
        <f t="shared" si="2"/>
        <v>0</v>
      </c>
      <c r="L20" s="185">
        <v>21</v>
      </c>
      <c r="M20" s="185">
        <f t="shared" si="3"/>
        <v>0</v>
      </c>
      <c r="N20" s="185">
        <v>0</v>
      </c>
      <c r="O20" s="185">
        <f t="shared" si="4"/>
        <v>0</v>
      </c>
      <c r="P20" s="185">
        <v>0</v>
      </c>
      <c r="Q20" s="185">
        <f t="shared" si="5"/>
        <v>0</v>
      </c>
      <c r="R20" s="185"/>
      <c r="S20" s="185" t="s">
        <v>124</v>
      </c>
      <c r="T20" s="186" t="s">
        <v>125</v>
      </c>
      <c r="U20" s="159">
        <v>0</v>
      </c>
      <c r="V20" s="159">
        <f t="shared" si="6"/>
        <v>0</v>
      </c>
      <c r="W20" s="159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126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80">
        <v>11</v>
      </c>
      <c r="B21" s="181" t="s">
        <v>185</v>
      </c>
      <c r="C21" s="187" t="s">
        <v>216</v>
      </c>
      <c r="D21" s="182" t="s">
        <v>217</v>
      </c>
      <c r="E21" s="183">
        <v>4</v>
      </c>
      <c r="F21" s="184"/>
      <c r="G21" s="185">
        <f t="shared" si="0"/>
        <v>0</v>
      </c>
      <c r="H21" s="184"/>
      <c r="I21" s="185">
        <f t="shared" si="1"/>
        <v>0</v>
      </c>
      <c r="J21" s="184"/>
      <c r="K21" s="185">
        <f t="shared" si="2"/>
        <v>0</v>
      </c>
      <c r="L21" s="185">
        <v>21</v>
      </c>
      <c r="M21" s="185">
        <f t="shared" si="3"/>
        <v>0</v>
      </c>
      <c r="N21" s="185">
        <v>0</v>
      </c>
      <c r="O21" s="185">
        <f t="shared" si="4"/>
        <v>0</v>
      </c>
      <c r="P21" s="185">
        <v>0</v>
      </c>
      <c r="Q21" s="185">
        <f t="shared" si="5"/>
        <v>0</v>
      </c>
      <c r="R21" s="185"/>
      <c r="S21" s="185" t="s">
        <v>124</v>
      </c>
      <c r="T21" s="186" t="s">
        <v>125</v>
      </c>
      <c r="U21" s="159">
        <v>0</v>
      </c>
      <c r="V21" s="159">
        <f t="shared" si="6"/>
        <v>0</v>
      </c>
      <c r="W21" s="159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126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 x14ac:dyDescent="0.2">
      <c r="A22" s="180">
        <v>12</v>
      </c>
      <c r="B22" s="181" t="s">
        <v>187</v>
      </c>
      <c r="C22" s="187" t="s">
        <v>218</v>
      </c>
      <c r="D22" s="182" t="s">
        <v>142</v>
      </c>
      <c r="E22" s="183">
        <v>4</v>
      </c>
      <c r="F22" s="184"/>
      <c r="G22" s="185">
        <f t="shared" si="0"/>
        <v>0</v>
      </c>
      <c r="H22" s="184"/>
      <c r="I22" s="185">
        <f t="shared" si="1"/>
        <v>0</v>
      </c>
      <c r="J22" s="184"/>
      <c r="K22" s="185">
        <f t="shared" si="2"/>
        <v>0</v>
      </c>
      <c r="L22" s="185">
        <v>21</v>
      </c>
      <c r="M22" s="185">
        <f t="shared" si="3"/>
        <v>0</v>
      </c>
      <c r="N22" s="185">
        <v>0</v>
      </c>
      <c r="O22" s="185">
        <f t="shared" si="4"/>
        <v>0</v>
      </c>
      <c r="P22" s="185">
        <v>0</v>
      </c>
      <c r="Q22" s="185">
        <f t="shared" si="5"/>
        <v>0</v>
      </c>
      <c r="R22" s="185"/>
      <c r="S22" s="185" t="s">
        <v>124</v>
      </c>
      <c r="T22" s="186" t="s">
        <v>125</v>
      </c>
      <c r="U22" s="159">
        <v>0</v>
      </c>
      <c r="V22" s="159">
        <f t="shared" si="6"/>
        <v>0</v>
      </c>
      <c r="W22" s="159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126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80">
        <v>13</v>
      </c>
      <c r="B23" s="181" t="s">
        <v>189</v>
      </c>
      <c r="C23" s="187" t="s">
        <v>219</v>
      </c>
      <c r="D23" s="182" t="s">
        <v>142</v>
      </c>
      <c r="E23" s="183">
        <v>8</v>
      </c>
      <c r="F23" s="184"/>
      <c r="G23" s="185">
        <f t="shared" si="0"/>
        <v>0</v>
      </c>
      <c r="H23" s="184"/>
      <c r="I23" s="185">
        <f t="shared" si="1"/>
        <v>0</v>
      </c>
      <c r="J23" s="184"/>
      <c r="K23" s="185">
        <f t="shared" si="2"/>
        <v>0</v>
      </c>
      <c r="L23" s="185">
        <v>21</v>
      </c>
      <c r="M23" s="185">
        <f t="shared" si="3"/>
        <v>0</v>
      </c>
      <c r="N23" s="185">
        <v>0</v>
      </c>
      <c r="O23" s="185">
        <f t="shared" si="4"/>
        <v>0</v>
      </c>
      <c r="P23" s="185">
        <v>0</v>
      </c>
      <c r="Q23" s="185">
        <f t="shared" si="5"/>
        <v>0</v>
      </c>
      <c r="R23" s="185"/>
      <c r="S23" s="185" t="s">
        <v>124</v>
      </c>
      <c r="T23" s="186" t="s">
        <v>125</v>
      </c>
      <c r="U23" s="159">
        <v>0</v>
      </c>
      <c r="V23" s="159">
        <f t="shared" si="6"/>
        <v>0</v>
      </c>
      <c r="W23" s="159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126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x14ac:dyDescent="0.2">
      <c r="A24" s="161" t="s">
        <v>119</v>
      </c>
      <c r="B24" s="162" t="s">
        <v>84</v>
      </c>
      <c r="C24" s="175" t="s">
        <v>85</v>
      </c>
      <c r="D24" s="163"/>
      <c r="E24" s="164"/>
      <c r="F24" s="165"/>
      <c r="G24" s="165">
        <f>SUMIF(AG25:AG26,"&lt;&gt;NOR",G25:G26)</f>
        <v>0</v>
      </c>
      <c r="H24" s="165"/>
      <c r="I24" s="165">
        <f>SUM(I25:I26)</f>
        <v>0</v>
      </c>
      <c r="J24" s="165"/>
      <c r="K24" s="165">
        <f>SUM(K25:K26)</f>
        <v>0</v>
      </c>
      <c r="L24" s="165"/>
      <c r="M24" s="165">
        <f>SUM(M25:M26)</f>
        <v>0</v>
      </c>
      <c r="N24" s="165"/>
      <c r="O24" s="165">
        <f>SUM(O25:O26)</f>
        <v>0</v>
      </c>
      <c r="P24" s="165"/>
      <c r="Q24" s="165">
        <f>SUM(Q25:Q26)</f>
        <v>0</v>
      </c>
      <c r="R24" s="165"/>
      <c r="S24" s="165"/>
      <c r="T24" s="166"/>
      <c r="U24" s="160"/>
      <c r="V24" s="160">
        <f>SUM(V25:V26)</f>
        <v>0</v>
      </c>
      <c r="W24" s="160"/>
      <c r="AG24" t="s">
        <v>120</v>
      </c>
    </row>
    <row r="25" spans="1:60" outlineLevel="1" x14ac:dyDescent="0.2">
      <c r="A25" s="180">
        <v>14</v>
      </c>
      <c r="B25" s="181" t="s">
        <v>220</v>
      </c>
      <c r="C25" s="187" t="s">
        <v>161</v>
      </c>
      <c r="D25" s="182" t="s">
        <v>142</v>
      </c>
      <c r="E25" s="183">
        <v>14</v>
      </c>
      <c r="F25" s="184"/>
      <c r="G25" s="185">
        <f>ROUND(E25*F25,2)</f>
        <v>0</v>
      </c>
      <c r="H25" s="184"/>
      <c r="I25" s="185">
        <f>ROUND(E25*H25,2)</f>
        <v>0</v>
      </c>
      <c r="J25" s="184"/>
      <c r="K25" s="185">
        <f>ROUND(E25*J25,2)</f>
        <v>0</v>
      </c>
      <c r="L25" s="185">
        <v>21</v>
      </c>
      <c r="M25" s="185">
        <f>G25*(1+L25/100)</f>
        <v>0</v>
      </c>
      <c r="N25" s="185">
        <v>0</v>
      </c>
      <c r="O25" s="185">
        <f>ROUND(E25*N25,2)</f>
        <v>0</v>
      </c>
      <c r="P25" s="185">
        <v>0</v>
      </c>
      <c r="Q25" s="185">
        <f>ROUND(E25*P25,2)</f>
        <v>0</v>
      </c>
      <c r="R25" s="185"/>
      <c r="S25" s="185" t="s">
        <v>124</v>
      </c>
      <c r="T25" s="186" t="s">
        <v>125</v>
      </c>
      <c r="U25" s="159">
        <v>0</v>
      </c>
      <c r="V25" s="159">
        <f>ROUND(E25*U25,2)</f>
        <v>0</v>
      </c>
      <c r="W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126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80">
        <v>15</v>
      </c>
      <c r="B26" s="181" t="s">
        <v>221</v>
      </c>
      <c r="C26" s="187" t="s">
        <v>222</v>
      </c>
      <c r="D26" s="182" t="s">
        <v>223</v>
      </c>
      <c r="E26" s="183">
        <v>1</v>
      </c>
      <c r="F26" s="184"/>
      <c r="G26" s="185">
        <f>ROUND(E26*F26,2)</f>
        <v>0</v>
      </c>
      <c r="H26" s="184"/>
      <c r="I26" s="185">
        <f>ROUND(E26*H26,2)</f>
        <v>0</v>
      </c>
      <c r="J26" s="184"/>
      <c r="K26" s="185">
        <f>ROUND(E26*J26,2)</f>
        <v>0</v>
      </c>
      <c r="L26" s="185">
        <v>21</v>
      </c>
      <c r="M26" s="185">
        <f>G26*(1+L26/100)</f>
        <v>0</v>
      </c>
      <c r="N26" s="185">
        <v>0</v>
      </c>
      <c r="O26" s="185">
        <f>ROUND(E26*N26,2)</f>
        <v>0</v>
      </c>
      <c r="P26" s="185">
        <v>0</v>
      </c>
      <c r="Q26" s="185">
        <f>ROUND(E26*P26,2)</f>
        <v>0</v>
      </c>
      <c r="R26" s="185"/>
      <c r="S26" s="185" t="s">
        <v>124</v>
      </c>
      <c r="T26" s="186" t="s">
        <v>125</v>
      </c>
      <c r="U26" s="159">
        <v>0</v>
      </c>
      <c r="V26" s="159">
        <f>ROUND(E26*U26,2)</f>
        <v>0</v>
      </c>
      <c r="W26" s="159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126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x14ac:dyDescent="0.2">
      <c r="A27" s="161" t="s">
        <v>119</v>
      </c>
      <c r="B27" s="162" t="s">
        <v>88</v>
      </c>
      <c r="C27" s="175" t="s">
        <v>89</v>
      </c>
      <c r="D27" s="163"/>
      <c r="E27" s="164"/>
      <c r="F27" s="165"/>
      <c r="G27" s="165">
        <f>SUMIF(AG28:AG29,"&lt;&gt;NOR",G28:G29)</f>
        <v>0</v>
      </c>
      <c r="H27" s="165"/>
      <c r="I27" s="165">
        <f>SUM(I28:I29)</f>
        <v>0</v>
      </c>
      <c r="J27" s="165"/>
      <c r="K27" s="165">
        <f>SUM(K28:K29)</f>
        <v>0</v>
      </c>
      <c r="L27" s="165"/>
      <c r="M27" s="165">
        <f>SUM(M28:M29)</f>
        <v>0</v>
      </c>
      <c r="N27" s="165"/>
      <c r="O27" s="165">
        <f>SUM(O28:O29)</f>
        <v>0</v>
      </c>
      <c r="P27" s="165"/>
      <c r="Q27" s="165">
        <f>SUM(Q28:Q29)</f>
        <v>0</v>
      </c>
      <c r="R27" s="165"/>
      <c r="S27" s="165"/>
      <c r="T27" s="166"/>
      <c r="U27" s="160"/>
      <c r="V27" s="160">
        <f>SUM(V28:V29)</f>
        <v>0</v>
      </c>
      <c r="W27" s="160"/>
      <c r="AG27" t="s">
        <v>120</v>
      </c>
    </row>
    <row r="28" spans="1:60" ht="22.5" outlineLevel="1" x14ac:dyDescent="0.2">
      <c r="A28" s="180">
        <v>16</v>
      </c>
      <c r="B28" s="181" t="s">
        <v>224</v>
      </c>
      <c r="C28" s="187" t="s">
        <v>225</v>
      </c>
      <c r="D28" s="182" t="s">
        <v>223</v>
      </c>
      <c r="E28" s="183">
        <v>1</v>
      </c>
      <c r="F28" s="184"/>
      <c r="G28" s="185">
        <f>ROUND(E28*F28,2)</f>
        <v>0</v>
      </c>
      <c r="H28" s="184"/>
      <c r="I28" s="185">
        <f>ROUND(E28*H28,2)</f>
        <v>0</v>
      </c>
      <c r="J28" s="184"/>
      <c r="K28" s="185">
        <f>ROUND(E28*J28,2)</f>
        <v>0</v>
      </c>
      <c r="L28" s="185">
        <v>21</v>
      </c>
      <c r="M28" s="185">
        <f>G28*(1+L28/100)</f>
        <v>0</v>
      </c>
      <c r="N28" s="185">
        <v>0</v>
      </c>
      <c r="O28" s="185">
        <f>ROUND(E28*N28,2)</f>
        <v>0</v>
      </c>
      <c r="P28" s="185">
        <v>0</v>
      </c>
      <c r="Q28" s="185">
        <f>ROUND(E28*P28,2)</f>
        <v>0</v>
      </c>
      <c r="R28" s="185"/>
      <c r="S28" s="185" t="s">
        <v>124</v>
      </c>
      <c r="T28" s="186" t="s">
        <v>125</v>
      </c>
      <c r="U28" s="159">
        <v>0</v>
      </c>
      <c r="V28" s="159">
        <f>ROUND(E28*U28,2)</f>
        <v>0</v>
      </c>
      <c r="W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126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67">
        <v>17</v>
      </c>
      <c r="B29" s="168" t="s">
        <v>226</v>
      </c>
      <c r="C29" s="176" t="s">
        <v>227</v>
      </c>
      <c r="D29" s="169" t="s">
        <v>142</v>
      </c>
      <c r="E29" s="170">
        <v>4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/>
      <c r="S29" s="172" t="s">
        <v>124</v>
      </c>
      <c r="T29" s="173" t="s">
        <v>125</v>
      </c>
      <c r="U29" s="159">
        <v>0</v>
      </c>
      <c r="V29" s="159">
        <f>ROUND(E29*U29,2)</f>
        <v>0</v>
      </c>
      <c r="W29" s="159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126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x14ac:dyDescent="0.2">
      <c r="A30" s="5"/>
      <c r="B30" s="6"/>
      <c r="C30" s="177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AE30">
        <v>15</v>
      </c>
      <c r="AF30">
        <v>21</v>
      </c>
    </row>
    <row r="31" spans="1:60" x14ac:dyDescent="0.2">
      <c r="A31" s="155"/>
      <c r="B31" s="156" t="s">
        <v>29</v>
      </c>
      <c r="C31" s="178"/>
      <c r="D31" s="157"/>
      <c r="E31" s="158"/>
      <c r="F31" s="158"/>
      <c r="G31" s="174">
        <f>G8+G10+G12+G24+G27</f>
        <v>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AE31">
        <f>SUMIF(L7:L29,AE30,G7:G29)</f>
        <v>0</v>
      </c>
      <c r="AF31">
        <f>SUMIF(L7:L29,AF30,G7:G29)</f>
        <v>0</v>
      </c>
      <c r="AG31" t="s">
        <v>127</v>
      </c>
    </row>
    <row r="32" spans="1:60" x14ac:dyDescent="0.2">
      <c r="C32" s="179"/>
      <c r="D32" s="143"/>
      <c r="AG32" t="s">
        <v>128</v>
      </c>
    </row>
    <row r="33" spans="4:4" x14ac:dyDescent="0.2">
      <c r="D33" s="143"/>
    </row>
    <row r="34" spans="4:4" x14ac:dyDescent="0.2">
      <c r="D34" s="143"/>
    </row>
    <row r="35" spans="4:4" x14ac:dyDescent="0.2">
      <c r="D35" s="143"/>
    </row>
    <row r="36" spans="4:4" x14ac:dyDescent="0.2">
      <c r="D36" s="143"/>
    </row>
    <row r="37" spans="4:4" x14ac:dyDescent="0.2">
      <c r="D37" s="143"/>
    </row>
    <row r="38" spans="4:4" x14ac:dyDescent="0.2">
      <c r="D38" s="143"/>
    </row>
    <row r="39" spans="4:4" x14ac:dyDescent="0.2">
      <c r="D39" s="143"/>
    </row>
    <row r="40" spans="4:4" x14ac:dyDescent="0.2">
      <c r="D40" s="143"/>
    </row>
    <row r="41" spans="4:4" x14ac:dyDescent="0.2">
      <c r="D41" s="143"/>
    </row>
    <row r="42" spans="4:4" x14ac:dyDescent="0.2">
      <c r="D42" s="143"/>
    </row>
    <row r="43" spans="4:4" x14ac:dyDescent="0.2">
      <c r="D43" s="143"/>
    </row>
    <row r="44" spans="4:4" x14ac:dyDescent="0.2">
      <c r="D44" s="143"/>
    </row>
    <row r="45" spans="4:4" x14ac:dyDescent="0.2">
      <c r="D45" s="143"/>
    </row>
    <row r="46" spans="4:4" x14ac:dyDescent="0.2">
      <c r="D46" s="143"/>
    </row>
    <row r="47" spans="4:4" x14ac:dyDescent="0.2">
      <c r="D47" s="143"/>
    </row>
    <row r="48" spans="4:4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66</vt:i4>
      </vt:variant>
    </vt:vector>
  </HeadingPairs>
  <TitlesOfParts>
    <vt:vector size="79" baseType="lpstr">
      <vt:lpstr>Pokyny pro vyplnění</vt:lpstr>
      <vt:lpstr>Stavba</vt:lpstr>
      <vt:lpstr>VzorPolozky</vt:lpstr>
      <vt:lpstr>D.1.4.4.1 D.1.4.4.1.01 Pol</vt:lpstr>
      <vt:lpstr>D.1.4.4.2 D.1.4.4.2.01 Pol</vt:lpstr>
      <vt:lpstr>D.1.4.4.2 D.1.4.4.2.02 Pol</vt:lpstr>
      <vt:lpstr>D.1.4.4.2 D.1.4.4.2.03 Pol</vt:lpstr>
      <vt:lpstr>D.1.4.4.2 D.1.4.4.2.04 Pol</vt:lpstr>
      <vt:lpstr>D.1.4.4.2 D.1.4.4.2.05 Pol</vt:lpstr>
      <vt:lpstr>D.1.4.4.2 D.1.4.4.2.06 Pol</vt:lpstr>
      <vt:lpstr>D.1.4.4.2 D.1.4.4.2.07 Pol</vt:lpstr>
      <vt:lpstr>D.1.4.4.2 D.1.4.4.2.08 Pol</vt:lpstr>
      <vt:lpstr>D.1.4.4.2 D.1.4.4.2.09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'D.1.4.4.1 D.1.4.4.1.01 Pol'!Názvy_tisku</vt:lpstr>
      <vt:lpstr>'D.1.4.4.2 D.1.4.4.2.01 Pol'!Názvy_tisku</vt:lpstr>
      <vt:lpstr>'D.1.4.4.2 D.1.4.4.2.02 Pol'!Názvy_tisku</vt:lpstr>
      <vt:lpstr>'D.1.4.4.2 D.1.4.4.2.03 Pol'!Názvy_tisku</vt:lpstr>
      <vt:lpstr>'D.1.4.4.2 D.1.4.4.2.04 Pol'!Názvy_tisku</vt:lpstr>
      <vt:lpstr>'D.1.4.4.2 D.1.4.4.2.05 Pol'!Názvy_tisku</vt:lpstr>
      <vt:lpstr>'D.1.4.4.2 D.1.4.4.2.06 Pol'!Názvy_tisku</vt:lpstr>
      <vt:lpstr>'D.1.4.4.2 D.1.4.4.2.07 Pol'!Názvy_tisku</vt:lpstr>
      <vt:lpstr>'D.1.4.4.2 D.1.4.4.2.08 Pol'!Názvy_tisku</vt:lpstr>
      <vt:lpstr>'D.1.4.4.2 D.1.4.4.2.09 Pol'!Názvy_tisku</vt:lpstr>
      <vt:lpstr>oadresa</vt:lpstr>
      <vt:lpstr>Stavba!Objednatel</vt:lpstr>
      <vt:lpstr>Stavba!Objekt</vt:lpstr>
      <vt:lpstr>'D.1.4.4.1 D.1.4.4.1.01 Pol'!Oblast_tisku</vt:lpstr>
      <vt:lpstr>'D.1.4.4.2 D.1.4.4.2.01 Pol'!Oblast_tisku</vt:lpstr>
      <vt:lpstr>'D.1.4.4.2 D.1.4.4.2.02 Pol'!Oblast_tisku</vt:lpstr>
      <vt:lpstr>'D.1.4.4.2 D.1.4.4.2.03 Pol'!Oblast_tisku</vt:lpstr>
      <vt:lpstr>'D.1.4.4.2 D.1.4.4.2.04 Pol'!Oblast_tisku</vt:lpstr>
      <vt:lpstr>'D.1.4.4.2 D.1.4.4.2.05 Pol'!Oblast_tisku</vt:lpstr>
      <vt:lpstr>'D.1.4.4.2 D.1.4.4.2.06 Pol'!Oblast_tisku</vt:lpstr>
      <vt:lpstr>'D.1.4.4.2 D.1.4.4.2.07 Pol'!Oblast_tisku</vt:lpstr>
      <vt:lpstr>'D.1.4.4.2 D.1.4.4.2.08 Pol'!Oblast_tisku</vt:lpstr>
      <vt:lpstr>'D.1.4.4.2 D.1.4.4.2.09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Pelikanova</dc:creator>
  <cp:lastModifiedBy>Ing. Zdeňka Dohnalová</cp:lastModifiedBy>
  <cp:lastPrinted>2014-02-28T09:52:57Z</cp:lastPrinted>
  <dcterms:created xsi:type="dcterms:W3CDTF">2009-04-08T07:15:50Z</dcterms:created>
  <dcterms:modified xsi:type="dcterms:W3CDTF">2021-07-20T13:20:35Z</dcterms:modified>
</cp:coreProperties>
</file>