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E5D8" lockStructure="1"/>
  <bookViews>
    <workbookView xWindow="-15" yWindow="-15" windowWidth="14520" windowHeight="14640" activeTab="3"/>
  </bookViews>
  <sheets>
    <sheet name="Pokyny pro vyplnění" sheetId="11" r:id="rId1"/>
    <sheet name="Stavba" sheetId="1" r:id="rId2"/>
    <sheet name="VzorPolozky" sheetId="10" state="hidden" r:id="rId3"/>
    <sheet name="PS01 PS01 Pol" sheetId="2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'PS01 PS01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'PS01 PS01 Pol'!$A$1:$W$15</definedName>
    <definedName name="_xlnm.Print_Area" localSheetId="1">Stavba!$A$1:$J$50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22" l="1"/>
  <c r="M9" i="22" s="1"/>
  <c r="I9" i="22"/>
  <c r="I8" i="22" s="1"/>
  <c r="K9" i="22"/>
  <c r="O9" i="22"/>
  <c r="Q9" i="22"/>
  <c r="Q8" i="22" s="1"/>
  <c r="V9" i="22"/>
  <c r="G11" i="22"/>
  <c r="G8" i="22" s="1"/>
  <c r="I49" i="1" s="1"/>
  <c r="I11" i="22"/>
  <c r="K11" i="22"/>
  <c r="K8" i="22" s="1"/>
  <c r="O11" i="22"/>
  <c r="O8" i="22" s="1"/>
  <c r="Q11" i="22"/>
  <c r="V11" i="22"/>
  <c r="V8" i="22" s="1"/>
  <c r="AE14" i="22"/>
  <c r="F40" i="1" s="1"/>
  <c r="I20" i="1"/>
  <c r="I19" i="1"/>
  <c r="I18" i="1"/>
  <c r="I17" i="1"/>
  <c r="H42" i="1"/>
  <c r="AF14" i="22" l="1"/>
  <c r="G41" i="1" s="1"/>
  <c r="I50" i="1"/>
  <c r="J49" i="1" s="1"/>
  <c r="J50" i="1" s="1"/>
  <c r="I16" i="1"/>
  <c r="I21" i="1" s="1"/>
  <c r="G25" i="1" s="1"/>
  <c r="G14" i="22"/>
  <c r="F39" i="1"/>
  <c r="F41" i="1"/>
  <c r="M11" i="22"/>
  <c r="M8" i="22" s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G40" i="1" l="1"/>
  <c r="I40" i="1" s="1"/>
  <c r="I42" i="1" s="1"/>
  <c r="J39" i="1" s="1"/>
  <c r="G39" i="1"/>
  <c r="G42" i="1" s="1"/>
  <c r="I41" i="1"/>
  <c r="F42" i="1"/>
  <c r="J41" i="1"/>
  <c r="A27" i="1"/>
  <c r="A28" i="1" s="1"/>
  <c r="G28" i="1" s="1"/>
  <c r="G27" i="1" s="1"/>
  <c r="G29" i="1" s="1"/>
  <c r="I39" i="1" l="1"/>
  <c r="J40" i="1"/>
  <c r="J42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<sst xmlns="http://schemas.openxmlformats.org/spreadsheetml/2006/main" count="136" uniqueCount="97">
  <si>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</si>
  <si>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</si>
  <si>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</si>
  <si>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</si>
  <si>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</si>
  <si>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</si>
  <si>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</si>
  <si>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</si>
  <si>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</si>
  <si>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</si>
  <si>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</si>
  <si>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</si>
  <si>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</si>
  <si>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</si>
  <si>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</si>
  <si>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</si>
  <si>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</si>
  <si>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</si>
  <si>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</si>
  <si>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</si>
  <si>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</si>
  <si>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</si>
  <si>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</si>
  <si>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</si>
  <si>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</si>
  <si>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</si>
  <si>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</si>
  <si>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</si>
  <si>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</si>
  <si>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</si>
  <si>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</si>
  <si>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</si>
  <si>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</si>
  <si>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</si>
  <si>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</si>
  <si>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</si>
  <si>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</si>
  <si>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</si>
  <si>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</si>
  <si>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</si>
  <si>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</si>
  <si>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</si>
  <si>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</si>
  <si>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</si>
  <si>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Stavba</t>
  </si>
  <si>
    <t>PS01</t>
  </si>
  <si>
    <t>Technologie</t>
  </si>
  <si>
    <t>Celkem za stavbu</t>
  </si>
  <si>
    <t>CZK</t>
  </si>
  <si>
    <t>Rekapitulace dílů</t>
  </si>
  <si>
    <t>Typ dílu</t>
  </si>
  <si>
    <t>_1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</si>
  <si>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</si>
  <si>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</si>
  <si>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</si>
  <si>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</si>
  <si>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</si>
  <si>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</si>
  <si>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</si>
  <si>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</si>
  <si>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</si>
  <si>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</si>
  <si>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</si>
  <si>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</si>
  <si>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</si>
  <si>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</si>
  <si>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</si>
  <si>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</si>
  <si>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</si>
  <si>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</si>
  <si>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</si>
  <si>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</si>
  <si>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</si>
  <si>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</si>
  <si>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</si>
  <si>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</si>
  <si>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</si>
  <si>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</si>
  <si>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</si>
  <si>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</si>
  <si>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</si>
  <si>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Vlastní</t>
  </si>
  <si>
    <t>Indiv</t>
  </si>
  <si>
    <t>POL1_1</t>
  </si>
  <si>
    <t>SUM</t>
  </si>
  <si>
    <t>END</t>
  </si>
  <si>
    <t>4222</t>
  </si>
  <si>
    <t xml:space="preserve">ks    </t>
  </si>
  <si>
    <t>4224</t>
  </si>
  <si>
    <t>0002.5</t>
  </si>
  <si>
    <t>Nehmotný</t>
  </si>
  <si>
    <t>Diagnostika</t>
  </si>
  <si>
    <t>Značkový diagnostický SW pro vozidla Mercedes Benz</t>
  </si>
  <si>
    <t>POP</t>
  </si>
  <si>
    <t>s interface pro připojení k PC umožňující provádět diagnostiku minimálně v rozsahu diagnostického systému KTS 560 od firmy Bosch, včetně licencí A, SD, SIS, M a TSB (diagnostika řídicích jednotek, návody pro vyhledávání závad, mechanické hodnoty, technické servisní informace, hotline podpora)</t>
  </si>
  <si>
    <t>Značkový diagnostický SW pro vozidla Škoda</t>
  </si>
  <si>
    <t>s interface pro připojení k PC umožňující provádět diagnostiku minimálně v rozsahu software SPVG PRO od firmy SPVG Systems, včetně licencí, s roční aktualizací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</si>
</sst>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5" xfId="0" applyNumberFormat="1" applyFont="1" applyBorder="1" applyAlignment="1">
      <alignment vertical="top"/>
    </xf>
    <xf numFmtId="4" fontId="17" fillId="0" borderId="35" xfId="0" applyNumberFormat="1" applyFont="1" applyBorder="1" applyAlignment="1">
      <alignment vertical="top" shrinkToFit="1"/>
    </xf>
    <xf numFmtId="0" fontId="17" fillId="0" borderId="34" xfId="0" applyFont="1" applyBorder="1" applyAlignment="1">
      <alignment vertical="top"/>
    </xf>
    <xf numFmtId="4" fontId="17" fillId="0" borderId="22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35" xfId="0" applyNumberFormat="1" applyFont="1" applyBorder="1" applyAlignment="1">
      <alignment horizontal="left" vertical="top" wrapText="1"/>
    </xf>
    <xf numFmtId="0" fontId="18" fillId="0" borderId="35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Q2" sqref="Q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92" t="s">
        <v>39</v>
      </c>
      <c r="B2" s="192"/>
      <c r="C2" s="192"/>
      <c r="D2" s="192"/>
      <c r="E2" s="192"/>
      <c r="F2" s="192"/>
      <c r="G2" s="192"/>
    </row>
  </sheetData>
  <sheetProtection password="E5D8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3"/>
  <sheetViews>
    <sheetView showGridLines="0" topLeftCell="B21" zoomScaleNormal="100" zoomScaleSheetLayoutView="75" workbookViewId="0">
      <selection activeCell="E46" sqref="E4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12" t="s">
        <v>41</v>
      </c>
      <c r="C1" s="213"/>
      <c r="D1" s="213"/>
      <c r="E1" s="213"/>
      <c r="F1" s="213"/>
      <c r="G1" s="213"/>
      <c r="H1" s="213"/>
      <c r="I1" s="213"/>
      <c r="J1" s="214"/>
    </row>
    <row r="2" spans="1:15" ht="36" customHeight="1" x14ac:dyDescent="0.2">
      <c r="A2" s="3"/>
      <c r="B2" s="77" t="s">
        <v>22</v>
      </c>
      <c r="C2" s="78"/>
      <c r="D2" s="79" t="s">
        <v>89</v>
      </c>
      <c r="E2" s="218" t="s">
        <v>90</v>
      </c>
      <c r="F2" s="219"/>
      <c r="G2" s="219"/>
      <c r="H2" s="219"/>
      <c r="I2" s="219"/>
      <c r="J2" s="220"/>
      <c r="O2" s="2"/>
    </row>
    <row r="3" spans="1:15" ht="27" hidden="1" customHeight="1" x14ac:dyDescent="0.2">
      <c r="A3" s="3"/>
      <c r="B3" s="80"/>
      <c r="C3" s="78"/>
      <c r="D3" s="81"/>
      <c r="E3" s="221"/>
      <c r="F3" s="222"/>
      <c r="G3" s="222"/>
      <c r="H3" s="222"/>
      <c r="I3" s="222"/>
      <c r="J3" s="223"/>
    </row>
    <row r="4" spans="1:15" ht="23.25" customHeight="1" x14ac:dyDescent="0.2">
      <c r="A4" s="3"/>
      <c r="B4" s="82"/>
      <c r="C4" s="83"/>
      <c r="D4" s="84"/>
      <c r="E4" s="208"/>
      <c r="F4" s="208"/>
      <c r="G4" s="208"/>
      <c r="H4" s="208"/>
      <c r="I4" s="208"/>
      <c r="J4" s="209"/>
    </row>
    <row r="5" spans="1:15" ht="24" customHeight="1" x14ac:dyDescent="0.2">
      <c r="A5" s="3"/>
      <c r="B5" s="45" t="s">
        <v>42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34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20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34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19</v>
      </c>
      <c r="C11" s="4"/>
      <c r="D11" s="225"/>
      <c r="E11" s="225"/>
      <c r="F11" s="225"/>
      <c r="G11" s="225"/>
      <c r="H11" s="26" t="s">
        <v>40</v>
      </c>
      <c r="I11" s="86"/>
      <c r="J11" s="10"/>
    </row>
    <row r="12" spans="1:15" ht="15.75" customHeight="1" x14ac:dyDescent="0.2">
      <c r="A12" s="3"/>
      <c r="B12" s="39"/>
      <c r="C12" s="24"/>
      <c r="D12" s="207"/>
      <c r="E12" s="207"/>
      <c r="F12" s="207"/>
      <c r="G12" s="207"/>
      <c r="H12" s="26" t="s">
        <v>34</v>
      </c>
      <c r="I12" s="86"/>
      <c r="J12" s="10"/>
    </row>
    <row r="13" spans="1:15" ht="15.75" customHeight="1" x14ac:dyDescent="0.2">
      <c r="A13" s="3"/>
      <c r="B13" s="40"/>
      <c r="C13" s="25"/>
      <c r="D13" s="85"/>
      <c r="E13" s="210"/>
      <c r="F13" s="211"/>
      <c r="G13" s="211"/>
      <c r="H13" s="27"/>
      <c r="I13" s="32"/>
      <c r="J13" s="49"/>
    </row>
    <row r="14" spans="1:15" ht="24" hidden="1" customHeight="1" x14ac:dyDescent="0.2">
      <c r="A14" s="3"/>
      <c r="B14" s="64" t="s">
        <v>21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32</v>
      </c>
      <c r="C15" s="70"/>
      <c r="D15" s="51"/>
      <c r="E15" s="224"/>
      <c r="F15" s="224"/>
      <c r="G15" s="226"/>
      <c r="H15" s="226"/>
      <c r="I15" s="226" t="s">
        <v>29</v>
      </c>
      <c r="J15" s="227"/>
    </row>
    <row r="16" spans="1:15" ht="23.25" customHeight="1" x14ac:dyDescent="0.2">
      <c r="A16" s="142" t="s">
        <v>24</v>
      </c>
      <c r="B16" s="55" t="s">
        <v>24</v>
      </c>
      <c r="C16" s="56"/>
      <c r="D16" s="57"/>
      <c r="E16" s="198"/>
      <c r="F16" s="199"/>
      <c r="G16" s="198"/>
      <c r="H16" s="199"/>
      <c r="I16" s="198">
        <f>SUMIF(F49:F49,A16,I49:I49)+SUMIF(F49:F49,"PSU",I49:I49)</f>
        <v>0</v>
      </c>
      <c r="J16" s="200"/>
    </row>
    <row r="17" spans="1:10" ht="23.25" customHeight="1" x14ac:dyDescent="0.2">
      <c r="A17" s="142" t="s">
        <v>25</v>
      </c>
      <c r="B17" s="55" t="s">
        <v>25</v>
      </c>
      <c r="C17" s="56"/>
      <c r="D17" s="57"/>
      <c r="E17" s="198"/>
      <c r="F17" s="199"/>
      <c r="G17" s="198"/>
      <c r="H17" s="199"/>
      <c r="I17" s="198">
        <f>SUMIF(F49:F49,A17,I49:I49)</f>
        <v>0</v>
      </c>
      <c r="J17" s="200"/>
    </row>
    <row r="18" spans="1:10" ht="23.25" customHeight="1" x14ac:dyDescent="0.2">
      <c r="A18" s="142" t="s">
        <v>26</v>
      </c>
      <c r="B18" s="55" t="s">
        <v>26</v>
      </c>
      <c r="C18" s="56"/>
      <c r="D18" s="57"/>
      <c r="E18" s="198"/>
      <c r="F18" s="199"/>
      <c r="G18" s="198"/>
      <c r="H18" s="199"/>
      <c r="I18" s="198">
        <f>SUMIF(F49:F49,A18,I49:I49)</f>
        <v>0</v>
      </c>
      <c r="J18" s="200"/>
    </row>
    <row r="19" spans="1:10" ht="23.25" customHeight="1" x14ac:dyDescent="0.2">
      <c r="A19" s="142" t="s">
        <v>52</v>
      </c>
      <c r="B19" s="55" t="s">
        <v>27</v>
      </c>
      <c r="C19" s="56"/>
      <c r="D19" s="57"/>
      <c r="E19" s="198"/>
      <c r="F19" s="199"/>
      <c r="G19" s="198"/>
      <c r="H19" s="199"/>
      <c r="I19" s="198">
        <f>SUMIF(F49:F49,A19,I49:I49)</f>
        <v>0</v>
      </c>
      <c r="J19" s="200"/>
    </row>
    <row r="20" spans="1:10" ht="23.25" customHeight="1" x14ac:dyDescent="0.2">
      <c r="A20" s="142" t="s">
        <v>53</v>
      </c>
      <c r="B20" s="55" t="s">
        <v>28</v>
      </c>
      <c r="C20" s="56"/>
      <c r="D20" s="57"/>
      <c r="E20" s="198"/>
      <c r="F20" s="199"/>
      <c r="G20" s="198"/>
      <c r="H20" s="199"/>
      <c r="I20" s="198">
        <f>SUMIF(F49:F49,A20,I49:I49)</f>
        <v>0</v>
      </c>
      <c r="J20" s="200"/>
    </row>
    <row r="21" spans="1:10" ht="23.25" customHeight="1" x14ac:dyDescent="0.2">
      <c r="A21" s="3"/>
      <c r="B21" s="72" t="s">
        <v>29</v>
      </c>
      <c r="C21" s="73"/>
      <c r="D21" s="74"/>
      <c r="E21" s="201"/>
      <c r="F21" s="228"/>
      <c r="G21" s="201"/>
      <c r="H21" s="228"/>
      <c r="I21" s="201">
        <f>SUM(I16:J20)</f>
        <v>0</v>
      </c>
      <c r="J21" s="202"/>
    </row>
    <row r="22" spans="1:10" ht="33" customHeight="1" x14ac:dyDescent="0.2">
      <c r="A22" s="3"/>
      <c r="B22" s="63" t="s">
        <v>33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/>
      <c r="B23" s="55" t="s">
        <v>12</v>
      </c>
      <c r="C23" s="56"/>
      <c r="D23" s="57"/>
      <c r="E23" s="58">
        <v>15</v>
      </c>
      <c r="F23" s="59" t="s">
        <v>0</v>
      </c>
      <c r="G23" s="196">
        <v>0</v>
      </c>
      <c r="H23" s="197"/>
      <c r="I23" s="197"/>
      <c r="J23" s="60" t="str">
        <f t="shared" ref="J23:J28" si="0">Mena</f>
        <v>CZK</v>
      </c>
    </row>
    <row r="24" spans="1:10" ht="23.25" hidden="1" customHeight="1" x14ac:dyDescent="0.2">
      <c r="A24" s="3"/>
      <c r="B24" s="55" t="s">
        <v>13</v>
      </c>
      <c r="C24" s="56"/>
      <c r="D24" s="57"/>
      <c r="E24" s="58">
        <f>SazbaDPH1</f>
        <v>15</v>
      </c>
      <c r="F24" s="59" t="s">
        <v>0</v>
      </c>
      <c r="G24" s="194">
        <f>I23*E23/100</f>
        <v>0</v>
      </c>
      <c r="H24" s="195"/>
      <c r="I24" s="195"/>
      <c r="J24" s="60" t="str">
        <f t="shared" si="0"/>
        <v>CZK</v>
      </c>
    </row>
    <row r="25" spans="1:10" ht="23.25" customHeight="1" x14ac:dyDescent="0.2">
      <c r="A25" s="3"/>
      <c r="B25" s="55" t="s">
        <v>14</v>
      </c>
      <c r="C25" s="56"/>
      <c r="D25" s="57"/>
      <c r="E25" s="58">
        <v>21</v>
      </c>
      <c r="F25" s="59" t="s">
        <v>0</v>
      </c>
      <c r="G25" s="196">
        <f>I21</f>
        <v>0</v>
      </c>
      <c r="H25" s="197"/>
      <c r="I25" s="197"/>
      <c r="J25" s="60" t="str">
        <f t="shared" si="0"/>
        <v>CZK</v>
      </c>
    </row>
    <row r="26" spans="1:10" ht="23.25" hidden="1" customHeight="1" x14ac:dyDescent="0.2">
      <c r="A26" s="3"/>
      <c r="B26" s="47" t="s">
        <v>15</v>
      </c>
      <c r="C26" s="21"/>
      <c r="D26" s="17"/>
      <c r="E26" s="41">
        <f>SazbaDPH2</f>
        <v>21</v>
      </c>
      <c r="F26" s="42" t="s">
        <v>0</v>
      </c>
      <c r="G26" s="215">
        <f>I25*E25/100</f>
        <v>0</v>
      </c>
      <c r="H26" s="216"/>
      <c r="I26" s="216"/>
      <c r="J26" s="54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6" t="s">
        <v>4</v>
      </c>
      <c r="C27" s="19"/>
      <c r="D27" s="22"/>
      <c r="E27" s="19"/>
      <c r="F27" s="20"/>
      <c r="G27" s="217">
        <f>CenaCelkemBezDPH-(ZakladDPHSni+ZakladDPHZakl)</f>
        <v>0</v>
      </c>
      <c r="H27" s="217"/>
      <c r="I27" s="217"/>
      <c r="J27" s="61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19" t="s">
        <v>23</v>
      </c>
      <c r="C28" s="120"/>
      <c r="D28" s="120"/>
      <c r="E28" s="121"/>
      <c r="F28" s="122"/>
      <c r="G28" s="204">
        <f>IF(A28&gt;50, ROUNDUP(A27, 0), ROUNDDOWN(A27, 0))</f>
        <v>0</v>
      </c>
      <c r="H28" s="204"/>
      <c r="I28" s="204"/>
      <c r="J28" s="123" t="str">
        <f t="shared" si="0"/>
        <v>CZK</v>
      </c>
    </row>
    <row r="29" spans="1:10" ht="27.75" hidden="1" customHeight="1" thickBot="1" x14ac:dyDescent="0.25">
      <c r="A29" s="3"/>
      <c r="B29" s="119" t="s">
        <v>35</v>
      </c>
      <c r="C29" s="124"/>
      <c r="D29" s="124"/>
      <c r="E29" s="124"/>
      <c r="F29" s="124"/>
      <c r="G29" s="203">
        <f>ZakladDPHSni+DPHSni+ZakladDPHZakl+DPHZakl+Zaokrouhleni</f>
        <v>0</v>
      </c>
      <c r="H29" s="203"/>
      <c r="I29" s="203"/>
      <c r="J29" s="125" t="s">
        <v>48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11</v>
      </c>
      <c r="D32" s="37"/>
      <c r="E32" s="37"/>
      <c r="F32" s="18" t="s">
        <v>10</v>
      </c>
      <c r="G32" s="37"/>
      <c r="H32" s="38">
        <f ca="1">TODAY()</f>
        <v>44398</v>
      </c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05" t="s">
        <v>43</v>
      </c>
      <c r="E34" s="206"/>
      <c r="F34" s="29"/>
      <c r="G34" s="205"/>
      <c r="H34" s="206"/>
      <c r="I34" s="206"/>
      <c r="J34" s="36"/>
    </row>
    <row r="35" spans="1:10" ht="12.75" customHeight="1" x14ac:dyDescent="0.2">
      <c r="A35" s="3"/>
      <c r="B35" s="3"/>
      <c r="C35" s="4"/>
      <c r="D35" s="193" t="s">
        <v>2</v>
      </c>
      <c r="E35" s="193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3"/>
    </row>
    <row r="38" spans="1:10" ht="25.5" customHeight="1" x14ac:dyDescent="0.2">
      <c r="A38" s="91" t="s">
        <v>37</v>
      </c>
      <c r="B38" s="95" t="s">
        <v>17</v>
      </c>
      <c r="C38" s="96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100" t="s">
        <v>1</v>
      </c>
      <c r="J38" s="101" t="s">
        <v>0</v>
      </c>
    </row>
    <row r="39" spans="1:10" ht="25.5" hidden="1" customHeight="1" x14ac:dyDescent="0.2">
      <c r="A39" s="91">
        <v>1</v>
      </c>
      <c r="B39" s="102" t="s">
        <v>44</v>
      </c>
      <c r="C39" s="235"/>
      <c r="D39" s="236"/>
      <c r="E39" s="236"/>
      <c r="F39" s="103" t="e">
        <f>#REF!+#REF!+#REF!+#REF!+#REF!+#REF!+#REF!+#REF!+#REF!+#REF!+'PS01 PS01 Pol'!AE14</f>
        <v>#REF!</v>
      </c>
      <c r="G39" s="104" t="e">
        <f>#REF!+#REF!+#REF!+#REF!+#REF!+#REF!+#REF!+#REF!+#REF!+#REF!+'PS01 PS01 Pol'!AF14</f>
        <v>#REF!</v>
      </c>
      <c r="H39" s="105"/>
      <c r="I39" s="106" t="e">
        <f t="shared" ref="I39:I41" si="1">F39+G39+H39</f>
        <v>#REF!</v>
      </c>
      <c r="J39" s="107" t="str">
        <f t="shared" ref="J39:J41" si="2">IF(CenaCelkemVypocet=0,"",I39/CenaCelkemVypocet*100)</f>
        <v/>
      </c>
    </row>
    <row r="40" spans="1:10" ht="25.5" customHeight="1" x14ac:dyDescent="0.2">
      <c r="A40" s="91">
        <v>2</v>
      </c>
      <c r="B40" s="108" t="s">
        <v>45</v>
      </c>
      <c r="C40" s="233" t="s">
        <v>46</v>
      </c>
      <c r="D40" s="234"/>
      <c r="E40" s="234"/>
      <c r="F40" s="109">
        <f>'PS01 PS01 Pol'!AE14</f>
        <v>0</v>
      </c>
      <c r="G40" s="110">
        <f>'PS01 PS01 Pol'!AF14</f>
        <v>0</v>
      </c>
      <c r="H40" s="110"/>
      <c r="I40" s="111">
        <f t="shared" si="1"/>
        <v>0</v>
      </c>
      <c r="J40" s="112" t="str">
        <f t="shared" si="2"/>
        <v/>
      </c>
    </row>
    <row r="41" spans="1:10" ht="25.5" customHeight="1" x14ac:dyDescent="0.2">
      <c r="A41" s="91">
        <v>3</v>
      </c>
      <c r="B41" s="113" t="s">
        <v>45</v>
      </c>
      <c r="C41" s="235" t="s">
        <v>46</v>
      </c>
      <c r="D41" s="236"/>
      <c r="E41" s="236"/>
      <c r="F41" s="114">
        <f>'PS01 PS01 Pol'!AE14</f>
        <v>0</v>
      </c>
      <c r="G41" s="105">
        <f>'PS01 PS01 Pol'!AF14</f>
        <v>0</v>
      </c>
      <c r="H41" s="105"/>
      <c r="I41" s="106">
        <f t="shared" si="1"/>
        <v>0</v>
      </c>
      <c r="J41" s="107" t="str">
        <f t="shared" si="2"/>
        <v/>
      </c>
    </row>
    <row r="42" spans="1:10" ht="25.5" customHeight="1" x14ac:dyDescent="0.2">
      <c r="A42" s="91"/>
      <c r="B42" s="229" t="s">
        <v>47</v>
      </c>
      <c r="C42" s="230"/>
      <c r="D42" s="230"/>
      <c r="E42" s="230"/>
      <c r="F42" s="115" t="e">
        <f>SUMIF(A39:A41,"=1",F39:F41)</f>
        <v>#REF!</v>
      </c>
      <c r="G42" s="116" t="e">
        <f>SUMIF(A39:A41,"=1",G39:G41)</f>
        <v>#REF!</v>
      </c>
      <c r="H42" s="116">
        <f>SUMIF(A39:A41,"=1",H39:H41)</f>
        <v>0</v>
      </c>
      <c r="I42" s="117">
        <f>I40</f>
        <v>0</v>
      </c>
      <c r="J42" s="118" t="str">
        <f>J40</f>
        <v/>
      </c>
    </row>
    <row r="46" spans="1:10" ht="15.75" x14ac:dyDescent="0.25">
      <c r="B46" s="126" t="s">
        <v>49</v>
      </c>
    </row>
    <row r="48" spans="1:10" ht="25.5" customHeight="1" x14ac:dyDescent="0.2">
      <c r="A48" s="127"/>
      <c r="B48" s="130" t="s">
        <v>17</v>
      </c>
      <c r="C48" s="130" t="s">
        <v>5</v>
      </c>
      <c r="D48" s="131"/>
      <c r="E48" s="131"/>
      <c r="F48" s="132" t="s">
        <v>50</v>
      </c>
      <c r="G48" s="132"/>
      <c r="H48" s="132"/>
      <c r="I48" s="132" t="s">
        <v>29</v>
      </c>
      <c r="J48" s="132" t="s">
        <v>0</v>
      </c>
    </row>
    <row r="49" spans="1:10" ht="25.5" customHeight="1" x14ac:dyDescent="0.2">
      <c r="A49" s="128"/>
      <c r="B49" s="133" t="s">
        <v>51</v>
      </c>
      <c r="C49" s="231" t="s">
        <v>91</v>
      </c>
      <c r="D49" s="232"/>
      <c r="E49" s="232"/>
      <c r="F49" s="138" t="s">
        <v>24</v>
      </c>
      <c r="G49" s="139"/>
      <c r="H49" s="139"/>
      <c r="I49" s="139">
        <f>'PS01 PS01 Pol'!G8</f>
        <v>0</v>
      </c>
      <c r="J49" s="136" t="str">
        <f>IF(I50=0,"",I49/I50*100)</f>
        <v/>
      </c>
    </row>
    <row r="50" spans="1:10" ht="25.5" customHeight="1" x14ac:dyDescent="0.2">
      <c r="A50" s="129"/>
      <c r="B50" s="134" t="s">
        <v>1</v>
      </c>
      <c r="C50" s="134"/>
      <c r="D50" s="135"/>
      <c r="E50" s="135"/>
      <c r="F50" s="140"/>
      <c r="G50" s="141"/>
      <c r="H50" s="141"/>
      <c r="I50" s="141">
        <f>SUM(I49:I49)</f>
        <v>0</v>
      </c>
      <c r="J50" s="137">
        <f>SUM(J49:J49)</f>
        <v>0</v>
      </c>
    </row>
    <row r="51" spans="1:10" x14ac:dyDescent="0.2">
      <c r="F51" s="89"/>
      <c r="G51" s="88"/>
      <c r="H51" s="89"/>
      <c r="I51" s="88"/>
      <c r="J51" s="90"/>
    </row>
    <row r="52" spans="1:10" x14ac:dyDescent="0.2">
      <c r="F52" s="89"/>
      <c r="G52" s="88"/>
      <c r="H52" s="89"/>
      <c r="I52" s="88"/>
      <c r="J52" s="90"/>
    </row>
    <row r="53" spans="1:10" x14ac:dyDescent="0.2">
      <c r="F53" s="89"/>
      <c r="G53" s="88"/>
      <c r="H53" s="89"/>
      <c r="I53" s="88"/>
      <c r="J53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3">
    <mergeCell ref="B42:E42"/>
    <mergeCell ref="C49:E49"/>
    <mergeCell ref="C40:E40"/>
    <mergeCell ref="C41:E41"/>
    <mergeCell ref="C39:E39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7" t="s">
        <v>6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76" t="s">
        <v>7</v>
      </c>
      <c r="B2" s="75"/>
      <c r="C2" s="239"/>
      <c r="D2" s="239"/>
      <c r="E2" s="239"/>
      <c r="F2" s="239"/>
      <c r="G2" s="240"/>
    </row>
    <row r="3" spans="1:7" ht="24.95" customHeight="1" x14ac:dyDescent="0.2">
      <c r="A3" s="76" t="s">
        <v>8</v>
      </c>
      <c r="B3" s="75"/>
      <c r="C3" s="239"/>
      <c r="D3" s="239"/>
      <c r="E3" s="239"/>
      <c r="F3" s="239"/>
      <c r="G3" s="240"/>
    </row>
    <row r="4" spans="1:7" ht="24.95" customHeight="1" x14ac:dyDescent="0.2">
      <c r="A4" s="76" t="s">
        <v>9</v>
      </c>
      <c r="B4" s="75"/>
      <c r="C4" s="239"/>
      <c r="D4" s="239"/>
      <c r="E4" s="239"/>
      <c r="F4" s="239"/>
      <c r="G4" s="240"/>
    </row>
    <row r="5" spans="1:7" x14ac:dyDescent="0.2">
      <c r="B5" s="6"/>
      <c r="C5" s="7"/>
      <c r="D5" s="8"/>
    </row>
  </sheetData>
  <sheetProtection password="E5D8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2"/>
  <sheetViews>
    <sheetView tabSelected="1" workbookViewId="0">
      <pane ySplit="7" topLeftCell="A8" activePane="bottomLeft" state="frozen"/>
      <selection pane="bottomLeft" activeCell="D29" sqref="D29"/>
    </sheetView>
  </sheetViews>
  <sheetFormatPr defaultRowHeight="12.75" outlineLevelRow="1" x14ac:dyDescent="0.2"/>
  <cols>
    <col min="1" max="1" width="3.42578125" customWidth="1"/>
    <col min="2" max="2" width="12.42578125" style="87" customWidth="1"/>
    <col min="3" max="3" width="63.140625" style="87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54</v>
      </c>
      <c r="B1" s="243"/>
      <c r="C1" s="243"/>
      <c r="D1" s="243"/>
      <c r="E1" s="243"/>
      <c r="F1" s="243"/>
      <c r="G1" s="243"/>
      <c r="AG1" t="s">
        <v>55</v>
      </c>
    </row>
    <row r="2" spans="1:60" ht="24.95" customHeight="1" x14ac:dyDescent="0.2">
      <c r="A2" s="144" t="s">
        <v>7</v>
      </c>
      <c r="B2" s="75" t="s">
        <v>89</v>
      </c>
      <c r="C2" s="244" t="s">
        <v>90</v>
      </c>
      <c r="D2" s="245"/>
      <c r="E2" s="245"/>
      <c r="F2" s="245"/>
      <c r="G2" s="246"/>
      <c r="AG2" t="s">
        <v>56</v>
      </c>
    </row>
    <row r="3" spans="1:60" ht="24.95" customHeight="1" x14ac:dyDescent="0.2">
      <c r="A3" s="144" t="s">
        <v>8</v>
      </c>
      <c r="B3" s="75" t="s">
        <v>45</v>
      </c>
      <c r="C3" s="244" t="s">
        <v>46</v>
      </c>
      <c r="D3" s="245"/>
      <c r="E3" s="245"/>
      <c r="F3" s="245"/>
      <c r="G3" s="246"/>
      <c r="AC3" s="87" t="s">
        <v>56</v>
      </c>
      <c r="AG3" t="s">
        <v>57</v>
      </c>
    </row>
    <row r="4" spans="1:60" ht="24.95" customHeight="1" x14ac:dyDescent="0.2">
      <c r="A4" s="145" t="s">
        <v>9</v>
      </c>
      <c r="B4" s="146" t="s">
        <v>45</v>
      </c>
      <c r="C4" s="247" t="s">
        <v>46</v>
      </c>
      <c r="D4" s="248"/>
      <c r="E4" s="248"/>
      <c r="F4" s="248"/>
      <c r="G4" s="249"/>
      <c r="AG4" t="s">
        <v>58</v>
      </c>
    </row>
    <row r="5" spans="1:60" x14ac:dyDescent="0.2">
      <c r="D5" s="143"/>
    </row>
    <row r="6" spans="1:60" ht="38.25" x14ac:dyDescent="0.2">
      <c r="A6" s="148" t="s">
        <v>59</v>
      </c>
      <c r="B6" s="150" t="s">
        <v>60</v>
      </c>
      <c r="C6" s="150" t="s">
        <v>61</v>
      </c>
      <c r="D6" s="149" t="s">
        <v>62</v>
      </c>
      <c r="E6" s="148" t="s">
        <v>63</v>
      </c>
      <c r="F6" s="147" t="s">
        <v>64</v>
      </c>
      <c r="G6" s="148" t="s">
        <v>29</v>
      </c>
      <c r="H6" s="151" t="s">
        <v>30</v>
      </c>
      <c r="I6" s="151" t="s">
        <v>65</v>
      </c>
      <c r="J6" s="151" t="s">
        <v>31</v>
      </c>
      <c r="K6" s="151" t="s">
        <v>66</v>
      </c>
      <c r="L6" s="151" t="s">
        <v>67</v>
      </c>
      <c r="M6" s="151" t="s">
        <v>68</v>
      </c>
      <c r="N6" s="151" t="s">
        <v>69</v>
      </c>
      <c r="O6" s="151" t="s">
        <v>70</v>
      </c>
      <c r="P6" s="151" t="s">
        <v>71</v>
      </c>
      <c r="Q6" s="151" t="s">
        <v>72</v>
      </c>
      <c r="R6" s="151" t="s">
        <v>73</v>
      </c>
      <c r="S6" s="151" t="s">
        <v>74</v>
      </c>
      <c r="T6" s="151" t="s">
        <v>75</v>
      </c>
      <c r="U6" s="151" t="s">
        <v>76</v>
      </c>
      <c r="V6" s="151" t="s">
        <v>77</v>
      </c>
      <c r="W6" s="151" t="s">
        <v>78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1" t="s">
        <v>79</v>
      </c>
      <c r="B8" s="162" t="s">
        <v>51</v>
      </c>
      <c r="C8" s="175" t="s">
        <v>91</v>
      </c>
      <c r="D8" s="163"/>
      <c r="E8" s="164"/>
      <c r="F8" s="165"/>
      <c r="G8" s="165">
        <f>SUMIF(AG9:AG11,"&lt;&gt;NOR",G9:G11)</f>
        <v>0</v>
      </c>
      <c r="H8" s="165"/>
      <c r="I8" s="165">
        <f>SUM(I9:I11)</f>
        <v>0</v>
      </c>
      <c r="J8" s="165"/>
      <c r="K8" s="165">
        <f>SUM(K9:K11)</f>
        <v>0</v>
      </c>
      <c r="L8" s="165"/>
      <c r="M8" s="165">
        <f>SUM(M9:M11)</f>
        <v>0</v>
      </c>
      <c r="N8" s="165"/>
      <c r="O8" s="165">
        <f>SUM(O9:O11)</f>
        <v>0</v>
      </c>
      <c r="P8" s="165"/>
      <c r="Q8" s="165">
        <f>SUM(Q9:Q11)</f>
        <v>0</v>
      </c>
      <c r="R8" s="165"/>
      <c r="S8" s="165"/>
      <c r="T8" s="166"/>
      <c r="U8" s="160"/>
      <c r="V8" s="160">
        <f>SUM(V9:V11)</f>
        <v>0</v>
      </c>
      <c r="W8" s="160"/>
      <c r="AG8" t="s">
        <v>80</v>
      </c>
    </row>
    <row r="9" spans="1:60" outlineLevel="1" x14ac:dyDescent="0.2">
      <c r="A9" s="180">
        <v>1</v>
      </c>
      <c r="B9" s="181" t="s">
        <v>86</v>
      </c>
      <c r="C9" s="187" t="s">
        <v>92</v>
      </c>
      <c r="D9" s="182" t="s">
        <v>87</v>
      </c>
      <c r="E9" s="183">
        <v>1</v>
      </c>
      <c r="F9" s="184"/>
      <c r="G9" s="185">
        <f>ROUND(E9*F9,2)</f>
        <v>0</v>
      </c>
      <c r="H9" s="184"/>
      <c r="I9" s="185">
        <f>ROUND(E9*H9,2)</f>
        <v>0</v>
      </c>
      <c r="J9" s="184"/>
      <c r="K9" s="185">
        <f>ROUND(E9*J9,2)</f>
        <v>0</v>
      </c>
      <c r="L9" s="185">
        <v>21</v>
      </c>
      <c r="M9" s="185">
        <f>G9*(1+L9/100)</f>
        <v>0</v>
      </c>
      <c r="N9" s="185">
        <v>0</v>
      </c>
      <c r="O9" s="185">
        <f>ROUND(E9*N9,2)</f>
        <v>0</v>
      </c>
      <c r="P9" s="185">
        <v>0</v>
      </c>
      <c r="Q9" s="185">
        <f>ROUND(E9*P9,2)</f>
        <v>0</v>
      </c>
      <c r="R9" s="185"/>
      <c r="S9" s="185" t="s">
        <v>81</v>
      </c>
      <c r="T9" s="186" t="s">
        <v>82</v>
      </c>
      <c r="U9" s="159">
        <v>0</v>
      </c>
      <c r="V9" s="159">
        <f>ROUND(E9*U9,2)</f>
        <v>0</v>
      </c>
      <c r="W9" s="159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83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33" customHeight="1" outlineLevel="1" x14ac:dyDescent="0.2">
      <c r="A10" s="190"/>
      <c r="B10" s="188"/>
      <c r="C10" s="241" t="s">
        <v>94</v>
      </c>
      <c r="D10" s="242"/>
      <c r="E10" s="242"/>
      <c r="F10" s="242"/>
      <c r="G10" s="242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91"/>
      <c r="T10" s="159"/>
      <c r="U10" s="159"/>
      <c r="V10" s="159"/>
      <c r="W10" s="159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93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67">
        <v>2</v>
      </c>
      <c r="B11" s="168" t="s">
        <v>88</v>
      </c>
      <c r="C11" s="176" t="s">
        <v>95</v>
      </c>
      <c r="D11" s="169" t="s">
        <v>87</v>
      </c>
      <c r="E11" s="170">
        <v>1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/>
      <c r="S11" s="172" t="s">
        <v>81</v>
      </c>
      <c r="T11" s="173" t="s">
        <v>82</v>
      </c>
      <c r="U11" s="159">
        <v>0</v>
      </c>
      <c r="V11" s="159">
        <f>ROUND(E11*U11,2)</f>
        <v>0</v>
      </c>
      <c r="W11" s="159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83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5.5" customHeight="1" outlineLevel="1" x14ac:dyDescent="0.2">
      <c r="A12" s="190"/>
      <c r="B12" s="188"/>
      <c r="C12" s="241" t="s">
        <v>96</v>
      </c>
      <c r="D12" s="242"/>
      <c r="E12" s="242"/>
      <c r="F12" s="242"/>
      <c r="G12" s="242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91"/>
      <c r="T12" s="159"/>
      <c r="U12" s="159"/>
      <c r="V12" s="159"/>
      <c r="W12" s="159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93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x14ac:dyDescent="0.2">
      <c r="A13" s="5"/>
      <c r="B13" s="6"/>
      <c r="C13" s="177"/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AE13">
        <v>15</v>
      </c>
      <c r="AF13">
        <v>21</v>
      </c>
    </row>
    <row r="14" spans="1:60" x14ac:dyDescent="0.2">
      <c r="A14" s="155"/>
      <c r="B14" s="156" t="s">
        <v>29</v>
      </c>
      <c r="C14" s="178"/>
      <c r="D14" s="157"/>
      <c r="E14" s="158"/>
      <c r="F14" s="158"/>
      <c r="G14" s="174">
        <f>G8</f>
        <v>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AE14">
        <f>SUMIF(L7:L11,AE13,G7:G11)</f>
        <v>0</v>
      </c>
      <c r="AF14">
        <f>SUMIF(L7:L11,AF13,G7:G11)</f>
        <v>0</v>
      </c>
      <c r="AG14" t="s">
        <v>84</v>
      </c>
    </row>
    <row r="15" spans="1:60" x14ac:dyDescent="0.2">
      <c r="C15" s="179"/>
      <c r="D15" s="143"/>
      <c r="AG15" t="s">
        <v>85</v>
      </c>
    </row>
    <row r="16" spans="1:60" x14ac:dyDescent="0.2">
      <c r="D16" s="143"/>
    </row>
    <row r="17" spans="4:4" x14ac:dyDescent="0.2">
      <c r="D17" s="143"/>
    </row>
    <row r="18" spans="4:4" x14ac:dyDescent="0.2">
      <c r="D18" s="143"/>
    </row>
    <row r="19" spans="4:4" x14ac:dyDescent="0.2">
      <c r="D19" s="143"/>
    </row>
    <row r="20" spans="4:4" x14ac:dyDescent="0.2">
      <c r="D20" s="143"/>
    </row>
    <row r="21" spans="4:4" x14ac:dyDescent="0.2">
      <c r="D21" s="143"/>
    </row>
    <row r="22" spans="4:4" x14ac:dyDescent="0.2">
      <c r="D22" s="143"/>
    </row>
    <row r="23" spans="4:4" x14ac:dyDescent="0.2">
      <c r="D23" s="143"/>
    </row>
    <row r="24" spans="4:4" x14ac:dyDescent="0.2">
      <c r="D24" s="143"/>
    </row>
    <row r="25" spans="4:4" x14ac:dyDescent="0.2">
      <c r="D25" s="143"/>
    </row>
    <row r="26" spans="4:4" x14ac:dyDescent="0.2">
      <c r="D26" s="143"/>
    </row>
    <row r="27" spans="4:4" x14ac:dyDescent="0.2">
      <c r="D27" s="143"/>
    </row>
    <row r="28" spans="4:4" x14ac:dyDescent="0.2">
      <c r="D28" s="143"/>
    </row>
    <row r="29" spans="4:4" x14ac:dyDescent="0.2">
      <c r="D29" s="143"/>
    </row>
    <row r="30" spans="4:4" x14ac:dyDescent="0.2">
      <c r="D30" s="143"/>
    </row>
    <row r="31" spans="4:4" x14ac:dyDescent="0.2">
      <c r="D31" s="143"/>
    </row>
    <row r="32" spans="4:4" x14ac:dyDescent="0.2">
      <c r="D32" s="143"/>
    </row>
    <row r="33" spans="4:4" x14ac:dyDescent="0.2">
      <c r="D33" s="143"/>
    </row>
    <row r="34" spans="4:4" x14ac:dyDescent="0.2">
      <c r="D34" s="143"/>
    </row>
    <row r="35" spans="4:4" x14ac:dyDescent="0.2">
      <c r="D35" s="143"/>
    </row>
    <row r="36" spans="4:4" x14ac:dyDescent="0.2">
      <c r="D36" s="143"/>
    </row>
    <row r="37" spans="4:4" x14ac:dyDescent="0.2">
      <c r="D37" s="143"/>
    </row>
    <row r="38" spans="4:4" x14ac:dyDescent="0.2">
      <c r="D38" s="143"/>
    </row>
    <row r="39" spans="4:4" x14ac:dyDescent="0.2">
      <c r="D39" s="143"/>
    </row>
    <row r="40" spans="4:4" x14ac:dyDescent="0.2">
      <c r="D40" s="143"/>
    </row>
    <row r="41" spans="4:4" x14ac:dyDescent="0.2">
      <c r="D41" s="143"/>
    </row>
    <row r="42" spans="4:4" x14ac:dyDescent="0.2">
      <c r="D42" s="143"/>
    </row>
    <row r="43" spans="4:4" x14ac:dyDescent="0.2">
      <c r="D43" s="143"/>
    </row>
    <row r="44" spans="4:4" x14ac:dyDescent="0.2">
      <c r="D44" s="143"/>
    </row>
    <row r="45" spans="4:4" x14ac:dyDescent="0.2">
      <c r="D45" s="143"/>
    </row>
    <row r="46" spans="4:4" x14ac:dyDescent="0.2">
      <c r="D46" s="143"/>
    </row>
    <row r="47" spans="4:4" x14ac:dyDescent="0.2">
      <c r="D47" s="143"/>
    </row>
    <row r="48" spans="4:4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  <row r="5001" spans="4:4" x14ac:dyDescent="0.2">
      <c r="D5001" s="143"/>
    </row>
    <row r="5002" spans="4:4" x14ac:dyDescent="0.2">
      <c r="D5002" s="143"/>
    </row>
  </sheetData>
  <mergeCells count="6"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PS01 PS01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'PS01 PS01 Pol'!Názvy_tisku</vt:lpstr>
      <vt:lpstr>oadresa</vt:lpstr>
      <vt:lpstr>Stavba!Objednatel</vt:lpstr>
      <vt:lpstr>Stavba!Objekt</vt:lpstr>
      <vt:lpstr>'PS01 PS01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Pelikanova</dc:creator>
  <cp:lastModifiedBy>Ing. Zdeňka Dohnalová</cp:lastModifiedBy>
  <cp:lastPrinted>2014-02-28T09:52:57Z</cp:lastPrinted>
  <dcterms:created xsi:type="dcterms:W3CDTF">2009-04-08T07:15:50Z</dcterms:created>
  <dcterms:modified xsi:type="dcterms:W3CDTF">2021-07-21T13:06:23Z</dcterms:modified>
</cp:coreProperties>
</file>