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'Položky'!$A$1:$G$50</definedName>
    <definedName name="_xlnm.Print_Area" localSheetId="1">'Rekapitulace'!$A$1:$I$18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<sst xmlns="http://schemas.openxmlformats.org/spreadsheetml/2006/main" count="204" uniqueCount="145">
  <si>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</si>
  <si>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</si>
  <si>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</si>
  <si>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</si>
  <si>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</si>
  <si>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</si>
  <si>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</si>
  <si>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</si>
  <si>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</si>
  <si>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</si>
  <si>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</si>
  <si>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</si>
  <si>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</si>
  <si>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</si>
  <si>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</si>
  <si>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</si>
  <si>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</si>
  <si>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</si>
  <si>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</si>
  <si>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</si>
  <si>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</si>
  <si>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</si>
  <si>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</si>
  <si>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</si>
  <si>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</si>
  <si>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</si>
  <si>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</si>
  <si>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</si>
  <si>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</si>
  <si>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</si>
  <si>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</si>
  <si>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</si>
  <si>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</si>
  <si>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</si>
  <si>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</si>
  <si>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</si>
  <si>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</si>
  <si>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</si>
  <si>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</si>
  <si>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</si>
  <si>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</si>
  <si>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</si>
  <si>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</si>
  <si>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</si>
  <si>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</si>
  <si>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</si>
  <si>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</si>
  <si>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</si>
  <si>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</si>
  <si>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</si>
  <si>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</si>
  <si>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</si>
  <si>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</si>
  <si>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</si>
  <si>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</si>
  <si>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</si>
  <si>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</si>
  <si>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</si>
  <si>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</si>
  <si>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</si>
  <si>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</si>
  <si>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</si>
  <si>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</si>
  <si>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</si>
  <si>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</si>
  <si>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</si>
  <si>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</si>
  <si>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</si>
  <si>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</si>
  <si>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</si>
  <si>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</si>
  <si>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</si>
  <si>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</si>
  <si>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</si>
  <si>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</si>
  <si>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</si>
  <si>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</si>
  <si>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</si>
  <si>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66-12-004</t>
  </si>
  <si>
    <t>ZZS JMK Brno - Černovice</t>
  </si>
  <si>
    <t>0008</t>
  </si>
  <si>
    <t>Inž.objekty - zpevněné plochy</t>
  </si>
  <si>
    <t>822.29</t>
  </si>
  <si>
    <t>m2</t>
  </si>
  <si>
    <t>01051116</t>
  </si>
  <si>
    <t>IO 251.2 - Chodníky</t>
  </si>
  <si>
    <t>000</t>
  </si>
  <si>
    <t>Upozornění</t>
  </si>
  <si>
    <t>000000000T00</t>
  </si>
  <si>
    <t xml:space="preserve">Upozornění !!! </t>
  </si>
  <si>
    <t>1. Všechny R-položky jsou oceněny jako :</t>
  </si>
  <si>
    <t>kompletizované, včetně všech potřebných prací:</t>
  </si>
  <si>
    <t>a materiálů dle projektu.:</t>
  </si>
  <si>
    <t>2. Při nejasnostech kontaktujte projektanta !:</t>
  </si>
  <si>
    <t>3. Pokud se v položce vyskytuje obchodní název:</t>
  </si>
  <si>
    <t>materiálu nebo výrobce, jedná se pouze o upřesnění:</t>
  </si>
  <si>
    <t>materiálového standardu, je možné použít i jiný:</t>
  </si>
  <si>
    <t>materiál požadovaných vlastností.:</t>
  </si>
  <si>
    <t>4. Roupočet je vypracován v cenové soustavě:</t>
  </si>
  <si>
    <t>RTS DATA 2016/II. Cenové a technické podmínky :</t>
  </si>
  <si>
    <t>lze nalézt na adrese www.cenovasoustava.cz.:</t>
  </si>
  <si>
    <t>5. Položky vlastní jsou položky s koncovkou T.xx, U.xx, :</t>
  </si>
  <si>
    <t>V.xx a všechny R-položky. Ceny vlastních položek jsou:</t>
  </si>
  <si>
    <t>vytvořeny z průměrných cen pro daný výrobek (práci) :</t>
  </si>
  <si>
    <t>na trhu v roce 2016 a s ohledem na zkušenosti :</t>
  </si>
  <si>
    <t>z dříve vypracovaných rozpočtů a uskutečněných :</t>
  </si>
  <si>
    <t>cenových nabídek různých zhotovitelů.:0</t>
  </si>
  <si>
    <t>171101101R00</t>
  </si>
  <si>
    <t xml:space="preserve">Uložení sypaniny do násypů zhutněných na 95% PS </t>
  </si>
  <si>
    <t>m3</t>
  </si>
  <si>
    <t>(30,72+22,92)*1*0,33</t>
  </si>
  <si>
    <t>181101102R00</t>
  </si>
  <si>
    <t xml:space="preserve">Úprava pláně v zářezech v hor. 1-4, se zhutněním </t>
  </si>
  <si>
    <t>(30,72+22,92)*1</t>
  </si>
  <si>
    <t>R 1-01</t>
  </si>
  <si>
    <t xml:space="preserve">Nákup zeminy včetně dovozu </t>
  </si>
  <si>
    <t>5</t>
  </si>
  <si>
    <t>Komunikace</t>
  </si>
  <si>
    <t>564841112R00</t>
  </si>
  <si>
    <t xml:space="preserve">Podklad ze štěrkodrti po zhutnění tloušťky 13 cm </t>
  </si>
  <si>
    <t>581114115R00</t>
  </si>
  <si>
    <t xml:space="preserve">Kryt z betonu komunikací pro pěší tloušťky 12 cm </t>
  </si>
  <si>
    <t>R 5-01</t>
  </si>
  <si>
    <t xml:space="preserve">Zalití spáry modifikovaným asfaltem </t>
  </si>
  <si>
    <t>m</t>
  </si>
  <si>
    <t>91</t>
  </si>
  <si>
    <t>Doplňující práce na komunikaci</t>
  </si>
  <si>
    <t>917862111R00</t>
  </si>
  <si>
    <t xml:space="preserve">Osazení stojat. obrub.bet. s opěrou,lože z C 12/15 </t>
  </si>
  <si>
    <t>30,72+23,92</t>
  </si>
  <si>
    <t>919722212R00</t>
  </si>
  <si>
    <t xml:space="preserve">Dilatační spáry řezané příčné 9 mm,zalití za tepla </t>
  </si>
  <si>
    <t>R 91-01</t>
  </si>
  <si>
    <t xml:space="preserve">Zdrsnění povrchu betonu vláčením tkaniny </t>
  </si>
  <si>
    <t>R 91-02</t>
  </si>
  <si>
    <t xml:space="preserve">Těsnění dilatační spáry </t>
  </si>
  <si>
    <t>59217410</t>
  </si>
  <si>
    <t>Obrubník chodníkový ***** 100/10/25 II nat</t>
  </si>
  <si>
    <t>kus</t>
  </si>
  <si>
    <t>54,64*1,01</t>
  </si>
  <si>
    <t>99</t>
  </si>
  <si>
    <t>Staveništní přesun hmot</t>
  </si>
  <si>
    <t>998224111R00</t>
  </si>
  <si>
    <t xml:space="preserve">Přesun hmot, pozemní komunikace, kryt betonový </t>
  </si>
  <si>
    <t>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</si>
</sst>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01051116</v>
      </c>
      <c r="D2" s="5" t="str">
        <f>Rekapitulace!G2</f>
        <v>IO 251.2 - Chodníky</v>
      </c>
      <c r="E2" s="6"/>
      <c r="F2" s="7" t="s">
        <v>2</v>
      </c>
      <c r="G2" s="8" t="s">
        <v>82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 t="s">
        <v>83</v>
      </c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4"/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4">
        <f>Projektant</f>
        <v>0</v>
      </c>
      <c r="D9" s="204"/>
      <c r="E9" s="205"/>
      <c r="F9" s="13"/>
      <c r="G9" s="34"/>
      <c r="H9" s="35"/>
    </row>
    <row r="10" spans="1:8" ht="12.75">
      <c r="A10" s="29" t="s">
        <v>15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3"/>
      <c r="C11" s="204"/>
      <c r="D11" s="204"/>
      <c r="E11" s="204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6"/>
      <c r="D12" s="206"/>
      <c r="E12" s="20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7" t="s">
        <v>34</v>
      </c>
      <c r="B23" s="208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9">
        <f>C23-F32</f>
        <v>0</v>
      </c>
      <c r="G30" s="21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9">
        <f>ROUND(PRODUCT(F30,C31/100),0)</f>
        <v>0</v>
      </c>
      <c r="G31" s="21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9">
        <v>0</v>
      </c>
      <c r="G32" s="21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3"/>
      <c r="C37" s="213"/>
      <c r="D37" s="213"/>
      <c r="E37" s="213"/>
      <c r="F37" s="213"/>
      <c r="G37" s="213"/>
      <c r="H37" t="s">
        <v>6</v>
      </c>
    </row>
    <row r="38" spans="1:8" ht="12.75" customHeight="1">
      <c r="A38" s="96"/>
      <c r="B38" s="213"/>
      <c r="C38" s="213"/>
      <c r="D38" s="213"/>
      <c r="E38" s="213"/>
      <c r="F38" s="213"/>
      <c r="G38" s="213"/>
      <c r="H38" t="s">
        <v>6</v>
      </c>
    </row>
    <row r="39" spans="1:8" ht="12.75">
      <c r="A39" s="96"/>
      <c r="B39" s="213"/>
      <c r="C39" s="213"/>
      <c r="D39" s="213"/>
      <c r="E39" s="213"/>
      <c r="F39" s="213"/>
      <c r="G39" s="213"/>
      <c r="H39" t="s">
        <v>6</v>
      </c>
    </row>
    <row r="40" spans="1:8" ht="12.75">
      <c r="A40" s="96"/>
      <c r="B40" s="213"/>
      <c r="C40" s="213"/>
      <c r="D40" s="213"/>
      <c r="E40" s="213"/>
      <c r="F40" s="213"/>
      <c r="G40" s="213"/>
      <c r="H40" t="s">
        <v>6</v>
      </c>
    </row>
    <row r="41" spans="1:8" ht="12.75">
      <c r="A41" s="96"/>
      <c r="B41" s="213"/>
      <c r="C41" s="213"/>
      <c r="D41" s="213"/>
      <c r="E41" s="213"/>
      <c r="F41" s="213"/>
      <c r="G41" s="213"/>
      <c r="H41" t="s">
        <v>6</v>
      </c>
    </row>
    <row r="42" spans="1:8" ht="12.75">
      <c r="A42" s="96"/>
      <c r="B42" s="213"/>
      <c r="C42" s="213"/>
      <c r="D42" s="213"/>
      <c r="E42" s="213"/>
      <c r="F42" s="213"/>
      <c r="G42" s="213"/>
      <c r="H42" t="s">
        <v>6</v>
      </c>
    </row>
    <row r="43" spans="1:8" ht="12.75">
      <c r="A43" s="96"/>
      <c r="B43" s="213"/>
      <c r="C43" s="213"/>
      <c r="D43" s="213"/>
      <c r="E43" s="213"/>
      <c r="F43" s="213"/>
      <c r="G43" s="213"/>
      <c r="H43" t="s">
        <v>6</v>
      </c>
    </row>
    <row r="44" spans="1:8" ht="12.75">
      <c r="A44" s="96"/>
      <c r="B44" s="213"/>
      <c r="C44" s="213"/>
      <c r="D44" s="213"/>
      <c r="E44" s="213"/>
      <c r="F44" s="213"/>
      <c r="G44" s="213"/>
      <c r="H44" t="s">
        <v>6</v>
      </c>
    </row>
    <row r="45" spans="1:8" ht="0.75" customHeight="1">
      <c r="A45" s="96"/>
      <c r="B45" s="213"/>
      <c r="C45" s="213"/>
      <c r="D45" s="213"/>
      <c r="E45" s="213"/>
      <c r="F45" s="213"/>
      <c r="G45" s="213"/>
      <c r="H45" t="s">
        <v>6</v>
      </c>
    </row>
    <row r="46" spans="2:7" ht="12.75">
      <c r="B46" s="214"/>
      <c r="C46" s="214"/>
      <c r="D46" s="214"/>
      <c r="E46" s="214"/>
      <c r="F46" s="214"/>
      <c r="G46" s="214"/>
    </row>
    <row r="47" spans="2:7" ht="12.75">
      <c r="B47" s="214"/>
      <c r="C47" s="214"/>
      <c r="D47" s="214"/>
      <c r="E47" s="214"/>
      <c r="F47" s="214"/>
      <c r="G47" s="214"/>
    </row>
    <row r="48" spans="2:7" ht="12.75">
      <c r="B48" s="214"/>
      <c r="C48" s="214"/>
      <c r="D48" s="214"/>
      <c r="E48" s="214"/>
      <c r="F48" s="214"/>
      <c r="G48" s="214"/>
    </row>
    <row r="49" spans="2:7" ht="12.75">
      <c r="B49" s="214"/>
      <c r="C49" s="214"/>
      <c r="D49" s="214"/>
      <c r="E49" s="214"/>
      <c r="F49" s="214"/>
      <c r="G49" s="214"/>
    </row>
    <row r="50" spans="2:7" ht="12.75">
      <c r="B50" s="214"/>
      <c r="C50" s="214"/>
      <c r="D50" s="214"/>
      <c r="E50" s="214"/>
      <c r="F50" s="214"/>
      <c r="G50" s="214"/>
    </row>
    <row r="51" spans="2:7" ht="12.75">
      <c r="B51" s="214"/>
      <c r="C51" s="214"/>
      <c r="D51" s="214"/>
      <c r="E51" s="214"/>
      <c r="F51" s="214"/>
      <c r="G51" s="214"/>
    </row>
    <row r="52" spans="2:7" ht="12.75">
      <c r="B52" s="214"/>
      <c r="C52" s="214"/>
      <c r="D52" s="214"/>
      <c r="E52" s="214"/>
      <c r="F52" s="214"/>
      <c r="G52" s="214"/>
    </row>
    <row r="53" spans="2:7" ht="12.75">
      <c r="B53" s="214"/>
      <c r="C53" s="214"/>
      <c r="D53" s="214"/>
      <c r="E53" s="214"/>
      <c r="F53" s="214"/>
      <c r="G53" s="214"/>
    </row>
    <row r="54" spans="2:7" ht="12.75">
      <c r="B54" s="214"/>
      <c r="C54" s="214"/>
      <c r="D54" s="214"/>
      <c r="E54" s="214"/>
      <c r="F54" s="214"/>
      <c r="G54" s="214"/>
    </row>
    <row r="55" spans="2:7" ht="12.75">
      <c r="B55" s="214"/>
      <c r="C55" s="214"/>
      <c r="D55" s="214"/>
      <c r="E55" s="214"/>
      <c r="F55" s="214"/>
      <c r="G55" s="214"/>
    </row>
  </sheetData>
  <sheetProtection password="E5D8" sheet="1"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49</v>
      </c>
      <c r="B1" s="216"/>
      <c r="C1" s="97" t="str">
        <f>CONCATENATE(cislostavby," ",nazevstavby)</f>
        <v>66-12-004 ZZS JMK Brno - Černovice</v>
      </c>
      <c r="D1" s="98"/>
      <c r="E1" s="99"/>
      <c r="F1" s="98"/>
      <c r="G1" s="100" t="s">
        <v>50</v>
      </c>
      <c r="H1" s="101" t="s">
        <v>84</v>
      </c>
      <c r="I1" s="102"/>
    </row>
    <row r="2" spans="1:9" ht="13.5" thickBot="1">
      <c r="A2" s="217" t="s">
        <v>51</v>
      </c>
      <c r="B2" s="218"/>
      <c r="C2" s="103" t="str">
        <f>CONCATENATE(cisloobjektu," ",nazevobjektu)</f>
        <v>0008 Inž.objekty - zpevněné plochy</v>
      </c>
      <c r="D2" s="104"/>
      <c r="E2" s="105"/>
      <c r="F2" s="104"/>
      <c r="G2" s="219" t="s">
        <v>85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000</v>
      </c>
      <c r="B7" s="115" t="str">
        <f>Položky!C7</f>
        <v>Upozornění</v>
      </c>
      <c r="C7" s="66"/>
      <c r="D7" s="116"/>
      <c r="E7" s="201">
        <f>Položky!BA26</f>
        <v>0</v>
      </c>
      <c r="F7" s="202">
        <f>Položky!BB26</f>
        <v>0</v>
      </c>
      <c r="G7" s="202">
        <f>Položky!BC26</f>
        <v>0</v>
      </c>
      <c r="H7" s="202">
        <f>Položky!BD26</f>
        <v>0</v>
      </c>
      <c r="I7" s="203">
        <f>Položky!BE26</f>
        <v>0</v>
      </c>
    </row>
    <row r="8" spans="1:9" s="35" customFormat="1" ht="12.75">
      <c r="A8" s="200" t="str">
        <f>Položky!B27</f>
        <v>1</v>
      </c>
      <c r="B8" s="115" t="str">
        <f>Položky!C27</f>
        <v>Zemní práce</v>
      </c>
      <c r="C8" s="66"/>
      <c r="D8" s="116"/>
      <c r="E8" s="201">
        <f>Položky!BA33</f>
        <v>0</v>
      </c>
      <c r="F8" s="202">
        <f>Položky!BB33</f>
        <v>0</v>
      </c>
      <c r="G8" s="202">
        <f>Položky!BC33</f>
        <v>0</v>
      </c>
      <c r="H8" s="202">
        <f>Položky!BD33</f>
        <v>0</v>
      </c>
      <c r="I8" s="203">
        <f>Položky!BE33</f>
        <v>0</v>
      </c>
    </row>
    <row r="9" spans="1:9" s="35" customFormat="1" ht="12.75">
      <c r="A9" s="200" t="str">
        <f>Položky!B34</f>
        <v>5</v>
      </c>
      <c r="B9" s="115" t="str">
        <f>Položky!C34</f>
        <v>Komunikace</v>
      </c>
      <c r="C9" s="66"/>
      <c r="D9" s="116"/>
      <c r="E9" s="201">
        <f>Položky!BA38</f>
        <v>0</v>
      </c>
      <c r="F9" s="202">
        <f>Položky!BB38</f>
        <v>0</v>
      </c>
      <c r="G9" s="202">
        <f>Položky!BC38</f>
        <v>0</v>
      </c>
      <c r="H9" s="202">
        <f>Položky!BD38</f>
        <v>0</v>
      </c>
      <c r="I9" s="203">
        <f>Položky!BE38</f>
        <v>0</v>
      </c>
    </row>
    <row r="10" spans="1:9" s="35" customFormat="1" ht="12.75">
      <c r="A10" s="200" t="str">
        <f>Položky!B39</f>
        <v>91</v>
      </c>
      <c r="B10" s="115" t="str">
        <f>Položky!C39</f>
        <v>Doplňující práce na komunikaci</v>
      </c>
      <c r="C10" s="66"/>
      <c r="D10" s="116"/>
      <c r="E10" s="201">
        <f>Položky!BA47</f>
        <v>0</v>
      </c>
      <c r="F10" s="202">
        <f>Položky!BB47</f>
        <v>0</v>
      </c>
      <c r="G10" s="202">
        <f>Položky!BC47</f>
        <v>0</v>
      </c>
      <c r="H10" s="202">
        <f>Položky!BD47</f>
        <v>0</v>
      </c>
      <c r="I10" s="203">
        <f>Položky!BE47</f>
        <v>0</v>
      </c>
    </row>
    <row r="11" spans="1:9" s="35" customFormat="1" ht="13.5" thickBot="1">
      <c r="A11" s="200" t="str">
        <f>Položky!B48</f>
        <v>99</v>
      </c>
      <c r="B11" s="115" t="str">
        <f>Položky!C48</f>
        <v>Staveništní přesun hmot</v>
      </c>
      <c r="C11" s="66"/>
      <c r="D11" s="116"/>
      <c r="E11" s="201">
        <f>Položky!BA50</f>
        <v>0</v>
      </c>
      <c r="F11" s="202">
        <f>Položky!BB50</f>
        <v>0</v>
      </c>
      <c r="G11" s="202">
        <f>Položky!BC50</f>
        <v>0</v>
      </c>
      <c r="H11" s="202">
        <f>Položky!BD50</f>
        <v>0</v>
      </c>
      <c r="I11" s="203">
        <f>Položky!BE50</f>
        <v>0</v>
      </c>
    </row>
    <row r="12" spans="1:9" s="123" customFormat="1" ht="13.5" thickBot="1">
      <c r="A12" s="117"/>
      <c r="B12" s="118" t="s">
        <v>58</v>
      </c>
      <c r="C12" s="118"/>
      <c r="D12" s="119"/>
      <c r="E12" s="120">
        <f>SUM(E7:E11)</f>
        <v>0</v>
      </c>
      <c r="F12" s="121">
        <f>SUM(F7:F11)</f>
        <v>0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59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60</v>
      </c>
      <c r="B16" s="72"/>
      <c r="C16" s="72"/>
      <c r="D16" s="125"/>
      <c r="E16" s="126" t="s">
        <v>61</v>
      </c>
      <c r="F16" s="127" t="s">
        <v>62</v>
      </c>
      <c r="G16" s="128" t="s">
        <v>63</v>
      </c>
      <c r="H16" s="129"/>
      <c r="I16" s="130" t="s">
        <v>61</v>
      </c>
    </row>
    <row r="17" spans="1:53" ht="12.75">
      <c r="A17" s="64"/>
      <c r="B17" s="55"/>
      <c r="C17" s="55"/>
      <c r="D17" s="131"/>
      <c r="E17" s="132"/>
      <c r="F17" s="133"/>
      <c r="G17" s="134">
        <f>CHOOSE(BA17+1,HSV+PSV,HSV+PSV+Mont,HSV+PSV+Dodavka+Mont,HSV,PSV,Mont,Dodavka,Mont+Dodavka,0)</f>
        <v>0</v>
      </c>
      <c r="H17" s="135"/>
      <c r="I17" s="136">
        <f>E17+F17*G17/100</f>
        <v>0</v>
      </c>
      <c r="BA17">
        <v>8</v>
      </c>
    </row>
    <row r="18" spans="1:9" ht="13.5" thickBot="1">
      <c r="A18" s="137"/>
      <c r="B18" s="138" t="s">
        <v>64</v>
      </c>
      <c r="C18" s="139"/>
      <c r="D18" s="140"/>
      <c r="E18" s="141"/>
      <c r="F18" s="142"/>
      <c r="G18" s="142"/>
      <c r="H18" s="222">
        <f>SUM(H17:H17)</f>
        <v>0</v>
      </c>
      <c r="I18" s="223"/>
    </row>
    <row r="20" spans="2:9" ht="12.75">
      <c r="B20" s="123"/>
      <c r="F20" s="143"/>
      <c r="G20" s="144"/>
      <c r="H20" s="144"/>
      <c r="I20" s="145"/>
    </row>
    <row r="21" spans="6:9" ht="12.75">
      <c r="F21" s="143"/>
      <c r="G21" s="144"/>
      <c r="H21" s="144"/>
      <c r="I21" s="145"/>
    </row>
    <row r="22" spans="6:9" ht="12.75">
      <c r="F22" s="143"/>
      <c r="G22" s="144"/>
      <c r="H22" s="144"/>
      <c r="I22" s="145"/>
    </row>
    <row r="23" spans="6:9" ht="12.75"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</sheetData>
  <sheetProtection password="E5D8" sheet="1"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3"/>
  <sheetViews>
    <sheetView showGridLines="0" showZero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65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49</v>
      </c>
      <c r="B3" s="216"/>
      <c r="C3" s="97" t="str">
        <f>CONCATENATE(cislostavby," ",nazevstavby)</f>
        <v>66-12-004 ZZS JMK Brno - Černovice</v>
      </c>
      <c r="D3" s="151"/>
      <c r="E3" s="152" t="s">
        <v>66</v>
      </c>
      <c r="F3" s="153" t="str">
        <f>Rekapitulace!H1</f>
        <v>01051116</v>
      </c>
      <c r="G3" s="154"/>
    </row>
    <row r="4" spans="1:7" ht="13.5" thickBot="1">
      <c r="A4" s="227" t="s">
        <v>51</v>
      </c>
      <c r="B4" s="218"/>
      <c r="C4" s="103" t="str">
        <f>CONCATENATE(cisloobjektu," ",nazevobjektu)</f>
        <v>0008 Inž.objekty - zpevněné plochy</v>
      </c>
      <c r="D4" s="155"/>
      <c r="E4" s="228" t="str">
        <f>Rekapitulace!G2</f>
        <v>IO 251.2 - Chodníky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86</v>
      </c>
      <c r="C7" s="165" t="s">
        <v>87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88</v>
      </c>
      <c r="C8" s="173" t="s">
        <v>89</v>
      </c>
      <c r="D8" s="174"/>
      <c r="E8" s="175">
        <v>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4" t="s">
        <v>90</v>
      </c>
      <c r="D9" s="225"/>
      <c r="E9" s="181">
        <v>0</v>
      </c>
      <c r="F9" s="182"/>
      <c r="G9" s="183"/>
      <c r="M9" s="179" t="s">
        <v>90</v>
      </c>
      <c r="O9" s="170"/>
    </row>
    <row r="10" spans="1:15" ht="12.75">
      <c r="A10" s="178"/>
      <c r="B10" s="180"/>
      <c r="C10" s="224" t="s">
        <v>91</v>
      </c>
      <c r="D10" s="225"/>
      <c r="E10" s="181">
        <v>0</v>
      </c>
      <c r="F10" s="182"/>
      <c r="G10" s="183"/>
      <c r="M10" s="179" t="s">
        <v>91</v>
      </c>
      <c r="O10" s="170"/>
    </row>
    <row r="11" spans="1:15" ht="12.75">
      <c r="A11" s="178"/>
      <c r="B11" s="180"/>
      <c r="C11" s="224" t="s">
        <v>92</v>
      </c>
      <c r="D11" s="225"/>
      <c r="E11" s="181">
        <v>0</v>
      </c>
      <c r="F11" s="182"/>
      <c r="G11" s="183"/>
      <c r="M11" s="179" t="s">
        <v>92</v>
      </c>
      <c r="O11" s="170"/>
    </row>
    <row r="12" spans="1:15" ht="12.75">
      <c r="A12" s="178"/>
      <c r="B12" s="180"/>
      <c r="C12" s="224" t="s">
        <v>93</v>
      </c>
      <c r="D12" s="225"/>
      <c r="E12" s="181">
        <v>0</v>
      </c>
      <c r="F12" s="182"/>
      <c r="G12" s="183"/>
      <c r="M12" s="179" t="s">
        <v>93</v>
      </c>
      <c r="O12" s="170"/>
    </row>
    <row r="13" spans="1:15" ht="12.75">
      <c r="A13" s="178"/>
      <c r="B13" s="180"/>
      <c r="C13" s="224" t="s">
        <v>94</v>
      </c>
      <c r="D13" s="225"/>
      <c r="E13" s="181">
        <v>0</v>
      </c>
      <c r="F13" s="182"/>
      <c r="G13" s="183"/>
      <c r="M13" s="179" t="s">
        <v>94</v>
      </c>
      <c r="O13" s="170"/>
    </row>
    <row r="14" spans="1:15" ht="12.75">
      <c r="A14" s="178"/>
      <c r="B14" s="180"/>
      <c r="C14" s="224" t="s">
        <v>95</v>
      </c>
      <c r="D14" s="225"/>
      <c r="E14" s="181">
        <v>0</v>
      </c>
      <c r="F14" s="182"/>
      <c r="G14" s="183"/>
      <c r="M14" s="179" t="s">
        <v>95</v>
      </c>
      <c r="O14" s="170"/>
    </row>
    <row r="15" spans="1:15" ht="12.75">
      <c r="A15" s="178"/>
      <c r="B15" s="180"/>
      <c r="C15" s="224" t="s">
        <v>96</v>
      </c>
      <c r="D15" s="225"/>
      <c r="E15" s="181">
        <v>0</v>
      </c>
      <c r="F15" s="182"/>
      <c r="G15" s="183"/>
      <c r="M15" s="179" t="s">
        <v>96</v>
      </c>
      <c r="O15" s="170"/>
    </row>
    <row r="16" spans="1:15" ht="12.75">
      <c r="A16" s="178"/>
      <c r="B16" s="180"/>
      <c r="C16" s="224" t="s">
        <v>97</v>
      </c>
      <c r="D16" s="225"/>
      <c r="E16" s="181">
        <v>0</v>
      </c>
      <c r="F16" s="182"/>
      <c r="G16" s="183"/>
      <c r="M16" s="179" t="s">
        <v>97</v>
      </c>
      <c r="O16" s="170"/>
    </row>
    <row r="17" spans="1:15" ht="12.75">
      <c r="A17" s="178"/>
      <c r="B17" s="180"/>
      <c r="C17" s="224" t="s">
        <v>98</v>
      </c>
      <c r="D17" s="225"/>
      <c r="E17" s="181">
        <v>0</v>
      </c>
      <c r="F17" s="182"/>
      <c r="G17" s="183"/>
      <c r="M17" s="179" t="s">
        <v>98</v>
      </c>
      <c r="O17" s="170"/>
    </row>
    <row r="18" spans="1:15" ht="12.75">
      <c r="A18" s="178"/>
      <c r="B18" s="180"/>
      <c r="C18" s="224" t="s">
        <v>99</v>
      </c>
      <c r="D18" s="225"/>
      <c r="E18" s="181">
        <v>0</v>
      </c>
      <c r="F18" s="182"/>
      <c r="G18" s="183"/>
      <c r="M18" s="179" t="s">
        <v>99</v>
      </c>
      <c r="O18" s="170"/>
    </row>
    <row r="19" spans="1:15" ht="12.75">
      <c r="A19" s="178"/>
      <c r="B19" s="180"/>
      <c r="C19" s="224" t="s">
        <v>100</v>
      </c>
      <c r="D19" s="225"/>
      <c r="E19" s="181">
        <v>0</v>
      </c>
      <c r="F19" s="182"/>
      <c r="G19" s="183"/>
      <c r="M19" s="179" t="s">
        <v>100</v>
      </c>
      <c r="O19" s="170"/>
    </row>
    <row r="20" spans="1:15" ht="12.75">
      <c r="A20" s="178"/>
      <c r="B20" s="180"/>
      <c r="C20" s="224" t="s">
        <v>101</v>
      </c>
      <c r="D20" s="225"/>
      <c r="E20" s="181">
        <v>0</v>
      </c>
      <c r="F20" s="182"/>
      <c r="G20" s="183"/>
      <c r="M20" s="179" t="s">
        <v>101</v>
      </c>
      <c r="O20" s="170"/>
    </row>
    <row r="21" spans="1:15" ht="12.75">
      <c r="A21" s="178"/>
      <c r="B21" s="180"/>
      <c r="C21" s="224" t="s">
        <v>102</v>
      </c>
      <c r="D21" s="225"/>
      <c r="E21" s="181">
        <v>0</v>
      </c>
      <c r="F21" s="182"/>
      <c r="G21" s="183"/>
      <c r="M21" s="179" t="s">
        <v>102</v>
      </c>
      <c r="O21" s="170"/>
    </row>
    <row r="22" spans="1:15" ht="12.75">
      <c r="A22" s="178"/>
      <c r="B22" s="180"/>
      <c r="C22" s="224" t="s">
        <v>103</v>
      </c>
      <c r="D22" s="225"/>
      <c r="E22" s="181">
        <v>0</v>
      </c>
      <c r="F22" s="182"/>
      <c r="G22" s="183"/>
      <c r="M22" s="179" t="s">
        <v>103</v>
      </c>
      <c r="O22" s="170"/>
    </row>
    <row r="23" spans="1:15" ht="12.75">
      <c r="A23" s="178"/>
      <c r="B23" s="180"/>
      <c r="C23" s="224" t="s">
        <v>104</v>
      </c>
      <c r="D23" s="225"/>
      <c r="E23" s="181">
        <v>0</v>
      </c>
      <c r="F23" s="182"/>
      <c r="G23" s="183"/>
      <c r="M23" s="179" t="s">
        <v>104</v>
      </c>
      <c r="O23" s="170"/>
    </row>
    <row r="24" spans="1:15" ht="12.75">
      <c r="A24" s="178"/>
      <c r="B24" s="180"/>
      <c r="C24" s="224" t="s">
        <v>105</v>
      </c>
      <c r="D24" s="225"/>
      <c r="E24" s="181">
        <v>0</v>
      </c>
      <c r="F24" s="182"/>
      <c r="G24" s="183"/>
      <c r="M24" s="179" t="s">
        <v>105</v>
      </c>
      <c r="O24" s="170"/>
    </row>
    <row r="25" spans="1:15" ht="12.75">
      <c r="A25" s="178"/>
      <c r="B25" s="180"/>
      <c r="C25" s="224" t="s">
        <v>106</v>
      </c>
      <c r="D25" s="225"/>
      <c r="E25" s="181">
        <v>0</v>
      </c>
      <c r="F25" s="182"/>
      <c r="G25" s="183"/>
      <c r="M25" s="179" t="s">
        <v>106</v>
      </c>
      <c r="O25" s="170"/>
    </row>
    <row r="26" spans="1:57" ht="12.75">
      <c r="A26" s="184"/>
      <c r="B26" s="185" t="s">
        <v>77</v>
      </c>
      <c r="C26" s="186" t="str">
        <f>CONCATENATE(B7," ",C7)</f>
        <v>000 Upozornění</v>
      </c>
      <c r="D26" s="187"/>
      <c r="E26" s="188"/>
      <c r="F26" s="189"/>
      <c r="G26" s="190">
        <f>SUM(G7:G25)</f>
        <v>0</v>
      </c>
      <c r="O26" s="170">
        <v>4</v>
      </c>
      <c r="BA26" s="191">
        <f>SUM(BA7:BA25)</f>
        <v>0</v>
      </c>
      <c r="BB26" s="191">
        <f>SUM(BB7:BB25)</f>
        <v>0</v>
      </c>
      <c r="BC26" s="191">
        <f>SUM(BC7:BC25)</f>
        <v>0</v>
      </c>
      <c r="BD26" s="191">
        <f>SUM(BD7:BD25)</f>
        <v>0</v>
      </c>
      <c r="BE26" s="191">
        <f>SUM(BE7:BE25)</f>
        <v>0</v>
      </c>
    </row>
    <row r="27" spans="1:15" ht="12.75">
      <c r="A27" s="163" t="s">
        <v>74</v>
      </c>
      <c r="B27" s="164" t="s">
        <v>75</v>
      </c>
      <c r="C27" s="165" t="s">
        <v>76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2</v>
      </c>
      <c r="B28" s="172" t="s">
        <v>107</v>
      </c>
      <c r="C28" s="173" t="s">
        <v>108</v>
      </c>
      <c r="D28" s="174" t="s">
        <v>109</v>
      </c>
      <c r="E28" s="175">
        <v>17.7012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15" ht="12.75">
      <c r="A29" s="178"/>
      <c r="B29" s="180"/>
      <c r="C29" s="224" t="s">
        <v>110</v>
      </c>
      <c r="D29" s="225"/>
      <c r="E29" s="181">
        <v>17.7012</v>
      </c>
      <c r="F29" s="182"/>
      <c r="G29" s="183"/>
      <c r="M29" s="179" t="s">
        <v>110</v>
      </c>
      <c r="O29" s="170"/>
    </row>
    <row r="30" spans="1:104" ht="12.75">
      <c r="A30" s="171">
        <v>3</v>
      </c>
      <c r="B30" s="172" t="s">
        <v>111</v>
      </c>
      <c r="C30" s="173" t="s">
        <v>112</v>
      </c>
      <c r="D30" s="174" t="s">
        <v>83</v>
      </c>
      <c r="E30" s="175">
        <v>53.64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</v>
      </c>
    </row>
    <row r="31" spans="1:15" ht="12.75">
      <c r="A31" s="178"/>
      <c r="B31" s="180"/>
      <c r="C31" s="224" t="s">
        <v>113</v>
      </c>
      <c r="D31" s="225"/>
      <c r="E31" s="181">
        <v>53.64</v>
      </c>
      <c r="F31" s="182"/>
      <c r="G31" s="183"/>
      <c r="M31" s="179" t="s">
        <v>113</v>
      </c>
      <c r="O31" s="170"/>
    </row>
    <row r="32" spans="1:104" ht="12.75">
      <c r="A32" s="171">
        <v>4</v>
      </c>
      <c r="B32" s="172" t="s">
        <v>114</v>
      </c>
      <c r="C32" s="173" t="s">
        <v>115</v>
      </c>
      <c r="D32" s="174" t="s">
        <v>109</v>
      </c>
      <c r="E32" s="175">
        <v>17.7</v>
      </c>
      <c r="F32" s="175"/>
      <c r="G32" s="176">
        <f>E32*F32</f>
        <v>0</v>
      </c>
      <c r="O32" s="170">
        <v>2</v>
      </c>
      <c r="AA32" s="146">
        <v>12</v>
      </c>
      <c r="AB32" s="146">
        <v>0</v>
      </c>
      <c r="AC32" s="146">
        <v>2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12</v>
      </c>
      <c r="CB32" s="177">
        <v>0</v>
      </c>
      <c r="CZ32" s="146">
        <v>0</v>
      </c>
    </row>
    <row r="33" spans="1:57" ht="12.75">
      <c r="A33" s="184"/>
      <c r="B33" s="185" t="s">
        <v>77</v>
      </c>
      <c r="C33" s="186" t="str">
        <f>CONCATENATE(B27," ",C27)</f>
        <v>1 Zemní práce</v>
      </c>
      <c r="D33" s="187"/>
      <c r="E33" s="188"/>
      <c r="F33" s="189"/>
      <c r="G33" s="190">
        <f>SUM(G27:G32)</f>
        <v>0</v>
      </c>
      <c r="O33" s="170">
        <v>4</v>
      </c>
      <c r="BA33" s="191">
        <f>SUM(BA27:BA32)</f>
        <v>0</v>
      </c>
      <c r="BB33" s="191">
        <f>SUM(BB27:BB32)</f>
        <v>0</v>
      </c>
      <c r="BC33" s="191">
        <f>SUM(BC27:BC32)</f>
        <v>0</v>
      </c>
      <c r="BD33" s="191">
        <f>SUM(BD27:BD32)</f>
        <v>0</v>
      </c>
      <c r="BE33" s="191">
        <f>SUM(BE27:BE32)</f>
        <v>0</v>
      </c>
    </row>
    <row r="34" spans="1:15" ht="12.75">
      <c r="A34" s="163" t="s">
        <v>74</v>
      </c>
      <c r="B34" s="164" t="s">
        <v>116</v>
      </c>
      <c r="C34" s="165" t="s">
        <v>117</v>
      </c>
      <c r="D34" s="166"/>
      <c r="E34" s="167"/>
      <c r="F34" s="167"/>
      <c r="G34" s="168"/>
      <c r="H34" s="169"/>
      <c r="I34" s="169"/>
      <c r="O34" s="170">
        <v>1</v>
      </c>
    </row>
    <row r="35" spans="1:104" ht="12.75">
      <c r="A35" s="171">
        <v>5</v>
      </c>
      <c r="B35" s="172" t="s">
        <v>118</v>
      </c>
      <c r="C35" s="173" t="s">
        <v>119</v>
      </c>
      <c r="D35" s="174" t="s">
        <v>83</v>
      </c>
      <c r="E35" s="175">
        <v>53.64</v>
      </c>
      <c r="F35" s="175"/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0.28665</v>
      </c>
    </row>
    <row r="36" spans="1:104" ht="12.75">
      <c r="A36" s="171">
        <v>6</v>
      </c>
      <c r="B36" s="172" t="s">
        <v>120</v>
      </c>
      <c r="C36" s="173" t="s">
        <v>121</v>
      </c>
      <c r="D36" s="174" t="s">
        <v>83</v>
      </c>
      <c r="E36" s="175">
        <v>53.64</v>
      </c>
      <c r="F36" s="175"/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0.30302</v>
      </c>
    </row>
    <row r="37" spans="1:104" ht="12.75">
      <c r="A37" s="171">
        <v>7</v>
      </c>
      <c r="B37" s="172" t="s">
        <v>122</v>
      </c>
      <c r="C37" s="173" t="s">
        <v>123</v>
      </c>
      <c r="D37" s="174" t="s">
        <v>124</v>
      </c>
      <c r="E37" s="175">
        <v>22.32</v>
      </c>
      <c r="F37" s="175"/>
      <c r="G37" s="176">
        <f>E37*F37</f>
        <v>0</v>
      </c>
      <c r="O37" s="170">
        <v>2</v>
      </c>
      <c r="AA37" s="146">
        <v>12</v>
      </c>
      <c r="AB37" s="146">
        <v>0</v>
      </c>
      <c r="AC37" s="146">
        <v>5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12</v>
      </c>
      <c r="CB37" s="177">
        <v>0</v>
      </c>
      <c r="CZ37" s="146">
        <v>0</v>
      </c>
    </row>
    <row r="38" spans="1:57" ht="12.75">
      <c r="A38" s="184"/>
      <c r="B38" s="185" t="s">
        <v>77</v>
      </c>
      <c r="C38" s="186" t="str">
        <f>CONCATENATE(B34," ",C34)</f>
        <v>5 Komunikace</v>
      </c>
      <c r="D38" s="187"/>
      <c r="E38" s="188"/>
      <c r="F38" s="189"/>
      <c r="G38" s="190">
        <f>SUM(G34:G37)</f>
        <v>0</v>
      </c>
      <c r="O38" s="170">
        <v>4</v>
      </c>
      <c r="BA38" s="191">
        <f>SUM(BA34:BA37)</f>
        <v>0</v>
      </c>
      <c r="BB38" s="191">
        <f>SUM(BB34:BB37)</f>
        <v>0</v>
      </c>
      <c r="BC38" s="191">
        <f>SUM(BC34:BC37)</f>
        <v>0</v>
      </c>
      <c r="BD38" s="191">
        <f>SUM(BD34:BD37)</f>
        <v>0</v>
      </c>
      <c r="BE38" s="191">
        <f>SUM(BE34:BE37)</f>
        <v>0</v>
      </c>
    </row>
    <row r="39" spans="1:15" ht="12.75">
      <c r="A39" s="163" t="s">
        <v>74</v>
      </c>
      <c r="B39" s="164" t="s">
        <v>125</v>
      </c>
      <c r="C39" s="165" t="s">
        <v>126</v>
      </c>
      <c r="D39" s="166"/>
      <c r="E39" s="167"/>
      <c r="F39" s="167"/>
      <c r="G39" s="168"/>
      <c r="H39" s="169"/>
      <c r="I39" s="169"/>
      <c r="O39" s="170">
        <v>1</v>
      </c>
    </row>
    <row r="40" spans="1:104" ht="12.75">
      <c r="A40" s="171">
        <v>8</v>
      </c>
      <c r="B40" s="172" t="s">
        <v>127</v>
      </c>
      <c r="C40" s="173" t="s">
        <v>128</v>
      </c>
      <c r="D40" s="174" t="s">
        <v>124</v>
      </c>
      <c r="E40" s="175">
        <v>54.64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0.188</v>
      </c>
    </row>
    <row r="41" spans="1:15" ht="12.75">
      <c r="A41" s="178"/>
      <c r="B41" s="180"/>
      <c r="C41" s="224" t="s">
        <v>129</v>
      </c>
      <c r="D41" s="225"/>
      <c r="E41" s="181">
        <v>54.64</v>
      </c>
      <c r="F41" s="182"/>
      <c r="G41" s="183"/>
      <c r="M41" s="179" t="s">
        <v>129</v>
      </c>
      <c r="O41" s="170"/>
    </row>
    <row r="42" spans="1:104" ht="12.75">
      <c r="A42" s="171">
        <v>9</v>
      </c>
      <c r="B42" s="172" t="s">
        <v>130</v>
      </c>
      <c r="C42" s="173" t="s">
        <v>131</v>
      </c>
      <c r="D42" s="174" t="s">
        <v>124</v>
      </c>
      <c r="E42" s="175">
        <v>22.32</v>
      </c>
      <c r="F42" s="175"/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2E-05</v>
      </c>
    </row>
    <row r="43" spans="1:104" ht="12.75">
      <c r="A43" s="171">
        <v>10</v>
      </c>
      <c r="B43" s="172" t="s">
        <v>132</v>
      </c>
      <c r="C43" s="173" t="s">
        <v>133</v>
      </c>
      <c r="D43" s="174" t="s">
        <v>83</v>
      </c>
      <c r="E43" s="175">
        <v>53.64</v>
      </c>
      <c r="F43" s="175"/>
      <c r="G43" s="176">
        <f>E43*F43</f>
        <v>0</v>
      </c>
      <c r="O43" s="170">
        <v>2</v>
      </c>
      <c r="AA43" s="146">
        <v>12</v>
      </c>
      <c r="AB43" s="146">
        <v>0</v>
      </c>
      <c r="AC43" s="146">
        <v>11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12</v>
      </c>
      <c r="CB43" s="177">
        <v>0</v>
      </c>
      <c r="CZ43" s="146">
        <v>0</v>
      </c>
    </row>
    <row r="44" spans="1:104" ht="12.75">
      <c r="A44" s="171">
        <v>11</v>
      </c>
      <c r="B44" s="172" t="s">
        <v>134</v>
      </c>
      <c r="C44" s="173" t="s">
        <v>135</v>
      </c>
      <c r="D44" s="174" t="s">
        <v>124</v>
      </c>
      <c r="E44" s="175">
        <v>22.32</v>
      </c>
      <c r="F44" s="175"/>
      <c r="G44" s="176">
        <f>E44*F44</f>
        <v>0</v>
      </c>
      <c r="O44" s="170">
        <v>2</v>
      </c>
      <c r="AA44" s="146">
        <v>12</v>
      </c>
      <c r="AB44" s="146">
        <v>0</v>
      </c>
      <c r="AC44" s="146">
        <v>12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12</v>
      </c>
      <c r="CB44" s="177">
        <v>0</v>
      </c>
      <c r="CZ44" s="146">
        <v>0</v>
      </c>
    </row>
    <row r="45" spans="1:104" ht="12.75">
      <c r="A45" s="171">
        <v>12</v>
      </c>
      <c r="B45" s="172" t="s">
        <v>136</v>
      </c>
      <c r="C45" s="173" t="s">
        <v>137</v>
      </c>
      <c r="D45" s="174" t="s">
        <v>138</v>
      </c>
      <c r="E45" s="175">
        <v>55.1864</v>
      </c>
      <c r="F45" s="175"/>
      <c r="G45" s="176">
        <f>E45*F45</f>
        <v>0</v>
      </c>
      <c r="O45" s="170">
        <v>2</v>
      </c>
      <c r="AA45" s="146">
        <v>3</v>
      </c>
      <c r="AB45" s="146">
        <v>1</v>
      </c>
      <c r="AC45" s="146">
        <v>59217410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3</v>
      </c>
      <c r="CB45" s="177">
        <v>1</v>
      </c>
      <c r="CZ45" s="146">
        <v>0.058</v>
      </c>
    </row>
    <row r="46" spans="1:15" ht="12.75">
      <c r="A46" s="178"/>
      <c r="B46" s="180"/>
      <c r="C46" s="224" t="s">
        <v>139</v>
      </c>
      <c r="D46" s="225"/>
      <c r="E46" s="181">
        <v>55.1864</v>
      </c>
      <c r="F46" s="182"/>
      <c r="G46" s="183"/>
      <c r="M46" s="179" t="s">
        <v>139</v>
      </c>
      <c r="O46" s="170"/>
    </row>
    <row r="47" spans="1:57" ht="12.75">
      <c r="A47" s="184"/>
      <c r="B47" s="185" t="s">
        <v>77</v>
      </c>
      <c r="C47" s="186" t="str">
        <f>CONCATENATE(B39," ",C39)</f>
        <v>91 Doplňující práce na komunikaci</v>
      </c>
      <c r="D47" s="187"/>
      <c r="E47" s="188"/>
      <c r="F47" s="189"/>
      <c r="G47" s="190">
        <f>SUM(G39:G46)</f>
        <v>0</v>
      </c>
      <c r="O47" s="170">
        <v>4</v>
      </c>
      <c r="BA47" s="191">
        <f>SUM(BA39:BA46)</f>
        <v>0</v>
      </c>
      <c r="BB47" s="191">
        <f>SUM(BB39:BB46)</f>
        <v>0</v>
      </c>
      <c r="BC47" s="191">
        <f>SUM(BC39:BC46)</f>
        <v>0</v>
      </c>
      <c r="BD47" s="191">
        <f>SUM(BD39:BD46)</f>
        <v>0</v>
      </c>
      <c r="BE47" s="191">
        <f>SUM(BE39:BE46)</f>
        <v>0</v>
      </c>
    </row>
    <row r="48" spans="1:15" ht="12.75">
      <c r="A48" s="163" t="s">
        <v>74</v>
      </c>
      <c r="B48" s="164" t="s">
        <v>140</v>
      </c>
      <c r="C48" s="165" t="s">
        <v>141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171">
        <v>13</v>
      </c>
      <c r="B49" s="172" t="s">
        <v>142</v>
      </c>
      <c r="C49" s="173" t="s">
        <v>143</v>
      </c>
      <c r="D49" s="174" t="s">
        <v>144</v>
      </c>
      <c r="E49" s="175">
        <v>45.1034764</v>
      </c>
      <c r="F49" s="175"/>
      <c r="G49" s="176">
        <f>E49*F49</f>
        <v>0</v>
      </c>
      <c r="O49" s="170">
        <v>2</v>
      </c>
      <c r="AA49" s="146">
        <v>7</v>
      </c>
      <c r="AB49" s="146">
        <v>1</v>
      </c>
      <c r="AC49" s="146">
        <v>2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7</v>
      </c>
      <c r="CB49" s="177">
        <v>1</v>
      </c>
      <c r="CZ49" s="146">
        <v>0</v>
      </c>
    </row>
    <row r="50" spans="1:57" ht="12.75">
      <c r="A50" s="184"/>
      <c r="B50" s="185" t="s">
        <v>77</v>
      </c>
      <c r="C50" s="186" t="str">
        <f>CONCATENATE(B48," ",C48)</f>
        <v>99 Staveništní přesun hmot</v>
      </c>
      <c r="D50" s="187"/>
      <c r="E50" s="188"/>
      <c r="F50" s="189"/>
      <c r="G50" s="190">
        <f>SUM(G48:G49)</f>
        <v>0</v>
      </c>
      <c r="O50" s="170">
        <v>4</v>
      </c>
      <c r="BA50" s="191">
        <f>SUM(BA48:BA49)</f>
        <v>0</v>
      </c>
      <c r="BB50" s="191">
        <f>SUM(BB48:BB49)</f>
        <v>0</v>
      </c>
      <c r="BC50" s="191">
        <f>SUM(BC48:BC49)</f>
        <v>0</v>
      </c>
      <c r="BD50" s="191">
        <f>SUM(BD48:BD49)</f>
        <v>0</v>
      </c>
      <c r="BE50" s="191">
        <f>SUM(BE48:BE49)</f>
        <v>0</v>
      </c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spans="1:7" ht="12.75">
      <c r="A74" s="192"/>
      <c r="B74" s="192"/>
      <c r="C74" s="192"/>
      <c r="D74" s="192"/>
      <c r="E74" s="192"/>
      <c r="F74" s="192"/>
      <c r="G74" s="192"/>
    </row>
    <row r="75" spans="1:7" ht="12.75">
      <c r="A75" s="192"/>
      <c r="B75" s="192"/>
      <c r="C75" s="192"/>
      <c r="D75" s="192"/>
      <c r="E75" s="192"/>
      <c r="F75" s="192"/>
      <c r="G75" s="192"/>
    </row>
    <row r="76" spans="1:7" ht="12.75">
      <c r="A76" s="192"/>
      <c r="B76" s="192"/>
      <c r="C76" s="192"/>
      <c r="D76" s="192"/>
      <c r="E76" s="192"/>
      <c r="F76" s="192"/>
      <c r="G76" s="192"/>
    </row>
    <row r="77" spans="1:7" ht="12.75">
      <c r="A77" s="192"/>
      <c r="B77" s="192"/>
      <c r="C77" s="192"/>
      <c r="D77" s="192"/>
      <c r="E77" s="192"/>
      <c r="F77" s="192"/>
      <c r="G77" s="192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spans="1:2" ht="12.75">
      <c r="A109" s="193"/>
      <c r="B109" s="193"/>
    </row>
    <row r="110" spans="1:7" ht="12.75">
      <c r="A110" s="192"/>
      <c r="B110" s="192"/>
      <c r="C110" s="195"/>
      <c r="D110" s="195"/>
      <c r="E110" s="196"/>
      <c r="F110" s="195"/>
      <c r="G110" s="197"/>
    </row>
    <row r="111" spans="1:7" ht="12.75">
      <c r="A111" s="198"/>
      <c r="B111" s="198"/>
      <c r="C111" s="192"/>
      <c r="D111" s="192"/>
      <c r="E111" s="199"/>
      <c r="F111" s="192"/>
      <c r="G111" s="192"/>
    </row>
    <row r="112" spans="1:7" ht="12.75">
      <c r="A112" s="192"/>
      <c r="B112" s="192"/>
      <c r="C112" s="192"/>
      <c r="D112" s="192"/>
      <c r="E112" s="199"/>
      <c r="F112" s="192"/>
      <c r="G112" s="192"/>
    </row>
    <row r="113" spans="1:7" ht="12.75">
      <c r="A113" s="192"/>
      <c r="B113" s="192"/>
      <c r="C113" s="192"/>
      <c r="D113" s="192"/>
      <c r="E113" s="199"/>
      <c r="F113" s="192"/>
      <c r="G113" s="192"/>
    </row>
    <row r="114" spans="1:7" ht="12.75">
      <c r="A114" s="192"/>
      <c r="B114" s="192"/>
      <c r="C114" s="192"/>
      <c r="D114" s="192"/>
      <c r="E114" s="199"/>
      <c r="F114" s="192"/>
      <c r="G114" s="192"/>
    </row>
    <row r="115" spans="1:7" ht="12.75">
      <c r="A115" s="192"/>
      <c r="B115" s="192"/>
      <c r="C115" s="192"/>
      <c r="D115" s="192"/>
      <c r="E115" s="199"/>
      <c r="F115" s="192"/>
      <c r="G115" s="192"/>
    </row>
    <row r="116" spans="1:7" ht="12.75">
      <c r="A116" s="192"/>
      <c r="B116" s="192"/>
      <c r="C116" s="192"/>
      <c r="D116" s="192"/>
      <c r="E116" s="199"/>
      <c r="F116" s="192"/>
      <c r="G116" s="192"/>
    </row>
    <row r="117" spans="1:7" ht="12.75">
      <c r="A117" s="192"/>
      <c r="B117" s="192"/>
      <c r="C117" s="192"/>
      <c r="D117" s="192"/>
      <c r="E117" s="199"/>
      <c r="F117" s="192"/>
      <c r="G117" s="192"/>
    </row>
    <row r="118" spans="1:7" ht="12.75">
      <c r="A118" s="192"/>
      <c r="B118" s="192"/>
      <c r="C118" s="192"/>
      <c r="D118" s="192"/>
      <c r="E118" s="199"/>
      <c r="F118" s="192"/>
      <c r="G118" s="192"/>
    </row>
    <row r="119" spans="1:7" ht="12.75">
      <c r="A119" s="192"/>
      <c r="B119" s="192"/>
      <c r="C119" s="192"/>
      <c r="D119" s="192"/>
      <c r="E119" s="199"/>
      <c r="F119" s="192"/>
      <c r="G119" s="192"/>
    </row>
    <row r="120" spans="1:7" ht="12.75">
      <c r="A120" s="192"/>
      <c r="B120" s="192"/>
      <c r="C120" s="192"/>
      <c r="D120" s="192"/>
      <c r="E120" s="199"/>
      <c r="F120" s="192"/>
      <c r="G120" s="192"/>
    </row>
    <row r="121" spans="1:7" ht="12.75">
      <c r="A121" s="192"/>
      <c r="B121" s="192"/>
      <c r="C121" s="192"/>
      <c r="D121" s="192"/>
      <c r="E121" s="199"/>
      <c r="F121" s="192"/>
      <c r="G121" s="192"/>
    </row>
    <row r="122" spans="1:7" ht="12.75">
      <c r="A122" s="192"/>
      <c r="B122" s="192"/>
      <c r="C122" s="192"/>
      <c r="D122" s="192"/>
      <c r="E122" s="199"/>
      <c r="F122" s="192"/>
      <c r="G122" s="192"/>
    </row>
    <row r="123" spans="1:7" ht="12.75">
      <c r="A123" s="192"/>
      <c r="B123" s="192"/>
      <c r="C123" s="192"/>
      <c r="D123" s="192"/>
      <c r="E123" s="199"/>
      <c r="F123" s="192"/>
      <c r="G123" s="192"/>
    </row>
  </sheetData>
  <sheetProtection password="E5D8" sheet="1"/>
  <protectedRanges>
    <protectedRange sqref="F28:F49" name="Cena"/>
  </protectedRanges>
  <mergeCells count="25">
    <mergeCell ref="C41:D41"/>
    <mergeCell ref="C46:D46"/>
    <mergeCell ref="C25:D25"/>
    <mergeCell ref="C29:D29"/>
    <mergeCell ref="C31:D3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1:D11"/>
    <mergeCell ref="C12:D12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Pelikanova</dc:creator>
  <cp:keywords/>
  <dc:description/>
  <cp:lastModifiedBy>Ing. Zdeňka Dohnalová</cp:lastModifiedBy>
  <cp:lastPrinted>2016-11-11T12:02:18Z</cp:lastPrinted>
  <dcterms:created xsi:type="dcterms:W3CDTF">2016-11-07T16:22:20Z</dcterms:created>
  <dcterms:modified xsi:type="dcterms:W3CDTF">2021-07-21T07:49:05Z</dcterms:modified>
  <cp:category/>
  <cp:version/>
  <cp:contentType/>
  <cp:contentStatus/>
</cp:coreProperties>
</file>