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yslouzilova.lucie" reservationPassword="0"/>
  <workbookPr/>
  <bookViews>
    <workbookView xWindow="240" yWindow="120" windowWidth="14940" windowHeight="9225" activeTab="0"/>
  </bookViews>
  <sheets>
    <sheet name="Rekapitulace" sheetId="1" r:id="rId1"/>
    <sheet name="000_Ostatní" sheetId="2" r:id="rId2"/>
    <sheet name="000_Vedlejší" sheetId="3" r:id="rId3"/>
    <sheet name="SO 201" sheetId="4" r:id="rId4"/>
  </sheets>
  <definedNames/>
  <calcPr/>
  <webPublishing/>
</workbook>
</file>

<file path=xl/sharedStrings.xml><?xml version="1.0" encoding="utf-8"?>
<sst xmlns="http://schemas.openxmlformats.org/spreadsheetml/2006/main" count="955" uniqueCount="342">
  <si>
    <t>Firma: Správa a údržba silnic Jihomoravského kraje, příspěvková organizace kraje</t>
  </si>
  <si>
    <t>Rekapitulace ceny</t>
  </si>
  <si>
    <t>Stavba: III/4003 - Slatina, most 4003-3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</si>
  <si>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</si>
  <si>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</si>
  <si>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</si>
  <si>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</si>
  <si>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</si>
  <si>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</si>
  <si>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</si>
  <si>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</si>
  <si>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</si>
  <si>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</si>
  <si>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</si>
  <si>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</si>
  <si>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III/4003</t>
  </si>
  <si>
    <t>Slatina, most 4003-3</t>
  </si>
  <si>
    <t>O</t>
  </si>
  <si>
    <t>Objekt:</t>
  </si>
  <si>
    <t>000</t>
  </si>
  <si>
    <t>Ostatní a vedlejší náklady</t>
  </si>
  <si>
    <t>O1</t>
  </si>
  <si>
    <t>Rozpočet:</t>
  </si>
  <si>
    <t>0,00</t>
  </si>
  <si>
    <t>15,00</t>
  </si>
  <si>
    <t>21,00</t>
  </si>
  <si>
    <t>3</t>
  </si>
  <si>
    <t>2</t>
  </si>
  <si>
    <t>Ostatní</t>
  </si>
  <si>
    <t>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</si>
  <si>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</si>
  <si>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</si>
  <si>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</si>
  <si>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</si>
  <si>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</si>
  <si>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</si>
  <si>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</si>
  <si>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</si>
  <si>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</si>
  <si>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</si>
  <si>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</si>
  <si>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</si>
  <si>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</si>
  <si>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</si>
  <si>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</si>
  <si>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</si>
  <si>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</si>
  <si>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</si>
  <si>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</si>
  <si>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</si>
  <si>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02943</t>
  </si>
  <si>
    <t/>
  </si>
  <si>
    <t>OSTATNÍ POŽADAVKY - VYPRACOVÁNÍ RDS</t>
  </si>
  <si>
    <t>KPL</t>
  </si>
  <si>
    <t>PP</t>
  </si>
  <si>
    <t>Realizační dokumentace stavby (dále jen RDS) - popsáno v obchodních podmínkách</t>
  </si>
  <si>
    <t>VV</t>
  </si>
  <si>
    <t>TS</t>
  </si>
  <si>
    <t>zahrnuje veškeré náklady spojené s objednatelem požadovanými pracemi</t>
  </si>
  <si>
    <t>02944</t>
  </si>
  <si>
    <t>OSTAT POŽADAVKY - DOKUMENTACE SKUTEČ PROVEDENÍ V DIGIT FORMĚ</t>
  </si>
  <si>
    <t>Dokumentace skutečného provedení stavby (dále jen DSPS) - popsáno v obchodních podmínkách</t>
  </si>
  <si>
    <t>02946</t>
  </si>
  <si>
    <t>OSTAT POŽADAVKY - FOTODOKUMENTACE</t>
  </si>
  <si>
    <t>Fotodokumentace provádění stavby - popsáno v obchodních podmínkách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</si>
  <si>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</si>
  <si>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Vedlejší</t>
  </si>
  <si>
    <t>00001</t>
  </si>
  <si>
    <t>R</t>
  </si>
  <si>
    <t>Vytyčení veškerých inženýrských sítí v prostoru staveniště - popsáno v obchodních podmínkách  a v projektové dokumentaci</t>
  </si>
  <si>
    <t>00003</t>
  </si>
  <si>
    <t>Zřízení a odstranění zařízení staveniště - popsáno v obchodních podmínkách</t>
  </si>
  <si>
    <t>00004</t>
  </si>
  <si>
    <t>Zajištění povolení k uzavírkám - popsáno v obchodních podmínkách, v zákoně č. 13/1997 Sb., a vyhlášce č. 104/1997</t>
  </si>
  <si>
    <t>00005</t>
  </si>
  <si>
    <t>Zajištění stanovení, umístění, údržbu, přemístění a odstranění dočasného dopravního značení - popsáno v projektové dokumentaci</t>
  </si>
  <si>
    <t>00008</t>
  </si>
  <si>
    <t>Zajištění přístupů a příjezdů k sousedním nemovitostem  - popsáno v obchodních podmínkách, v zákoně č. 13/1997 Sb., a vyhlášce č. 104/1997</t>
  </si>
  <si>
    <t>00010</t>
  </si>
  <si>
    <t>Hlavní prohlídka mostu prováděná při uvedení stavby do provozu - popsáno v obchodních podmínkách</t>
  </si>
  <si>
    <t>vč. vložení do BMS</t>
  </si>
  <si>
    <t>7</t>
  </si>
  <si>
    <t>00012</t>
  </si>
  <si>
    <t>Mostní listy - popsáno v projektové dokumentaci</t>
  </si>
  <si>
    <t>8</t>
  </si>
  <si>
    <t>00014</t>
  </si>
  <si>
    <t>Zajištění provedení a výstupů veškerých zkoušek a revizí - popsáno v obchodních podmínkách, technických podmínkách a normách ČSN</t>
  </si>
  <si>
    <t>00015</t>
  </si>
  <si>
    <t>Bezpečnostní opatření - popsáno v projektové dokumentaci</t>
  </si>
  <si>
    <t>00017</t>
  </si>
  <si>
    <t>Havarijní, povodňový plán - popsáno v projektové dokumentaci a ve vyhl. č. 24/2011 Sb.</t>
  </si>
  <si>
    <t>11</t>
  </si>
  <si>
    <t>00018</t>
  </si>
  <si>
    <t>Návrh technologického postupu prací - popsáno v obchodních podmínkách</t>
  </si>
  <si>
    <t>SO 201</t>
  </si>
  <si>
    <t>Most ev. č. 4003-3</t>
  </si>
  <si>
    <t>014102</t>
  </si>
  <si>
    <t>POPLATKY ZA SKLÁDKU</t>
  </si>
  <si>
    <t>T</t>
  </si>
  <si>
    <t>zemina, kamení</t>
  </si>
  <si>
    <t>"124738" 
5,392*2,00=10,784 [A] 
"131738" 
35*2,00=70,000 [B] 
Celkem: A+B=80,784 [C]</t>
  </si>
  <si>
    <t>stavební suť</t>
  </si>
  <si>
    <t>"11313" 
1,155*2,4=2,772 [A] 
"113298" 
3,248*2,60=8,445 [B] 
"113328" 
3,465*1,90=6,584 [C] 
"966168" 
3,84*2,50=9,600 [D] 
Celkem A+B+C+D=27,401 [E]</t>
  </si>
  <si>
    <t>Zemní práce</t>
  </si>
  <si>
    <t>11313</t>
  </si>
  <si>
    <t>ODSTRANĚNÍ KRYTU ZPEVNĚNÝCH PLOCH S ASFALTOVÝM POJIVEM</t>
  </si>
  <si>
    <t>M3</t>
  </si>
  <si>
    <t>včetně odvozu a likvidace v režii zhotovitele</t>
  </si>
  <si>
    <t>(7+8)*0,77*0,10=1,155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</si>
  <si>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</si>
  <si>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113298</t>
  </si>
  <si>
    <t>ODSTRANĚNÍ ZPEVNĚNÝCH PLOCH, PŘÍKOPŮ A RIGOLŮ Z LOMOVÉHO KAMENE, ODVOZ DO 20KM</t>
  </si>
  <si>
    <t>kamenný klín v patě klenby</t>
  </si>
  <si>
    <t>2*(1,00*0,28*5,80)=3,248 [A] 
(v*š*d)</t>
  </si>
  <si>
    <t>Položka zahrnuje i odstranění podkladu, veškerou manipulaci s vybouraným materiálem, odvoz na předepsanou vzdálenost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</si>
  <si>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11329B</t>
  </si>
  <si>
    <t>ODSTRANĚNÍ ZPEVNĚNÝCH PLOCH, PŘÍKOPŮ A RIGOLŮ Z LOMOVÉHO KAMENE - DOPRAVA</t>
  </si>
  <si>
    <t>tkm</t>
  </si>
  <si>
    <t>dalších 6 km dopravy na skládku k pol č. 113298</t>
  </si>
  <si>
    <t>3,248*2,60*6=50,669 [A]</t>
  </si>
  <si>
    <t>Položka zahrnuje samostatnou dopravu suti a vybouraných hmot. Množství se určí jako součin hmotnosti [t] a požadované vzdálenosti [km].</t>
  </si>
  <si>
    <t>113328</t>
  </si>
  <si>
    <t>ODSTRAN PODKL ZPEVNĚNÝCH PLOCH Z KAMENIVA NESTMEL, ODVOZ DO 20KM</t>
  </si>
  <si>
    <t>(7+8)*0,77*0,30=3,465 [A]</t>
  </si>
  <si>
    <t>11332B</t>
  </si>
  <si>
    <t>ODSTRANĚNÍ PODKLADŮ ZPEVNĚNÝCH PLOCH Z KAMENIVA NESTMELENÉHO - DOPRAVA</t>
  </si>
  <si>
    <t>dalších 6 km dopravy na skládku k pol č. 113328</t>
  </si>
  <si>
    <t>3,465*1,90*6=39,501 [A]</t>
  </si>
  <si>
    <t>124738</t>
  </si>
  <si>
    <t>VYKOPÁVKY PRO KORYTA VODOTEČÍ TŘ. I, ODVOZ DO 20KM</t>
  </si>
  <si>
    <t>betonový práh: 
2,10=2,100 [A] 
dlážděné koryto: 
3,292=3,292 [B] 
Celkem: A+B=5,392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</si>
  <si>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</si>
  <si>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12473B</t>
  </si>
  <si>
    <t>VYKOPÁVKY PRO KORYTA VODOTEČÍ TŘ. I - DOPRAVA</t>
  </si>
  <si>
    <t>M3KM</t>
  </si>
  <si>
    <t>dalších 6 km dopravy na skládku k pol č. 124738</t>
  </si>
  <si>
    <t>5,392*6=32,352 [A]</t>
  </si>
  <si>
    <t>Položka zahrnuje samostatnou dopravu zeminy. Množství se určí jako součin kubatutry [m3] a požadované vzdálenosti [km].</t>
  </si>
  <si>
    <t>131738</t>
  </si>
  <si>
    <t>HLOUBENÍ JAM ZAPAŽ I NEPAŽ TŘ. I, ODVOZ DO 20KM</t>
  </si>
  <si>
    <t>odkop zeminy pro nové křídla</t>
  </si>
  <si>
    <t>levá strana:  
2*2,00*2,50*2,00=20,000 [A] 
pravá strana:  
2*2,00*2,50*1,50=15,000 [B] 
Celkem: A+B=35,000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</si>
  <si>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</si>
  <si>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13173B</t>
  </si>
  <si>
    <t>HLOUBENÍ JAM ZAPAŽ I NEPAŽ TŘ. I - DOPRAVA</t>
  </si>
  <si>
    <t>dalších 6 km dopravy na skládku k pol č. 131738</t>
  </si>
  <si>
    <t>35*6=210,000 [A]</t>
  </si>
  <si>
    <t>12</t>
  </si>
  <si>
    <t>17120</t>
  </si>
  <si>
    <t>ULOŽENÍ SYPANINY DO NÁSYPŮ A NA SKLÁDKY BEZ ZHUTNĚNÍ</t>
  </si>
  <si>
    <t>uložení na skládku</t>
  </si>
  <si>
    <t>"124738" 
5,392=5,392 [A] 
"131738" 
35,00=35,000 [B] 
Celkem: A+B=40,392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</si>
  <si>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</si>
  <si>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13</t>
  </si>
  <si>
    <t>17481</t>
  </si>
  <si>
    <t>ZÁSYP JAM A RÝH Z NAKUPOVANÝCH MATERIÁLŮ</t>
  </si>
  <si>
    <t>ŠD 0/32, hutnit po vrstvách max. 0,2 m</t>
  </si>
  <si>
    <t>hloubení:  
35=35,000 [A] 
podkladní vrstvy: 
-1,040=-1,040 [B] 
základy ŽB:  
-4,678=-4,678 [C] 
křídla:  
-7,520=-7,520 [D] 
Celkem: A+B+C+D=21,762 [E]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</si>
  <si>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</si>
  <si>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Základy a zvláštní zakládání</t>
  </si>
  <si>
    <t>14</t>
  </si>
  <si>
    <t>21461E</t>
  </si>
  <si>
    <t>SEPARAČNÍ GEOTEXTILIE 500G/M2</t>
  </si>
  <si>
    <t>M2</t>
  </si>
  <si>
    <t>ochranná geotexttilie 500g/m2, k pol. č. 711312</t>
  </si>
  <si>
    <t>levá římsa: 
(0,69+0,235+0,63)*7,00=10,885 [A] 
pravá římsa: 
(0,69+0,289+0,77)*8=13,992 [B] 
Celkem: A+B=24,877 [C]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</si>
  <si>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</si>
  <si>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15</t>
  </si>
  <si>
    <t>272324</t>
  </si>
  <si>
    <t>ZÁKLADY ZE ŽELEZOBETONU C25/30</t>
  </si>
  <si>
    <t>základ Ž.B. křídla z betonu C25/30 - XC2</t>
  </si>
  <si>
    <t>levá:  
2*1,50*1,50*0,45=2,025 [A] 
pravá: 
(2,00*1,50*0,45)+(1,93*1,50*0,45)=2,653 [B] 
Celkem: A+B=4,678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</si>
  <si>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</si>
  <si>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16</t>
  </si>
  <si>
    <t>272365</t>
  </si>
  <si>
    <t>VÝZTUŽ ZÁKLADŮ Z OCELI B500B</t>
  </si>
  <si>
    <t>150 kg/m3</t>
  </si>
  <si>
    <t>4,678*0,15=0,702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</si>
  <si>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</si>
  <si>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a kompletní konstrukce</t>
  </si>
  <si>
    <t>17</t>
  </si>
  <si>
    <t>317325</t>
  </si>
  <si>
    <t>ŘÍMSY ZE ŽELEZOBETONU C30/37</t>
  </si>
  <si>
    <t>římsy z betonu C30/37 - XF4</t>
  </si>
  <si>
    <t>levá (0,331 m2 - plocha v řezu, odměřno ve výkresu):  
7*0,331=2,317 [A] 
pravá (0,417 m2 - plocha v řezu, odměřno ve výkresu):  
8*0,417=3,336 [B] 
Celkem: A+B=5,653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</si>
  <si>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</si>
  <si>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18</t>
  </si>
  <si>
    <t>317365</t>
  </si>
  <si>
    <t>VÝZTUŽ ŘÍMS Z OCELI B500B</t>
  </si>
  <si>
    <t>200 kg/m3</t>
  </si>
  <si>
    <t>5,653*0,20=1,131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</si>
  <si>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</si>
  <si>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19</t>
  </si>
  <si>
    <t>333324</t>
  </si>
  <si>
    <t>MOSTNÍ OPĚRY A KŘÍDLA ZE ŽELEZOVÉHO BETONU C25/30</t>
  </si>
  <si>
    <t>dřík křídla z betonu C25/30 - XF2</t>
  </si>
  <si>
    <t>levé křídlo:  
(2*1,50*0,63)*(1,855-0,26)=3,015 [A] 
pravé křídlo:  
(2,00*0,77)*(1,809-0,32)+(1,93*0,77)*(1,809-0,32)=4,506 [B] 
Celkem: A+B=7,521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</si>
  <si>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</si>
  <si>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20</t>
  </si>
  <si>
    <t>333365</t>
  </si>
  <si>
    <t>VÝZTUŽ MOSTNÍCH OPĚR A KŘÍDEL Z OCELI B500B</t>
  </si>
  <si>
    <t>7,521*0,15=1,128 [A]</t>
  </si>
  <si>
    <t>Vodorovné konstrukce</t>
  </si>
  <si>
    <t>21</t>
  </si>
  <si>
    <t>422325</t>
  </si>
  <si>
    <t>MOSTNÍ NOSNÉ TRÁMOVÉ KONSTRUKCE ZE ŽELEZOBETONU C30/37</t>
  </si>
  <si>
    <t>parapetní nosník z betonu C30/37 - XF2</t>
  </si>
  <si>
    <t>levá:  
7,00*0,63*0,26=1,147 [A] 
pravá:  
8,00*0,77*0,32=1,971 [B] 
Celkem: A+B=3,118 [C]</t>
  </si>
  <si>
    <t>22</t>
  </si>
  <si>
    <t>422365</t>
  </si>
  <si>
    <t>VÝZTUŽ MOSTNÍ TRÁMOVÉ KONSTRUKCE Z OCELI B500B</t>
  </si>
  <si>
    <t>3,118*0,15=0,468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</si>
  <si>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</si>
  <si>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23</t>
  </si>
  <si>
    <t>451312</t>
  </si>
  <si>
    <t>PODKLADNÍ A VÝPLŇOVÉ VRSTVY Z PROSTÉHO BETONU C12/15</t>
  </si>
  <si>
    <t>podkladní beton pod křídla z C12/15 - XO</t>
  </si>
  <si>
    <t>levá:  
2*(1,50*1,50*0,10)=0,450 [A] 
pravá:  
(2,00*1,50*0,10)+(1,93*1,50*0,10)=0,590 [B] 
Celkem: A+B=1,040 [C]</t>
  </si>
  <si>
    <t>24</t>
  </si>
  <si>
    <t>451314</t>
  </si>
  <si>
    <t>PODKLADNÍ A VÝPLŇOVÉ VRSTVY Z PROSTÉHO BETONU C25/30</t>
  </si>
  <si>
    <t>lože z betonu C25/30 - XF2, tl. 150 mm, pod dlažbu z lom. kamene, k pol.č. 465512.1</t>
  </si>
  <si>
    <t>odláždění koryta: 
10,80*(1,54+0,28+0,28)*0,15=3,402 [A] 
kamenný klín: 
-2*(5,80*0,28)*0,15=-0,487 [B] 
opevnění svahů (levých x pravých): 
((3,42*3,08)+(2,50*2,10)+(2,50*2,10)+(3,45*3,08))*0,15=4,749 [C] 
((0,50*1,00)+(1,35*3,30)+(3,00*1,30)+(3,08*2,62))*0,15=2,539 [D] 
Celkem: A+B+C+D=10,203 [E]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</si>
  <si>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</t>
  </si>
  <si>
    <t>25</t>
  </si>
  <si>
    <t>461314</t>
  </si>
  <si>
    <t>PATKY Z PROSTÉHO BETONU C25/30</t>
  </si>
  <si>
    <t>prahy z betonu C25/30 - XF3</t>
  </si>
  <si>
    <t>2*0,50*1,00*2,10=2,100 [A]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</si>
  <si>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</si>
  <si>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26</t>
  </si>
  <si>
    <t>465512</t>
  </si>
  <si>
    <t>DLAŽBY Z LOMOVÉHO KAMENE NA MC</t>
  </si>
  <si>
    <t>odláždění z lomového kamene tl. 250 mm</t>
  </si>
  <si>
    <t>odláždění koryta: 
10,80*(1,54+0,28+0,28)*0,25=5,670 [A] 
kamenný klín: 
-2*(5,80*0,28)*0,25=-0,812 [B] 
opevnění svahů (levých x pravých): 
((3,42*3,08)+(2,50*2,10)+(2,50*2,10)+(3,45*3,08))*0,25=7,915 [C] 
((0,50*1,00)+(1,35*3,30)+(3,00*1,30)+(3,08*2,62))*0,25=4,231 [D] 
Celkem: A+B+C+D=17,004 [E]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</si>
  <si>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</si>
  <si>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27</t>
  </si>
  <si>
    <t>kamenný klín v patě klenby včetně dodání betonu C25/30-XF2</t>
  </si>
  <si>
    <t>2*(5,80*0,28*1,00)=3,248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</si>
  <si>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</t>
  </si>
  <si>
    <t>Komunikace</t>
  </si>
  <si>
    <t>28</t>
  </si>
  <si>
    <t>561401</t>
  </si>
  <si>
    <t>KAMENIVO ZPEVNĚNÉ CEMENTEM TŘ. I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</si>
  <si>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</si>
  <si>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29</t>
  </si>
  <si>
    <t>572213</t>
  </si>
  <si>
    <t>SPOJOVACÍ POSTŘIK Z EMULZE DO 0,5KG/M2</t>
  </si>
  <si>
    <t>2*11,50=23,000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</si>
  <si>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</si>
  <si>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30</t>
  </si>
  <si>
    <t>574A44</t>
  </si>
  <si>
    <t>ASFALTOVÝ BETON PRO OBRUSNÉ VRSTVY ACO 11+, TL. 50MM</t>
  </si>
  <si>
    <t>(7+8)*0,77=11,550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</si>
  <si>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</si>
  <si>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31</t>
  </si>
  <si>
    <t>574C46</t>
  </si>
  <si>
    <t>ASFALTOVÝ BETON PRO LOŽNÍ VRSTVY ACL 16+, TL. 50MM</t>
  </si>
  <si>
    <t>32</t>
  </si>
  <si>
    <t>57791A</t>
  </si>
  <si>
    <t>VÝSPRAVA VÝTLUKŮ SMĚSÍ ACO (HMOTNOST)</t>
  </si>
  <si>
    <t>asfaltovým betonem ACO 11+, tl. vrstvy 50 mm, spojovací nátěr z asf. emulze v množství do 0,50 kg/m2  
včetně odvozu a likvidace vybouraného materiálu v režii zhotovitele</t>
  </si>
  <si>
    <t>70=70,000 [A]</t>
  </si>
  <si>
    <t>- odfrézování nebo jiné odstranění poškozených vozovkových vrstev  
- zaříznutí hran  
- vyčištění  
- nátěr spojovací  
- dodání a výplň předepsanou zhutněnou balenou asfaltovou směsí  
- asfaltová zálivka</t>
  </si>
  <si>
    <t>Úpravy povrchů, podlahy, výplně otvorů</t>
  </si>
  <si>
    <t>33</t>
  </si>
  <si>
    <t>626112</t>
  </si>
  <si>
    <t>REPROFILACE PODHLEDŮ, SVISLÝCH PLOCH SANAČNÍ MALTOU JEDNOVRST TL 20MM</t>
  </si>
  <si>
    <t>32,42*0,40=12,968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</si>
  <si>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</si>
  <si>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34</t>
  </si>
  <si>
    <t>626122</t>
  </si>
  <si>
    <t>REPROFILACE PODHLEDŮ, SVISLÝCH PLOCH SANAČNÍ MALTOU DVOUVRST TL 50MM</t>
  </si>
  <si>
    <t>32,42*0,60=19,452 [A]</t>
  </si>
  <si>
    <t>položka zahrnuje:  
dodávku veškerého materiálu potřebného pro předepsanou úpravu v předepsané kvalitě  
nutné vyspravení podkladu, případně zatření spar zdiva  
položení vrstvy v předepsané tloušťce</t>
  </si>
  <si>
    <t>35</t>
  </si>
  <si>
    <t>62631</t>
  </si>
  <si>
    <t>SPOJOVACÍ MŮSTEK MEZI STARÝM A NOVÝM BETONEM</t>
  </si>
  <si>
    <t>32,42=32,420 [A]</t>
  </si>
  <si>
    <t>36</t>
  </si>
  <si>
    <t>62745</t>
  </si>
  <si>
    <t>SPÁROVÁNÍ STARÉHO ZDIVA CEMENTOVOU MALTOU</t>
  </si>
  <si>
    <t>kamenné klenby (obvod klenby na řezu 3 m):  
3,00*5,80=17,400 [A] 
čelo klenby:  
2*3,00*0,40=2,400 [B] 
klenba v místě odstranění vozovky:  
2*3,00*0,77=4,620 [C] 
Celkem: A+B+C=24,420 [D]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</si>
  <si>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</si>
  <si>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Přidružená stavební výroba</t>
  </si>
  <si>
    <t>37</t>
  </si>
  <si>
    <t>711312</t>
  </si>
  <si>
    <t>IZOLACE PODZEMNÍCH OBJEKTŮ PROTI ZEMNÍ VLHKOSTI ASFALTOVÝMI PÁSY</t>
  </si>
  <si>
    <t>1xAL + 1xNAIP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</si>
  <si>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</si>
  <si>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38</t>
  </si>
  <si>
    <t>78383</t>
  </si>
  <si>
    <t>NÁTĚRY BETON KONSTR TYP S4 (OS-C)</t>
  </si>
  <si>
    <t>ochranný a sjednocovací nátěr</t>
  </si>
  <si>
    <t>levá římsa: 
(0,25+0,55+0,80+0,15)*7,00=12,250 [A] 
pravá římsa: 
(0,25+0,60+0,95+0,15)*8,00=15,600 [B] 
stávající betonové křídlo vlevo: 
2*1,00*2,00=4,000 [C] 
stávající betonové křídlo vpravo: 
2*1,00*2,00=4,000 [D] 
nový parapetní nosník: (levý + pravý) 
(7,00*0,073)+(8*0,129)=1,543 [E] 
nové betonové křídlo vlevo: 
(1,50*1,88)+(1,50*1,88)=5,640 [F] 
nové betonové křídlo vpravo: 
(2,00*1,84)+(1,93*1,84)=7,231 [G] 
Celkem: A+B+C+D+E+F+G=50,264 [H]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</si>
  <si>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</si>
  <si>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Ostatní konstrukce a práce</t>
  </si>
  <si>
    <t>39</t>
  </si>
  <si>
    <t>9112A3</t>
  </si>
  <si>
    <t>ZÁBRADLÍ MOSTNÍ S VODOR MADLY - DEMONTÁŽ S PŘESUNEM</t>
  </si>
  <si>
    <t>M</t>
  </si>
  <si>
    <t>2*4,00=8,000 [A]</t>
  </si>
  <si>
    <t>položka zahrnuje:  
- demontáž a odstranění zařízení  
- jeho odvoz na předepsané místo</t>
  </si>
  <si>
    <t>40</t>
  </si>
  <si>
    <t>9113B1</t>
  </si>
  <si>
    <t>SVODIDLO OCEL SILNIČ JEDNOSTR, ÚROVEŇ ZADRŽ H1 - DODÁVKA A MONTÁŽ</t>
  </si>
  <si>
    <t>včetně dlouhých náběhů a koncovky pravé s náběhovou přechodkou  
včetně kotvení sloupků do betonových patek z C12/15 - XO</t>
  </si>
  <si>
    <t>levá strana: 
12+11+11+12=46,000 [A] 
pravá strana:  
12+12+2=26,000 [B] 
Celkem: A+B=72,000 [C]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</si>
  <si>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prací)  
- ukončení zapuštěním do betonových bloků (včetně betonového bloku a nutných zemních prací) nebo koncovkou  
- přechod na jiný typ svodidla nebo přes mostní závěr  
nezahrnuje odrazky nebo retroreflexní fólie</t>
  </si>
  <si>
    <t>41</t>
  </si>
  <si>
    <t>9117C1</t>
  </si>
  <si>
    <t>SVOD OCEL ZÁBRADEL ÚROVEŇ ZADRŽ H2 - DODÁVKA A MONTÁŽ</t>
  </si>
  <si>
    <t>levá strana:  
10=10,000 [A] 
pravá strana:  
10=10,000 [B] 
Celkem: A+B=20,000 [C]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</si>
  <si>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nezahrnuje odrazky nebo retroreflexní fólie</t>
  </si>
  <si>
    <t>42</t>
  </si>
  <si>
    <t>91267</t>
  </si>
  <si>
    <t>ODRAZKY NA SVODIDLA</t>
  </si>
  <si>
    <t>KUS</t>
  </si>
  <si>
    <t>10=10,000 [A]</t>
  </si>
  <si>
    <t>- kompletní dodávka se všemi pomocnými a doplňujícími pracemi a součástmi</t>
  </si>
  <si>
    <t>43</t>
  </si>
  <si>
    <t>919112</t>
  </si>
  <si>
    <t>ŘEZÁNÍ ASFALTOVÉHO KRYTU VOZOVEK TL DO 100MM</t>
  </si>
  <si>
    <t>7+8=15,000 [A]</t>
  </si>
  <si>
    <t>položka zahrnuje řezání vozovkové vrstvy v předepsané tloušťce, včetně spotřeby vody</t>
  </si>
  <si>
    <t>44</t>
  </si>
  <si>
    <t>938442</t>
  </si>
  <si>
    <t>OČIŠTĚNÍ ZDIVA OTRYSKÁNÍM TLAKOVOU VODOU DO 500 BARŮ</t>
  </si>
  <si>
    <t>včetně odvozu a likvidace vzniklého odpadu v režii zhotovitele</t>
  </si>
  <si>
    <t>kamenné klenby (obvod klenby na řezu 3 m):  
3,00*5,80=17,400 [A] 
čelo klenby:  
2*3,00*0,40=2,400 [B] 
klenba v místě odstranění vozovky:  
2*3,00*0,77=4,620 [C] 
stávající betonové křídlo vlevo: 
2*1,00*2,00=4,000 [D] 
stávající betonové křídlo vpravo: 
2*1,00*2,00=4,000 [E] 
Celkem: A+B+C+D+E=32,420 [F]</t>
  </si>
  <si>
    <t>položka zahrnuje očištění předepsaným způsobem včetně odklizení vzniklého odpadu</t>
  </si>
  <si>
    <t>45</t>
  </si>
  <si>
    <t>966168</t>
  </si>
  <si>
    <t>BOURÁNÍ KONSTRUKCÍ ZE ŽELEZOBETONU S ODVOZEM DO 20KM</t>
  </si>
  <si>
    <t>odstranění stávajících říms</t>
  </si>
  <si>
    <t>2*0,80*0,60*4,00=3,840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</si>
  <si>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</si>
  <si>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46</t>
  </si>
  <si>
    <t>96616B</t>
  </si>
  <si>
    <t>BOURÁNÍ KONSTRUKCÍ ZE ŽELEZOBETONU - DOPRAVA</t>
  </si>
  <si>
    <t>dalších 6 km dopravy na skládku k pol č. 966168</t>
  </si>
  <si>
    <t>3,84*2,50*6=57,600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</si>
</sst>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28</v>
      </c>
      <c s="19" t="s">
        <v>29</v>
      </c>
      <c s="20">
        <f>'000_Ostatní'!I3</f>
      </c>
      <c s="20">
        <f>'000_Ostatní'!O2</f>
      </c>
      <c s="20">
        <f>C10+D10</f>
      </c>
    </row>
    <row r="11" spans="1:5" ht="12.75" customHeight="1">
      <c r="A11" s="19" t="s">
        <v>66</v>
      </c>
      <c s="19" t="s">
        <v>29</v>
      </c>
      <c s="20">
        <f>'000_Vedlejší'!I3</f>
      </c>
      <c s="20">
        <f>'000_Vedlejší'!O2</f>
      </c>
      <c s="20">
        <f>C11+D11</f>
      </c>
    </row>
    <row r="12" spans="1:5" ht="12.75" customHeight="1">
      <c r="A12" s="40" t="s">
        <v>94</v>
      </c>
      <c s="40" t="s">
        <v>95</v>
      </c>
      <c s="41">
        <f>'SO 201'!I3</f>
      </c>
      <c s="41">
        <f>'SO 201'!O2</f>
      </c>
      <c s="41">
        <f>C12+D12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</v>
      </c>
      <c s="39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</v>
      </c>
      <c s="6"/>
      <c s="18" t="s">
        <v>29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48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49</v>
      </c>
      <c s="29" t="s">
        <v>33</v>
      </c>
      <c s="29" t="s">
        <v>50</v>
      </c>
      <c s="24" t="s">
        <v>51</v>
      </c>
      <c s="30" t="s">
        <v>52</v>
      </c>
      <c s="31" t="s">
        <v>53</v>
      </c>
      <c s="32">
        <v>1</v>
      </c>
      <c s="33">
        <v>0</v>
      </c>
      <c s="34">
        <f>ROUND(ROUND(H10,2)*ROUND(G10,3),2)</f>
      </c>
      <c r="O10">
        <f>(I10*21)/100</f>
      </c>
      <c t="s">
        <v>27</v>
      </c>
    </row>
    <row r="11" spans="1:5" ht="12.75">
      <c r="A11" s="35" t="s">
        <v>54</v>
      </c>
      <c r="E11" s="36" t="s">
        <v>55</v>
      </c>
    </row>
    <row r="12" spans="1:5" ht="12.75">
      <c r="A12" s="37" t="s">
        <v>56</v>
      </c>
      <c r="E12" s="38" t="s">
        <v>51</v>
      </c>
    </row>
    <row r="13" spans="1:5" ht="12.75">
      <c r="A13" t="s">
        <v>57</v>
      </c>
      <c r="E13" s="36" t="s">
        <v>58</v>
      </c>
    </row>
    <row r="14" spans="1:16" ht="12.75">
      <c r="A14" s="24" t="s">
        <v>49</v>
      </c>
      <c s="29" t="s">
        <v>27</v>
      </c>
      <c s="29" t="s">
        <v>59</v>
      </c>
      <c s="24" t="s">
        <v>51</v>
      </c>
      <c s="30" t="s">
        <v>60</v>
      </c>
      <c s="31" t="s">
        <v>53</v>
      </c>
      <c s="32">
        <v>1</v>
      </c>
      <c s="33">
        <v>0</v>
      </c>
      <c s="34">
        <f>ROUND(ROUND(H14,2)*ROUND(G14,3),2)</f>
      </c>
      <c r="O14">
        <f>(I14*21)/100</f>
      </c>
      <c t="s">
        <v>27</v>
      </c>
    </row>
    <row r="15" spans="1:5" ht="25.5">
      <c r="A15" s="35" t="s">
        <v>54</v>
      </c>
      <c r="E15" s="36" t="s">
        <v>61</v>
      </c>
    </row>
    <row r="16" spans="1:5" ht="12.75">
      <c r="A16" s="37" t="s">
        <v>56</v>
      </c>
      <c r="E16" s="38" t="s">
        <v>51</v>
      </c>
    </row>
    <row r="17" spans="1:5" ht="12.75">
      <c r="A17" t="s">
        <v>57</v>
      </c>
      <c r="E17" s="36" t="s">
        <v>58</v>
      </c>
    </row>
    <row r="18" spans="1:16" ht="12.75">
      <c r="A18" s="24" t="s">
        <v>49</v>
      </c>
      <c s="29" t="s">
        <v>26</v>
      </c>
      <c s="29" t="s">
        <v>62</v>
      </c>
      <c s="24" t="s">
        <v>51</v>
      </c>
      <c s="30" t="s">
        <v>63</v>
      </c>
      <c s="31" t="s">
        <v>53</v>
      </c>
      <c s="32">
        <v>1</v>
      </c>
      <c s="33">
        <v>0</v>
      </c>
      <c s="34">
        <f>ROUND(ROUND(H18,2)*ROUND(G18,3),2)</f>
      </c>
      <c r="O18">
        <f>(I18*21)/100</f>
      </c>
      <c t="s">
        <v>27</v>
      </c>
    </row>
    <row r="19" spans="1:5" ht="12.75">
      <c r="A19" s="35" t="s">
        <v>54</v>
      </c>
      <c r="E19" s="36" t="s">
        <v>64</v>
      </c>
    </row>
    <row r="20" spans="1:5" ht="12.75">
      <c r="A20" s="37" t="s">
        <v>56</v>
      </c>
      <c r="E20" s="38" t="s">
        <v>51</v>
      </c>
    </row>
    <row r="21" spans="1:5" ht="63.75">
      <c r="A21" t="s">
        <v>57</v>
      </c>
      <c r="E21" s="36" t="s">
        <v>65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66</v>
      </c>
      <c s="39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66</v>
      </c>
      <c s="6"/>
      <c s="18" t="s">
        <v>29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48</v>
      </c>
      <c s="25"/>
      <c s="25"/>
      <c s="25"/>
      <c s="28">
        <f>0+Q9</f>
      </c>
      <c r="O9">
        <f>0+R9</f>
      </c>
      <c r="Q9">
        <f>0+I10+I14+I18+I22+I26+I30+I34+I38+I42+I46+I50</f>
      </c>
      <c>
        <f>0+O10+O14+O18+O22+O26+O30+O34+O38+O42+O46+O50</f>
      </c>
    </row>
    <row r="10" spans="1:16" ht="25.5">
      <c r="A10" s="24" t="s">
        <v>49</v>
      </c>
      <c s="29" t="s">
        <v>33</v>
      </c>
      <c s="29" t="s">
        <v>67</v>
      </c>
      <c s="24" t="s">
        <v>68</v>
      </c>
      <c s="30" t="s">
        <v>69</v>
      </c>
      <c s="31" t="s">
        <v>53</v>
      </c>
      <c s="32">
        <v>1</v>
      </c>
      <c s="33">
        <v>0</v>
      </c>
      <c s="34">
        <f>ROUND(ROUND(H10,2)*ROUND(G10,3),2)</f>
      </c>
      <c r="O10">
        <f>(I10*21)/100</f>
      </c>
      <c t="s">
        <v>27</v>
      </c>
    </row>
    <row r="11" spans="1:5" ht="12.75">
      <c r="A11" s="35" t="s">
        <v>54</v>
      </c>
      <c r="E11" s="36" t="s">
        <v>51</v>
      </c>
    </row>
    <row r="12" spans="1:5" ht="12.75">
      <c r="A12" s="37" t="s">
        <v>56</v>
      </c>
      <c r="E12" s="38" t="s">
        <v>51</v>
      </c>
    </row>
    <row r="13" spans="1:5" ht="12.75">
      <c r="A13" t="s">
        <v>57</v>
      </c>
      <c r="E13" s="36" t="s">
        <v>51</v>
      </c>
    </row>
    <row r="14" spans="1:16" ht="12.75">
      <c r="A14" s="24" t="s">
        <v>49</v>
      </c>
      <c s="29" t="s">
        <v>27</v>
      </c>
      <c s="29" t="s">
        <v>70</v>
      </c>
      <c s="24" t="s">
        <v>68</v>
      </c>
      <c s="30" t="s">
        <v>71</v>
      </c>
      <c s="31" t="s">
        <v>53</v>
      </c>
      <c s="32">
        <v>1</v>
      </c>
      <c s="33">
        <v>0</v>
      </c>
      <c s="34">
        <f>ROUND(ROUND(H14,2)*ROUND(G14,3),2)</f>
      </c>
      <c r="O14">
        <f>(I14*21)/100</f>
      </c>
      <c t="s">
        <v>27</v>
      </c>
    </row>
    <row r="15" spans="1:5" ht="12.75">
      <c r="A15" s="35" t="s">
        <v>54</v>
      </c>
      <c r="E15" s="36" t="s">
        <v>51</v>
      </c>
    </row>
    <row r="16" spans="1:5" ht="12.75">
      <c r="A16" s="37" t="s">
        <v>56</v>
      </c>
      <c r="E16" s="38" t="s">
        <v>51</v>
      </c>
    </row>
    <row r="17" spans="1:5" ht="12.75">
      <c r="A17" t="s">
        <v>57</v>
      </c>
      <c r="E17" s="36" t="s">
        <v>51</v>
      </c>
    </row>
    <row r="18" spans="1:16" ht="25.5">
      <c r="A18" s="24" t="s">
        <v>49</v>
      </c>
      <c s="29" t="s">
        <v>26</v>
      </c>
      <c s="29" t="s">
        <v>72</v>
      </c>
      <c s="24" t="s">
        <v>68</v>
      </c>
      <c s="30" t="s">
        <v>73</v>
      </c>
      <c s="31" t="s">
        <v>53</v>
      </c>
      <c s="32">
        <v>1</v>
      </c>
      <c s="33">
        <v>0</v>
      </c>
      <c s="34">
        <f>ROUND(ROUND(H18,2)*ROUND(G18,3),2)</f>
      </c>
      <c r="O18">
        <f>(I18*21)/100</f>
      </c>
      <c t="s">
        <v>27</v>
      </c>
    </row>
    <row r="19" spans="1:5" ht="12.75">
      <c r="A19" s="35" t="s">
        <v>54</v>
      </c>
      <c r="E19" s="36" t="s">
        <v>51</v>
      </c>
    </row>
    <row r="20" spans="1:5" ht="12.75">
      <c r="A20" s="37" t="s">
        <v>56</v>
      </c>
      <c r="E20" s="38" t="s">
        <v>51</v>
      </c>
    </row>
    <row r="21" spans="1:5" ht="12.75">
      <c r="A21" t="s">
        <v>57</v>
      </c>
      <c r="E21" s="36" t="s">
        <v>51</v>
      </c>
    </row>
    <row r="22" spans="1:16" ht="25.5">
      <c r="A22" s="24" t="s">
        <v>49</v>
      </c>
      <c s="29" t="s">
        <v>37</v>
      </c>
      <c s="29" t="s">
        <v>74</v>
      </c>
      <c s="24" t="s">
        <v>68</v>
      </c>
      <c s="30" t="s">
        <v>75</v>
      </c>
      <c s="31" t="s">
        <v>53</v>
      </c>
      <c s="32">
        <v>1</v>
      </c>
      <c s="33">
        <v>0</v>
      </c>
      <c s="34">
        <f>ROUND(ROUND(H22,2)*ROUND(G22,3),2)</f>
      </c>
      <c r="O22">
        <f>(I22*21)/100</f>
      </c>
      <c t="s">
        <v>27</v>
      </c>
    </row>
    <row r="23" spans="1:5" ht="12.75">
      <c r="A23" s="35" t="s">
        <v>54</v>
      </c>
      <c r="E23" s="36" t="s">
        <v>51</v>
      </c>
    </row>
    <row r="24" spans="1:5" ht="12.75">
      <c r="A24" s="37" t="s">
        <v>56</v>
      </c>
      <c r="E24" s="38" t="s">
        <v>51</v>
      </c>
    </row>
    <row r="25" spans="1:5" ht="12.75">
      <c r="A25" t="s">
        <v>57</v>
      </c>
      <c r="E25" s="36" t="s">
        <v>51</v>
      </c>
    </row>
    <row r="26" spans="1:16" ht="25.5">
      <c r="A26" s="24" t="s">
        <v>49</v>
      </c>
      <c s="29" t="s">
        <v>39</v>
      </c>
      <c s="29" t="s">
        <v>76</v>
      </c>
      <c s="24" t="s">
        <v>68</v>
      </c>
      <c s="30" t="s">
        <v>77</v>
      </c>
      <c s="31" t="s">
        <v>53</v>
      </c>
      <c s="32">
        <v>1</v>
      </c>
      <c s="33">
        <v>0</v>
      </c>
      <c s="34">
        <f>ROUND(ROUND(H26,2)*ROUND(G26,3),2)</f>
      </c>
      <c r="O26">
        <f>(I26*21)/100</f>
      </c>
      <c t="s">
        <v>27</v>
      </c>
    </row>
    <row r="27" spans="1:5" ht="12.75">
      <c r="A27" s="35" t="s">
        <v>54</v>
      </c>
      <c r="E27" s="36" t="s">
        <v>51</v>
      </c>
    </row>
    <row r="28" spans="1:5" ht="12.75">
      <c r="A28" s="37" t="s">
        <v>56</v>
      </c>
      <c r="E28" s="38" t="s">
        <v>51</v>
      </c>
    </row>
    <row r="29" spans="1:5" ht="12.75">
      <c r="A29" t="s">
        <v>57</v>
      </c>
      <c r="E29" s="36" t="s">
        <v>51</v>
      </c>
    </row>
    <row r="30" spans="1:16" ht="25.5">
      <c r="A30" s="24" t="s">
        <v>49</v>
      </c>
      <c s="29" t="s">
        <v>41</v>
      </c>
      <c s="29" t="s">
        <v>78</v>
      </c>
      <c s="24" t="s">
        <v>68</v>
      </c>
      <c s="30" t="s">
        <v>79</v>
      </c>
      <c s="31" t="s">
        <v>53</v>
      </c>
      <c s="32">
        <v>1</v>
      </c>
      <c s="33">
        <v>0</v>
      </c>
      <c s="34">
        <f>ROUND(ROUND(H30,2)*ROUND(G30,3),2)</f>
      </c>
      <c r="O30">
        <f>(I30*21)/100</f>
      </c>
      <c t="s">
        <v>27</v>
      </c>
    </row>
    <row r="31" spans="1:5" ht="12.75">
      <c r="A31" s="35" t="s">
        <v>54</v>
      </c>
      <c r="E31" s="36" t="s">
        <v>80</v>
      </c>
    </row>
    <row r="32" spans="1:5" ht="12.75">
      <c r="A32" s="37" t="s">
        <v>56</v>
      </c>
      <c r="E32" s="38" t="s">
        <v>51</v>
      </c>
    </row>
    <row r="33" spans="1:5" ht="12.75">
      <c r="A33" t="s">
        <v>57</v>
      </c>
      <c r="E33" s="36" t="s">
        <v>51</v>
      </c>
    </row>
    <row r="34" spans="1:16" ht="12.75">
      <c r="A34" s="24" t="s">
        <v>49</v>
      </c>
      <c s="29" t="s">
        <v>81</v>
      </c>
      <c s="29" t="s">
        <v>82</v>
      </c>
      <c s="24" t="s">
        <v>68</v>
      </c>
      <c s="30" t="s">
        <v>83</v>
      </c>
      <c s="31" t="s">
        <v>53</v>
      </c>
      <c s="32">
        <v>1</v>
      </c>
      <c s="33">
        <v>0</v>
      </c>
      <c s="34">
        <f>ROUND(ROUND(H34,2)*ROUND(G34,3),2)</f>
      </c>
      <c r="O34">
        <f>(I34*21)/100</f>
      </c>
      <c t="s">
        <v>27</v>
      </c>
    </row>
    <row r="35" spans="1:5" ht="12.75">
      <c r="A35" s="35" t="s">
        <v>54</v>
      </c>
      <c r="E35" s="36" t="s">
        <v>51</v>
      </c>
    </row>
    <row r="36" spans="1:5" ht="12.75">
      <c r="A36" s="37" t="s">
        <v>56</v>
      </c>
      <c r="E36" s="38" t="s">
        <v>51</v>
      </c>
    </row>
    <row r="37" spans="1:5" ht="12.75">
      <c r="A37" t="s">
        <v>57</v>
      </c>
      <c r="E37" s="36" t="s">
        <v>51</v>
      </c>
    </row>
    <row r="38" spans="1:16" ht="25.5">
      <c r="A38" s="24" t="s">
        <v>49</v>
      </c>
      <c s="29" t="s">
        <v>84</v>
      </c>
      <c s="29" t="s">
        <v>85</v>
      </c>
      <c s="24" t="s">
        <v>68</v>
      </c>
      <c s="30" t="s">
        <v>86</v>
      </c>
      <c s="31" t="s">
        <v>53</v>
      </c>
      <c s="32">
        <v>1</v>
      </c>
      <c s="33">
        <v>0</v>
      </c>
      <c s="34">
        <f>ROUND(ROUND(H38,2)*ROUND(G38,3),2)</f>
      </c>
      <c r="O38">
        <f>(I38*21)/100</f>
      </c>
      <c t="s">
        <v>27</v>
      </c>
    </row>
    <row r="39" spans="1:5" ht="12.75">
      <c r="A39" s="35" t="s">
        <v>54</v>
      </c>
      <c r="E39" s="36" t="s">
        <v>51</v>
      </c>
    </row>
    <row r="40" spans="1:5" ht="12.75">
      <c r="A40" s="37" t="s">
        <v>56</v>
      </c>
      <c r="E40" s="38" t="s">
        <v>51</v>
      </c>
    </row>
    <row r="41" spans="1:5" ht="12.75">
      <c r="A41" t="s">
        <v>57</v>
      </c>
      <c r="E41" s="36" t="s">
        <v>51</v>
      </c>
    </row>
    <row r="42" spans="1:16" ht="12.75">
      <c r="A42" s="24" t="s">
        <v>49</v>
      </c>
      <c s="29" t="s">
        <v>44</v>
      </c>
      <c s="29" t="s">
        <v>87</v>
      </c>
      <c s="24" t="s">
        <v>68</v>
      </c>
      <c s="30" t="s">
        <v>88</v>
      </c>
      <c s="31" t="s">
        <v>53</v>
      </c>
      <c s="32">
        <v>1</v>
      </c>
      <c s="33">
        <v>0</v>
      </c>
      <c s="34">
        <f>ROUND(ROUND(H42,2)*ROUND(G42,3),2)</f>
      </c>
      <c r="O42">
        <f>(I42*21)/100</f>
      </c>
      <c t="s">
        <v>27</v>
      </c>
    </row>
    <row r="43" spans="1:5" ht="12.75">
      <c r="A43" s="35" t="s">
        <v>54</v>
      </c>
      <c r="E43" s="36" t="s">
        <v>51</v>
      </c>
    </row>
    <row r="44" spans="1:5" ht="12.75">
      <c r="A44" s="37" t="s">
        <v>56</v>
      </c>
      <c r="E44" s="38" t="s">
        <v>51</v>
      </c>
    </row>
    <row r="45" spans="1:5" ht="12.75">
      <c r="A45" t="s">
        <v>57</v>
      </c>
      <c r="E45" s="36" t="s">
        <v>51</v>
      </c>
    </row>
    <row r="46" spans="1:16" ht="25.5">
      <c r="A46" s="24" t="s">
        <v>49</v>
      </c>
      <c s="29" t="s">
        <v>46</v>
      </c>
      <c s="29" t="s">
        <v>89</v>
      </c>
      <c s="24" t="s">
        <v>68</v>
      </c>
      <c s="30" t="s">
        <v>90</v>
      </c>
      <c s="31" t="s">
        <v>53</v>
      </c>
      <c s="32">
        <v>1</v>
      </c>
      <c s="33">
        <v>0</v>
      </c>
      <c s="34">
        <f>ROUND(ROUND(H46,2)*ROUND(G46,3),2)</f>
      </c>
      <c r="O46">
        <f>(I46*21)/100</f>
      </c>
      <c t="s">
        <v>27</v>
      </c>
    </row>
    <row r="47" spans="1:5" ht="12.75">
      <c r="A47" s="35" t="s">
        <v>54</v>
      </c>
      <c r="E47" s="36" t="s">
        <v>51</v>
      </c>
    </row>
    <row r="48" spans="1:5" ht="12.75">
      <c r="A48" s="37" t="s">
        <v>56</v>
      </c>
      <c r="E48" s="38" t="s">
        <v>51</v>
      </c>
    </row>
    <row r="49" spans="1:5" ht="12.75">
      <c r="A49" t="s">
        <v>57</v>
      </c>
      <c r="E49" s="36" t="s">
        <v>51</v>
      </c>
    </row>
    <row r="50" spans="1:16" ht="12.75">
      <c r="A50" s="24" t="s">
        <v>49</v>
      </c>
      <c s="29" t="s">
        <v>91</v>
      </c>
      <c s="29" t="s">
        <v>92</v>
      </c>
      <c s="24" t="s">
        <v>68</v>
      </c>
      <c s="30" t="s">
        <v>93</v>
      </c>
      <c s="31" t="s">
        <v>53</v>
      </c>
      <c s="32">
        <v>1</v>
      </c>
      <c s="33">
        <v>0</v>
      </c>
      <c s="34">
        <f>ROUND(ROUND(H50,2)*ROUND(G50,3),2)</f>
      </c>
      <c r="O50">
        <f>(I50*21)/100</f>
      </c>
      <c t="s">
        <v>27</v>
      </c>
    </row>
    <row r="51" spans="1:5" ht="12.75">
      <c r="A51" s="35" t="s">
        <v>54</v>
      </c>
      <c r="E51" s="36" t="s">
        <v>51</v>
      </c>
    </row>
    <row r="52" spans="1:5" ht="12.75">
      <c r="A52" s="37" t="s">
        <v>56</v>
      </c>
      <c r="E52" s="38" t="s">
        <v>51</v>
      </c>
    </row>
    <row r="53" spans="1:5" ht="12.75">
      <c r="A53" t="s">
        <v>57</v>
      </c>
      <c r="E53" s="36" t="s">
        <v>51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0+O8+O17+O62+O75+O92+O121+O142+O159+O168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94</v>
      </c>
      <c s="39">
        <f>0+I8+I17+I62+I75+I92+I121+I142+I159+I168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94</v>
      </c>
      <c s="6"/>
      <c s="18" t="s">
        <v>95</v>
      </c>
      <c s="6"/>
      <c s="6"/>
      <c s="25"/>
      <c s="25"/>
      <c r="O4" t="s">
        <v>24</v>
      </c>
      <c t="s">
        <v>27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5" t="s">
        <v>47</v>
      </c>
      <c s="25"/>
      <c s="26" t="s">
        <v>31</v>
      </c>
      <c s="25"/>
      <c s="27" t="s">
        <v>48</v>
      </c>
      <c s="25"/>
      <c s="25"/>
      <c s="25"/>
      <c s="28">
        <f>0+Q8</f>
      </c>
      <c r="O8">
        <f>0+R8</f>
      </c>
      <c r="Q8">
        <f>0+I9+I13</f>
      </c>
      <c>
        <f>0+O9+O13</f>
      </c>
    </row>
    <row r="9" spans="1:16" ht="12.75">
      <c r="A9" s="24" t="s">
        <v>49</v>
      </c>
      <c s="29" t="s">
        <v>33</v>
      </c>
      <c s="29" t="s">
        <v>96</v>
      </c>
      <c s="24" t="s">
        <v>33</v>
      </c>
      <c s="30" t="s">
        <v>97</v>
      </c>
      <c s="31" t="s">
        <v>98</v>
      </c>
      <c s="32">
        <v>80.784</v>
      </c>
      <c s="33">
        <v>0</v>
      </c>
      <c s="34">
        <f>ROUND(ROUND(H9,2)*ROUND(G9,3),2)</f>
      </c>
      <c r="O9">
        <f>(I9*21)/100</f>
      </c>
      <c t="s">
        <v>27</v>
      </c>
    </row>
    <row r="10" spans="1:5" ht="12.75">
      <c r="A10" s="35" t="s">
        <v>54</v>
      </c>
      <c r="E10" s="36" t="s">
        <v>99</v>
      </c>
    </row>
    <row r="11" spans="1:5" ht="89.25">
      <c r="A11" s="37" t="s">
        <v>56</v>
      </c>
      <c r="E11" s="38" t="s">
        <v>100</v>
      </c>
    </row>
    <row r="12" spans="1:5" ht="12.75">
      <c r="A12" t="s">
        <v>57</v>
      </c>
      <c r="E12" s="36" t="s">
        <v>51</v>
      </c>
    </row>
    <row r="13" spans="1:16" ht="12.75">
      <c r="A13" s="24" t="s">
        <v>49</v>
      </c>
      <c s="29" t="s">
        <v>27</v>
      </c>
      <c s="29" t="s">
        <v>96</v>
      </c>
      <c s="24" t="s">
        <v>27</v>
      </c>
      <c s="30" t="s">
        <v>97</v>
      </c>
      <c s="31" t="s">
        <v>98</v>
      </c>
      <c s="32">
        <v>27.401</v>
      </c>
      <c s="33">
        <v>0</v>
      </c>
      <c s="34">
        <f>ROUND(ROUND(H13,2)*ROUND(G13,3),2)</f>
      </c>
      <c r="O13">
        <f>(I13*21)/100</f>
      </c>
      <c t="s">
        <v>27</v>
      </c>
    </row>
    <row r="14" spans="1:5" ht="12.75">
      <c r="A14" s="35" t="s">
        <v>54</v>
      </c>
      <c r="E14" s="36" t="s">
        <v>101</v>
      </c>
    </row>
    <row r="15" spans="1:5" ht="165.75">
      <c r="A15" s="37" t="s">
        <v>56</v>
      </c>
      <c r="E15" s="38" t="s">
        <v>102</v>
      </c>
    </row>
    <row r="16" spans="1:5" ht="12.75">
      <c r="A16" t="s">
        <v>57</v>
      </c>
      <c r="E16" s="36" t="s">
        <v>51</v>
      </c>
    </row>
    <row r="17" spans="1:18" ht="12.75" customHeight="1">
      <c r="A17" s="6" t="s">
        <v>47</v>
      </c>
      <c s="6"/>
      <c s="43" t="s">
        <v>33</v>
      </c>
      <c s="6"/>
      <c s="27" t="s">
        <v>103</v>
      </c>
      <c s="6"/>
      <c s="6"/>
      <c s="6"/>
      <c s="44">
        <f>0+Q17</f>
      </c>
      <c r="O17">
        <f>0+R17</f>
      </c>
      <c r="Q17">
        <f>0+I18+I22+I26+I30+I34+I38+I42+I46+I50+I54+I58</f>
      </c>
      <c>
        <f>0+O18+O22+O26+O30+O34+O38+O42+O46+O50+O54+O58</f>
      </c>
    </row>
    <row r="18" spans="1:16" ht="12.75">
      <c r="A18" s="24" t="s">
        <v>49</v>
      </c>
      <c s="29" t="s">
        <v>26</v>
      </c>
      <c s="29" t="s">
        <v>104</v>
      </c>
      <c s="24" t="s">
        <v>51</v>
      </c>
      <c s="30" t="s">
        <v>105</v>
      </c>
      <c s="31" t="s">
        <v>106</v>
      </c>
      <c s="32">
        <v>1.155</v>
      </c>
      <c s="33">
        <v>0</v>
      </c>
      <c s="34">
        <f>ROUND(ROUND(H18,2)*ROUND(G18,3),2)</f>
      </c>
      <c r="O18">
        <f>(I18*21)/100</f>
      </c>
      <c t="s">
        <v>27</v>
      </c>
    </row>
    <row r="19" spans="1:5" ht="12.75">
      <c r="A19" s="35" t="s">
        <v>54</v>
      </c>
      <c r="E19" s="36" t="s">
        <v>107</v>
      </c>
    </row>
    <row r="20" spans="1:5" ht="12.75">
      <c r="A20" s="37" t="s">
        <v>56</v>
      </c>
      <c r="E20" s="38" t="s">
        <v>108</v>
      </c>
    </row>
    <row r="21" spans="1:5" ht="63.75">
      <c r="A21" t="s">
        <v>57</v>
      </c>
      <c r="E21" s="36" t="s">
        <v>109</v>
      </c>
    </row>
    <row r="22" spans="1:16" ht="25.5">
      <c r="A22" s="24" t="s">
        <v>49</v>
      </c>
      <c s="29" t="s">
        <v>37</v>
      </c>
      <c s="29" t="s">
        <v>110</v>
      </c>
      <c s="24" t="s">
        <v>51</v>
      </c>
      <c s="30" t="s">
        <v>111</v>
      </c>
      <c s="31" t="s">
        <v>106</v>
      </c>
      <c s="32">
        <v>3.248</v>
      </c>
      <c s="33">
        <v>0</v>
      </c>
      <c s="34">
        <f>ROUND(ROUND(H22,2)*ROUND(G22,3),2)</f>
      </c>
      <c r="O22">
        <f>(I22*21)/100</f>
      </c>
      <c t="s">
        <v>27</v>
      </c>
    </row>
    <row r="23" spans="1:5" ht="12.75">
      <c r="A23" s="35" t="s">
        <v>54</v>
      </c>
      <c r="E23" s="36" t="s">
        <v>112</v>
      </c>
    </row>
    <row r="24" spans="1:5" ht="38.25">
      <c r="A24" s="37" t="s">
        <v>56</v>
      </c>
      <c r="E24" s="38" t="s">
        <v>113</v>
      </c>
    </row>
    <row r="25" spans="1:5" ht="63.75">
      <c r="A25" t="s">
        <v>57</v>
      </c>
      <c r="E25" s="36" t="s">
        <v>114</v>
      </c>
    </row>
    <row r="26" spans="1:16" ht="25.5">
      <c r="A26" s="24" t="s">
        <v>49</v>
      </c>
      <c s="29" t="s">
        <v>39</v>
      </c>
      <c s="29" t="s">
        <v>115</v>
      </c>
      <c s="24" t="s">
        <v>51</v>
      </c>
      <c s="30" t="s">
        <v>116</v>
      </c>
      <c s="31" t="s">
        <v>117</v>
      </c>
      <c s="32">
        <v>50.669</v>
      </c>
      <c s="33">
        <v>0</v>
      </c>
      <c s="34">
        <f>ROUND(ROUND(H26,2)*ROUND(G26,3),2)</f>
      </c>
      <c r="O26">
        <f>(I26*21)/100</f>
      </c>
      <c t="s">
        <v>27</v>
      </c>
    </row>
    <row r="27" spans="1:5" ht="12.75">
      <c r="A27" s="35" t="s">
        <v>54</v>
      </c>
      <c r="E27" s="36" t="s">
        <v>118</v>
      </c>
    </row>
    <row r="28" spans="1:5" ht="12.75">
      <c r="A28" s="37" t="s">
        <v>56</v>
      </c>
      <c r="E28" s="38" t="s">
        <v>119</v>
      </c>
    </row>
    <row r="29" spans="1:5" ht="25.5">
      <c r="A29" t="s">
        <v>57</v>
      </c>
      <c r="E29" s="36" t="s">
        <v>120</v>
      </c>
    </row>
    <row r="30" spans="1:16" ht="25.5">
      <c r="A30" s="24" t="s">
        <v>49</v>
      </c>
      <c s="29" t="s">
        <v>41</v>
      </c>
      <c s="29" t="s">
        <v>121</v>
      </c>
      <c s="24" t="s">
        <v>51</v>
      </c>
      <c s="30" t="s">
        <v>122</v>
      </c>
      <c s="31" t="s">
        <v>106</v>
      </c>
      <c s="32">
        <v>3.465</v>
      </c>
      <c s="33">
        <v>0</v>
      </c>
      <c s="34">
        <f>ROUND(ROUND(H30,2)*ROUND(G30,3),2)</f>
      </c>
      <c r="O30">
        <f>(I30*21)/100</f>
      </c>
      <c t="s">
        <v>27</v>
      </c>
    </row>
    <row r="31" spans="1:5" ht="12.75">
      <c r="A31" s="35" t="s">
        <v>54</v>
      </c>
      <c r="E31" s="36" t="s">
        <v>51</v>
      </c>
    </row>
    <row r="32" spans="1:5" ht="12.75">
      <c r="A32" s="37" t="s">
        <v>56</v>
      </c>
      <c r="E32" s="38" t="s">
        <v>123</v>
      </c>
    </row>
    <row r="33" spans="1:5" ht="63.75">
      <c r="A33" t="s">
        <v>57</v>
      </c>
      <c r="E33" s="36" t="s">
        <v>109</v>
      </c>
    </row>
    <row r="34" spans="1:16" ht="25.5">
      <c r="A34" s="24" t="s">
        <v>49</v>
      </c>
      <c s="29" t="s">
        <v>81</v>
      </c>
      <c s="29" t="s">
        <v>124</v>
      </c>
      <c s="24" t="s">
        <v>51</v>
      </c>
      <c s="30" t="s">
        <v>125</v>
      </c>
      <c s="31" t="s">
        <v>117</v>
      </c>
      <c s="32">
        <v>39.501</v>
      </c>
      <c s="33">
        <v>0</v>
      </c>
      <c s="34">
        <f>ROUND(ROUND(H34,2)*ROUND(G34,3),2)</f>
      </c>
      <c r="O34">
        <f>(I34*21)/100</f>
      </c>
      <c t="s">
        <v>27</v>
      </c>
    </row>
    <row r="35" spans="1:5" ht="12.75">
      <c r="A35" s="35" t="s">
        <v>54</v>
      </c>
      <c r="E35" s="36" t="s">
        <v>126</v>
      </c>
    </row>
    <row r="36" spans="1:5" ht="12.75">
      <c r="A36" s="37" t="s">
        <v>56</v>
      </c>
      <c r="E36" s="38" t="s">
        <v>127</v>
      </c>
    </row>
    <row r="37" spans="1:5" ht="25.5">
      <c r="A37" t="s">
        <v>57</v>
      </c>
      <c r="E37" s="36" t="s">
        <v>120</v>
      </c>
    </row>
    <row r="38" spans="1:16" ht="12.75">
      <c r="A38" s="24" t="s">
        <v>49</v>
      </c>
      <c s="29" t="s">
        <v>84</v>
      </c>
      <c s="29" t="s">
        <v>128</v>
      </c>
      <c s="24" t="s">
        <v>51</v>
      </c>
      <c s="30" t="s">
        <v>129</v>
      </c>
      <c s="31" t="s">
        <v>106</v>
      </c>
      <c s="32">
        <v>5.392</v>
      </c>
      <c s="33">
        <v>0</v>
      </c>
      <c s="34">
        <f>ROUND(ROUND(H38,2)*ROUND(G38,3),2)</f>
      </c>
      <c r="O38">
        <f>(I38*21)/100</f>
      </c>
      <c t="s">
        <v>27</v>
      </c>
    </row>
    <row r="39" spans="1:5" ht="12.75">
      <c r="A39" s="35" t="s">
        <v>54</v>
      </c>
      <c r="E39" s="36" t="s">
        <v>51</v>
      </c>
    </row>
    <row r="40" spans="1:5" ht="89.25">
      <c r="A40" s="37" t="s">
        <v>56</v>
      </c>
      <c r="E40" s="38" t="s">
        <v>130</v>
      </c>
    </row>
    <row r="41" spans="1:5" ht="369.75">
      <c r="A41" t="s">
        <v>57</v>
      </c>
      <c r="E41" s="36" t="s">
        <v>131</v>
      </c>
    </row>
    <row r="42" spans="1:16" ht="12.75">
      <c r="A42" s="24" t="s">
        <v>49</v>
      </c>
      <c s="29" t="s">
        <v>44</v>
      </c>
      <c s="29" t="s">
        <v>132</v>
      </c>
      <c s="24" t="s">
        <v>51</v>
      </c>
      <c s="30" t="s">
        <v>133</v>
      </c>
      <c s="31" t="s">
        <v>134</v>
      </c>
      <c s="32">
        <v>32.352</v>
      </c>
      <c s="33">
        <v>0</v>
      </c>
      <c s="34">
        <f>ROUND(ROUND(H42,2)*ROUND(G42,3),2)</f>
      </c>
      <c r="O42">
        <f>(I42*21)/100</f>
      </c>
      <c t="s">
        <v>27</v>
      </c>
    </row>
    <row r="43" spans="1:5" ht="12.75">
      <c r="A43" s="35" t="s">
        <v>54</v>
      </c>
      <c r="E43" s="36" t="s">
        <v>135</v>
      </c>
    </row>
    <row r="44" spans="1:5" ht="12.75">
      <c r="A44" s="37" t="s">
        <v>56</v>
      </c>
      <c r="E44" s="38" t="s">
        <v>136</v>
      </c>
    </row>
    <row r="45" spans="1:5" ht="25.5">
      <c r="A45" t="s">
        <v>57</v>
      </c>
      <c r="E45" s="36" t="s">
        <v>137</v>
      </c>
    </row>
    <row r="46" spans="1:16" ht="12.75">
      <c r="A46" s="24" t="s">
        <v>49</v>
      </c>
      <c s="29" t="s">
        <v>46</v>
      </c>
      <c s="29" t="s">
        <v>138</v>
      </c>
      <c s="24" t="s">
        <v>51</v>
      </c>
      <c s="30" t="s">
        <v>139</v>
      </c>
      <c s="31" t="s">
        <v>106</v>
      </c>
      <c s="32">
        <v>35</v>
      </c>
      <c s="33">
        <v>0</v>
      </c>
      <c s="34">
        <f>ROUND(ROUND(H46,2)*ROUND(G46,3),2)</f>
      </c>
      <c r="O46">
        <f>(I46*21)/100</f>
      </c>
      <c t="s">
        <v>27</v>
      </c>
    </row>
    <row r="47" spans="1:5" ht="12.75">
      <c r="A47" s="35" t="s">
        <v>54</v>
      </c>
      <c r="E47" s="36" t="s">
        <v>140</v>
      </c>
    </row>
    <row r="48" spans="1:5" ht="89.25">
      <c r="A48" s="37" t="s">
        <v>56</v>
      </c>
      <c r="E48" s="38" t="s">
        <v>141</v>
      </c>
    </row>
    <row r="49" spans="1:5" ht="318.75">
      <c r="A49" t="s">
        <v>57</v>
      </c>
      <c r="E49" s="36" t="s">
        <v>142</v>
      </c>
    </row>
    <row r="50" spans="1:16" ht="12.75">
      <c r="A50" s="24" t="s">
        <v>49</v>
      </c>
      <c s="29" t="s">
        <v>91</v>
      </c>
      <c s="29" t="s">
        <v>143</v>
      </c>
      <c s="24" t="s">
        <v>51</v>
      </c>
      <c s="30" t="s">
        <v>144</v>
      </c>
      <c s="31" t="s">
        <v>134</v>
      </c>
      <c s="32">
        <v>210</v>
      </c>
      <c s="33">
        <v>0</v>
      </c>
      <c s="34">
        <f>ROUND(ROUND(H50,2)*ROUND(G50,3),2)</f>
      </c>
      <c r="O50">
        <f>(I50*21)/100</f>
      </c>
      <c t="s">
        <v>27</v>
      </c>
    </row>
    <row r="51" spans="1:5" ht="12.75">
      <c r="A51" s="35" t="s">
        <v>54</v>
      </c>
      <c r="E51" s="36" t="s">
        <v>145</v>
      </c>
    </row>
    <row r="52" spans="1:5" ht="12.75">
      <c r="A52" s="37" t="s">
        <v>56</v>
      </c>
      <c r="E52" s="38" t="s">
        <v>146</v>
      </c>
    </row>
    <row r="53" spans="1:5" ht="25.5">
      <c r="A53" t="s">
        <v>57</v>
      </c>
      <c r="E53" s="36" t="s">
        <v>137</v>
      </c>
    </row>
    <row r="54" spans="1:16" ht="12.75">
      <c r="A54" s="24" t="s">
        <v>49</v>
      </c>
      <c s="29" t="s">
        <v>147</v>
      </c>
      <c s="29" t="s">
        <v>148</v>
      </c>
      <c s="24" t="s">
        <v>51</v>
      </c>
      <c s="30" t="s">
        <v>149</v>
      </c>
      <c s="31" t="s">
        <v>106</v>
      </c>
      <c s="32">
        <v>40.392</v>
      </c>
      <c s="33">
        <v>0</v>
      </c>
      <c s="34">
        <f>ROUND(ROUND(H54,2)*ROUND(G54,3),2)</f>
      </c>
      <c r="O54">
        <f>(I54*21)/100</f>
      </c>
      <c t="s">
        <v>27</v>
      </c>
    </row>
    <row r="55" spans="1:5" ht="12.75">
      <c r="A55" s="35" t="s">
        <v>54</v>
      </c>
      <c r="E55" s="36" t="s">
        <v>150</v>
      </c>
    </row>
    <row r="56" spans="1:5" ht="89.25">
      <c r="A56" s="37" t="s">
        <v>56</v>
      </c>
      <c r="E56" s="38" t="s">
        <v>151</v>
      </c>
    </row>
    <row r="57" spans="1:5" ht="191.25">
      <c r="A57" t="s">
        <v>57</v>
      </c>
      <c r="E57" s="36" t="s">
        <v>152</v>
      </c>
    </row>
    <row r="58" spans="1:16" ht="12.75">
      <c r="A58" s="24" t="s">
        <v>49</v>
      </c>
      <c s="29" t="s">
        <v>153</v>
      </c>
      <c s="29" t="s">
        <v>154</v>
      </c>
      <c s="24" t="s">
        <v>51</v>
      </c>
      <c s="30" t="s">
        <v>155</v>
      </c>
      <c s="31" t="s">
        <v>106</v>
      </c>
      <c s="32">
        <v>21.762</v>
      </c>
      <c s="33">
        <v>0</v>
      </c>
      <c s="34">
        <f>ROUND(ROUND(H58,2)*ROUND(G58,3),2)</f>
      </c>
      <c r="O58">
        <f>(I58*21)/100</f>
      </c>
      <c t="s">
        <v>27</v>
      </c>
    </row>
    <row r="59" spans="1:5" ht="12.75">
      <c r="A59" s="35" t="s">
        <v>54</v>
      </c>
      <c r="E59" s="36" t="s">
        <v>156</v>
      </c>
    </row>
    <row r="60" spans="1:5" ht="165.75">
      <c r="A60" s="37" t="s">
        <v>56</v>
      </c>
      <c r="E60" s="38" t="s">
        <v>157</v>
      </c>
    </row>
    <row r="61" spans="1:5" ht="229.5">
      <c r="A61" t="s">
        <v>57</v>
      </c>
      <c r="E61" s="36" t="s">
        <v>158</v>
      </c>
    </row>
    <row r="62" spans="1:18" ht="12.75" customHeight="1">
      <c r="A62" s="6" t="s">
        <v>47</v>
      </c>
      <c s="6"/>
      <c s="43" t="s">
        <v>27</v>
      </c>
      <c s="6"/>
      <c s="27" t="s">
        <v>159</v>
      </c>
      <c s="6"/>
      <c s="6"/>
      <c s="6"/>
      <c s="44">
        <f>0+Q62</f>
      </c>
      <c r="O62">
        <f>0+R62</f>
      </c>
      <c r="Q62">
        <f>0+I63+I67+I71</f>
      </c>
      <c>
        <f>0+O63+O67+O71</f>
      </c>
    </row>
    <row r="63" spans="1:16" ht="12.75">
      <c r="A63" s="24" t="s">
        <v>49</v>
      </c>
      <c s="29" t="s">
        <v>160</v>
      </c>
      <c s="29" t="s">
        <v>161</v>
      </c>
      <c s="24" t="s">
        <v>51</v>
      </c>
      <c s="30" t="s">
        <v>162</v>
      </c>
      <c s="31" t="s">
        <v>163</v>
      </c>
      <c s="32">
        <v>24.877</v>
      </c>
      <c s="33">
        <v>0</v>
      </c>
      <c s="34">
        <f>ROUND(ROUND(H63,2)*ROUND(G63,3),2)</f>
      </c>
      <c r="O63">
        <f>(I63*21)/100</f>
      </c>
      <c t="s">
        <v>27</v>
      </c>
    </row>
    <row r="64" spans="1:5" ht="12.75">
      <c r="A64" s="35" t="s">
        <v>54</v>
      </c>
      <c r="E64" s="36" t="s">
        <v>164</v>
      </c>
    </row>
    <row r="65" spans="1:5" ht="89.25">
      <c r="A65" s="37" t="s">
        <v>56</v>
      </c>
      <c r="E65" s="38" t="s">
        <v>165</v>
      </c>
    </row>
    <row r="66" spans="1:5" ht="102">
      <c r="A66" t="s">
        <v>57</v>
      </c>
      <c r="E66" s="36" t="s">
        <v>166</v>
      </c>
    </row>
    <row r="67" spans="1:16" ht="12.75">
      <c r="A67" s="24" t="s">
        <v>49</v>
      </c>
      <c s="29" t="s">
        <v>167</v>
      </c>
      <c s="29" t="s">
        <v>168</v>
      </c>
      <c s="24" t="s">
        <v>51</v>
      </c>
      <c s="30" t="s">
        <v>169</v>
      </c>
      <c s="31" t="s">
        <v>106</v>
      </c>
      <c s="32">
        <v>4.678</v>
      </c>
      <c s="33">
        <v>0</v>
      </c>
      <c s="34">
        <f>ROUND(ROUND(H67,2)*ROUND(G67,3),2)</f>
      </c>
      <c r="O67">
        <f>(I67*21)/100</f>
      </c>
      <c t="s">
        <v>27</v>
      </c>
    </row>
    <row r="68" spans="1:5" ht="12.75">
      <c r="A68" s="35" t="s">
        <v>54</v>
      </c>
      <c r="E68" s="36" t="s">
        <v>170</v>
      </c>
    </row>
    <row r="69" spans="1:5" ht="89.25">
      <c r="A69" s="37" t="s">
        <v>56</v>
      </c>
      <c r="E69" s="38" t="s">
        <v>171</v>
      </c>
    </row>
    <row r="70" spans="1:5" ht="369.75">
      <c r="A70" t="s">
        <v>57</v>
      </c>
      <c r="E70" s="36" t="s">
        <v>172</v>
      </c>
    </row>
    <row r="71" spans="1:16" ht="12.75">
      <c r="A71" s="24" t="s">
        <v>49</v>
      </c>
      <c s="29" t="s">
        <v>173</v>
      </c>
      <c s="29" t="s">
        <v>174</v>
      </c>
      <c s="24" t="s">
        <v>51</v>
      </c>
      <c s="30" t="s">
        <v>175</v>
      </c>
      <c s="31" t="s">
        <v>98</v>
      </c>
      <c s="32">
        <v>0.702</v>
      </c>
      <c s="33">
        <v>0</v>
      </c>
      <c s="34">
        <f>ROUND(ROUND(H71,2)*ROUND(G71,3),2)</f>
      </c>
      <c r="O71">
        <f>(I71*21)/100</f>
      </c>
      <c t="s">
        <v>27</v>
      </c>
    </row>
    <row r="72" spans="1:5" ht="12.75">
      <c r="A72" s="35" t="s">
        <v>54</v>
      </c>
      <c r="E72" s="36" t="s">
        <v>176</v>
      </c>
    </row>
    <row r="73" spans="1:5" ht="12.75">
      <c r="A73" s="37" t="s">
        <v>56</v>
      </c>
      <c r="E73" s="38" t="s">
        <v>177</v>
      </c>
    </row>
    <row r="74" spans="1:5" ht="267.75">
      <c r="A74" t="s">
        <v>57</v>
      </c>
      <c r="E74" s="36" t="s">
        <v>178</v>
      </c>
    </row>
    <row r="75" spans="1:18" ht="12.75" customHeight="1">
      <c r="A75" s="6" t="s">
        <v>47</v>
      </c>
      <c s="6"/>
      <c s="43" t="s">
        <v>26</v>
      </c>
      <c s="6"/>
      <c s="27" t="s">
        <v>179</v>
      </c>
      <c s="6"/>
      <c s="6"/>
      <c s="6"/>
      <c s="44">
        <f>0+Q75</f>
      </c>
      <c r="O75">
        <f>0+R75</f>
      </c>
      <c r="Q75">
        <f>0+I76+I80+I84+I88</f>
      </c>
      <c>
        <f>0+O76+O80+O84+O88</f>
      </c>
    </row>
    <row r="76" spans="1:16" ht="12.75">
      <c r="A76" s="24" t="s">
        <v>49</v>
      </c>
      <c s="29" t="s">
        <v>180</v>
      </c>
      <c s="29" t="s">
        <v>181</v>
      </c>
      <c s="24" t="s">
        <v>51</v>
      </c>
      <c s="30" t="s">
        <v>182</v>
      </c>
      <c s="31" t="s">
        <v>106</v>
      </c>
      <c s="32">
        <v>5.653</v>
      </c>
      <c s="33">
        <v>0</v>
      </c>
      <c s="34">
        <f>ROUND(ROUND(H76,2)*ROUND(G76,3),2)</f>
      </c>
      <c r="O76">
        <f>(I76*21)/100</f>
      </c>
      <c t="s">
        <v>27</v>
      </c>
    </row>
    <row r="77" spans="1:5" ht="12.75">
      <c r="A77" s="35" t="s">
        <v>54</v>
      </c>
      <c r="E77" s="36" t="s">
        <v>183</v>
      </c>
    </row>
    <row r="78" spans="1:5" ht="89.25">
      <c r="A78" s="37" t="s">
        <v>56</v>
      </c>
      <c r="E78" s="38" t="s">
        <v>184</v>
      </c>
    </row>
    <row r="79" spans="1:5" ht="382.5">
      <c r="A79" t="s">
        <v>57</v>
      </c>
      <c r="E79" s="36" t="s">
        <v>185</v>
      </c>
    </row>
    <row r="80" spans="1:16" ht="12.75">
      <c r="A80" s="24" t="s">
        <v>49</v>
      </c>
      <c s="29" t="s">
        <v>186</v>
      </c>
      <c s="29" t="s">
        <v>187</v>
      </c>
      <c s="24" t="s">
        <v>51</v>
      </c>
      <c s="30" t="s">
        <v>188</v>
      </c>
      <c s="31" t="s">
        <v>98</v>
      </c>
      <c s="32">
        <v>1.131</v>
      </c>
      <c s="33">
        <v>0</v>
      </c>
      <c s="34">
        <f>ROUND(ROUND(H80,2)*ROUND(G80,3),2)</f>
      </c>
      <c r="O80">
        <f>(I80*21)/100</f>
      </c>
      <c t="s">
        <v>27</v>
      </c>
    </row>
    <row r="81" spans="1:5" ht="12.75">
      <c r="A81" s="35" t="s">
        <v>54</v>
      </c>
      <c r="E81" s="36" t="s">
        <v>189</v>
      </c>
    </row>
    <row r="82" spans="1:5" ht="12.75">
      <c r="A82" s="37" t="s">
        <v>56</v>
      </c>
      <c r="E82" s="38" t="s">
        <v>190</v>
      </c>
    </row>
    <row r="83" spans="1:5" ht="242.25">
      <c r="A83" t="s">
        <v>57</v>
      </c>
      <c r="E83" s="36" t="s">
        <v>191</v>
      </c>
    </row>
    <row r="84" spans="1:16" ht="12.75">
      <c r="A84" s="24" t="s">
        <v>49</v>
      </c>
      <c s="29" t="s">
        <v>192</v>
      </c>
      <c s="29" t="s">
        <v>193</v>
      </c>
      <c s="24" t="s">
        <v>51</v>
      </c>
      <c s="30" t="s">
        <v>194</v>
      </c>
      <c s="31" t="s">
        <v>106</v>
      </c>
      <c s="32">
        <v>7.521</v>
      </c>
      <c s="33">
        <v>0</v>
      </c>
      <c s="34">
        <f>ROUND(ROUND(H84,2)*ROUND(G84,3),2)</f>
      </c>
      <c r="O84">
        <f>(I84*21)/100</f>
      </c>
      <c t="s">
        <v>27</v>
      </c>
    </row>
    <row r="85" spans="1:5" ht="12.75">
      <c r="A85" s="35" t="s">
        <v>54</v>
      </c>
      <c r="E85" s="36" t="s">
        <v>195</v>
      </c>
    </row>
    <row r="86" spans="1:5" ht="89.25">
      <c r="A86" s="37" t="s">
        <v>56</v>
      </c>
      <c r="E86" s="38" t="s">
        <v>196</v>
      </c>
    </row>
    <row r="87" spans="1:5" ht="369.75">
      <c r="A87" t="s">
        <v>57</v>
      </c>
      <c r="E87" s="36" t="s">
        <v>197</v>
      </c>
    </row>
    <row r="88" spans="1:16" ht="12.75">
      <c r="A88" s="24" t="s">
        <v>49</v>
      </c>
      <c s="29" t="s">
        <v>198</v>
      </c>
      <c s="29" t="s">
        <v>199</v>
      </c>
      <c s="24" t="s">
        <v>51</v>
      </c>
      <c s="30" t="s">
        <v>200</v>
      </c>
      <c s="31" t="s">
        <v>98</v>
      </c>
      <c s="32">
        <v>1.128</v>
      </c>
      <c s="33">
        <v>0</v>
      </c>
      <c s="34">
        <f>ROUND(ROUND(H88,2)*ROUND(G88,3),2)</f>
      </c>
      <c r="O88">
        <f>(I88*21)/100</f>
      </c>
      <c t="s">
        <v>27</v>
      </c>
    </row>
    <row r="89" spans="1:5" ht="12.75">
      <c r="A89" s="35" t="s">
        <v>54</v>
      </c>
      <c r="E89" s="36" t="s">
        <v>176</v>
      </c>
    </row>
    <row r="90" spans="1:5" ht="12.75">
      <c r="A90" s="37" t="s">
        <v>56</v>
      </c>
      <c r="E90" s="38" t="s">
        <v>201</v>
      </c>
    </row>
    <row r="91" spans="1:5" ht="267.75">
      <c r="A91" t="s">
        <v>57</v>
      </c>
      <c r="E91" s="36" t="s">
        <v>178</v>
      </c>
    </row>
    <row r="92" spans="1:18" ht="12.75" customHeight="1">
      <c r="A92" s="6" t="s">
        <v>47</v>
      </c>
      <c s="6"/>
      <c s="43" t="s">
        <v>37</v>
      </c>
      <c s="6"/>
      <c s="27" t="s">
        <v>202</v>
      </c>
      <c s="6"/>
      <c s="6"/>
      <c s="6"/>
      <c s="44">
        <f>0+Q92</f>
      </c>
      <c r="O92">
        <f>0+R92</f>
      </c>
      <c r="Q92">
        <f>0+I93+I97+I101+I105+I109+I113+I117</f>
      </c>
      <c>
        <f>0+O93+O97+O101+O105+O109+O113+O117</f>
      </c>
    </row>
    <row r="93" spans="1:16" ht="12.75">
      <c r="A93" s="24" t="s">
        <v>49</v>
      </c>
      <c s="29" t="s">
        <v>203</v>
      </c>
      <c s="29" t="s">
        <v>204</v>
      </c>
      <c s="24" t="s">
        <v>51</v>
      </c>
      <c s="30" t="s">
        <v>205</v>
      </c>
      <c s="31" t="s">
        <v>106</v>
      </c>
      <c s="32">
        <v>3.118</v>
      </c>
      <c s="33">
        <v>0</v>
      </c>
      <c s="34">
        <f>ROUND(ROUND(H93,2)*ROUND(G93,3),2)</f>
      </c>
      <c r="O93">
        <f>(I93*21)/100</f>
      </c>
      <c t="s">
        <v>27</v>
      </c>
    </row>
    <row r="94" spans="1:5" ht="12.75">
      <c r="A94" s="35" t="s">
        <v>54</v>
      </c>
      <c r="E94" s="36" t="s">
        <v>206</v>
      </c>
    </row>
    <row r="95" spans="1:5" ht="89.25">
      <c r="A95" s="37" t="s">
        <v>56</v>
      </c>
      <c r="E95" s="38" t="s">
        <v>207</v>
      </c>
    </row>
    <row r="96" spans="1:5" ht="369.75">
      <c r="A96" t="s">
        <v>57</v>
      </c>
      <c r="E96" s="36" t="s">
        <v>197</v>
      </c>
    </row>
    <row r="97" spans="1:16" ht="12.75">
      <c r="A97" s="24" t="s">
        <v>49</v>
      </c>
      <c s="29" t="s">
        <v>208</v>
      </c>
      <c s="29" t="s">
        <v>209</v>
      </c>
      <c s="24" t="s">
        <v>51</v>
      </c>
      <c s="30" t="s">
        <v>210</v>
      </c>
      <c s="31" t="s">
        <v>98</v>
      </c>
      <c s="32">
        <v>0.468</v>
      </c>
      <c s="33">
        <v>0</v>
      </c>
      <c s="34">
        <f>ROUND(ROUND(H97,2)*ROUND(G97,3),2)</f>
      </c>
      <c r="O97">
        <f>(I97*21)/100</f>
      </c>
      <c t="s">
        <v>27</v>
      </c>
    </row>
    <row r="98" spans="1:5" ht="12.75">
      <c r="A98" s="35" t="s">
        <v>54</v>
      </c>
      <c r="E98" s="36" t="s">
        <v>176</v>
      </c>
    </row>
    <row r="99" spans="1:5" ht="12.75">
      <c r="A99" s="37" t="s">
        <v>56</v>
      </c>
      <c r="E99" s="38" t="s">
        <v>211</v>
      </c>
    </row>
    <row r="100" spans="1:5" ht="267.75">
      <c r="A100" t="s">
        <v>57</v>
      </c>
      <c r="E100" s="36" t="s">
        <v>212</v>
      </c>
    </row>
    <row r="101" spans="1:16" ht="12.75">
      <c r="A101" s="24" t="s">
        <v>49</v>
      </c>
      <c s="29" t="s">
        <v>213</v>
      </c>
      <c s="29" t="s">
        <v>214</v>
      </c>
      <c s="24" t="s">
        <v>51</v>
      </c>
      <c s="30" t="s">
        <v>215</v>
      </c>
      <c s="31" t="s">
        <v>106</v>
      </c>
      <c s="32">
        <v>1.04</v>
      </c>
      <c s="33">
        <v>0</v>
      </c>
      <c s="34">
        <f>ROUND(ROUND(H101,2)*ROUND(G101,3),2)</f>
      </c>
      <c r="O101">
        <f>(I101*21)/100</f>
      </c>
      <c t="s">
        <v>27</v>
      </c>
    </row>
    <row r="102" spans="1:5" ht="12.75">
      <c r="A102" s="35" t="s">
        <v>54</v>
      </c>
      <c r="E102" s="36" t="s">
        <v>216</v>
      </c>
    </row>
    <row r="103" spans="1:5" ht="89.25">
      <c r="A103" s="37" t="s">
        <v>56</v>
      </c>
      <c r="E103" s="38" t="s">
        <v>217</v>
      </c>
    </row>
    <row r="104" spans="1:5" ht="369.75">
      <c r="A104" t="s">
        <v>57</v>
      </c>
      <c r="E104" s="36" t="s">
        <v>197</v>
      </c>
    </row>
    <row r="105" spans="1:16" ht="12.75">
      <c r="A105" s="24" t="s">
        <v>49</v>
      </c>
      <c s="29" t="s">
        <v>218</v>
      </c>
      <c s="29" t="s">
        <v>219</v>
      </c>
      <c s="24" t="s">
        <v>51</v>
      </c>
      <c s="30" t="s">
        <v>220</v>
      </c>
      <c s="31" t="s">
        <v>106</v>
      </c>
      <c s="32">
        <v>10.203</v>
      </c>
      <c s="33">
        <v>0</v>
      </c>
      <c s="34">
        <f>ROUND(ROUND(H105,2)*ROUND(G105,3),2)</f>
      </c>
      <c r="O105">
        <f>(I105*21)/100</f>
      </c>
      <c t="s">
        <v>27</v>
      </c>
    </row>
    <row r="106" spans="1:5" ht="25.5">
      <c r="A106" s="35" t="s">
        <v>54</v>
      </c>
      <c r="E106" s="36" t="s">
        <v>221</v>
      </c>
    </row>
    <row r="107" spans="1:5" ht="140.25">
      <c r="A107" s="37" t="s">
        <v>56</v>
      </c>
      <c r="E107" s="38" t="s">
        <v>222</v>
      </c>
    </row>
    <row r="108" spans="1:5" ht="357">
      <c r="A108" t="s">
        <v>57</v>
      </c>
      <c r="E108" s="36" t="s">
        <v>223</v>
      </c>
    </row>
    <row r="109" spans="1:16" ht="12.75">
      <c r="A109" s="24" t="s">
        <v>49</v>
      </c>
      <c s="29" t="s">
        <v>224</v>
      </c>
      <c s="29" t="s">
        <v>225</v>
      </c>
      <c s="24" t="s">
        <v>51</v>
      </c>
      <c s="30" t="s">
        <v>226</v>
      </c>
      <c s="31" t="s">
        <v>106</v>
      </c>
      <c s="32">
        <v>2.1</v>
      </c>
      <c s="33">
        <v>0</v>
      </c>
      <c s="34">
        <f>ROUND(ROUND(H109,2)*ROUND(G109,3),2)</f>
      </c>
      <c r="O109">
        <f>(I109*21)/100</f>
      </c>
      <c t="s">
        <v>27</v>
      </c>
    </row>
    <row r="110" spans="1:5" ht="12.75">
      <c r="A110" s="35" t="s">
        <v>54</v>
      </c>
      <c r="E110" s="36" t="s">
        <v>227</v>
      </c>
    </row>
    <row r="111" spans="1:5" ht="12.75">
      <c r="A111" s="37" t="s">
        <v>56</v>
      </c>
      <c r="E111" s="38" t="s">
        <v>228</v>
      </c>
    </row>
    <row r="112" spans="1:5" ht="293.25">
      <c r="A112" t="s">
        <v>57</v>
      </c>
      <c r="E112" s="36" t="s">
        <v>229</v>
      </c>
    </row>
    <row r="113" spans="1:16" ht="12.75">
      <c r="A113" s="24" t="s">
        <v>49</v>
      </c>
      <c s="29" t="s">
        <v>230</v>
      </c>
      <c s="29" t="s">
        <v>231</v>
      </c>
      <c s="24" t="s">
        <v>33</v>
      </c>
      <c s="30" t="s">
        <v>232</v>
      </c>
      <c s="31" t="s">
        <v>106</v>
      </c>
      <c s="32">
        <v>17.004</v>
      </c>
      <c s="33">
        <v>0</v>
      </c>
      <c s="34">
        <f>ROUND(ROUND(H113,2)*ROUND(G113,3),2)</f>
      </c>
      <c r="O113">
        <f>(I113*21)/100</f>
      </c>
      <c t="s">
        <v>27</v>
      </c>
    </row>
    <row r="114" spans="1:5" ht="12.75">
      <c r="A114" s="35" t="s">
        <v>54</v>
      </c>
      <c r="E114" s="36" t="s">
        <v>233</v>
      </c>
    </row>
    <row r="115" spans="1:5" ht="140.25">
      <c r="A115" s="37" t="s">
        <v>56</v>
      </c>
      <c r="E115" s="38" t="s">
        <v>234</v>
      </c>
    </row>
    <row r="116" spans="1:5" ht="102">
      <c r="A116" t="s">
        <v>57</v>
      </c>
      <c r="E116" s="36" t="s">
        <v>235</v>
      </c>
    </row>
    <row r="117" spans="1:16" ht="12.75">
      <c r="A117" s="24" t="s">
        <v>49</v>
      </c>
      <c s="29" t="s">
        <v>236</v>
      </c>
      <c s="29" t="s">
        <v>231</v>
      </c>
      <c s="24" t="s">
        <v>27</v>
      </c>
      <c s="30" t="s">
        <v>232</v>
      </c>
      <c s="31" t="s">
        <v>106</v>
      </c>
      <c s="32">
        <v>3.248</v>
      </c>
      <c s="33">
        <v>0</v>
      </c>
      <c s="34">
        <f>ROUND(ROUND(H117,2)*ROUND(G117,3),2)</f>
      </c>
      <c r="O117">
        <f>(I117*21)/100</f>
      </c>
      <c t="s">
        <v>27</v>
      </c>
    </row>
    <row r="118" spans="1:5" ht="12.75">
      <c r="A118" s="35" t="s">
        <v>54</v>
      </c>
      <c r="E118" s="36" t="s">
        <v>237</v>
      </c>
    </row>
    <row r="119" spans="1:5" ht="12.75">
      <c r="A119" s="37" t="s">
        <v>56</v>
      </c>
      <c r="E119" s="38" t="s">
        <v>238</v>
      </c>
    </row>
    <row r="120" spans="1:5" ht="89.25">
      <c r="A120" t="s">
        <v>57</v>
      </c>
      <c r="E120" s="36" t="s">
        <v>239</v>
      </c>
    </row>
    <row r="121" spans="1:18" ht="12.75" customHeight="1">
      <c r="A121" s="6" t="s">
        <v>47</v>
      </c>
      <c s="6"/>
      <c s="43" t="s">
        <v>39</v>
      </c>
      <c s="6"/>
      <c s="27" t="s">
        <v>240</v>
      </c>
      <c s="6"/>
      <c s="6"/>
      <c s="6"/>
      <c s="44">
        <f>0+Q121</f>
      </c>
      <c r="O121">
        <f>0+R121</f>
      </c>
      <c r="Q121">
        <f>0+I122+I126+I130+I134+I138</f>
      </c>
      <c>
        <f>0+O122+O126+O130+O134+O138</f>
      </c>
    </row>
    <row r="122" spans="1:16" ht="12.75">
      <c r="A122" s="24" t="s">
        <v>49</v>
      </c>
      <c s="29" t="s">
        <v>241</v>
      </c>
      <c s="29" t="s">
        <v>242</v>
      </c>
      <c s="24" t="s">
        <v>51</v>
      </c>
      <c s="30" t="s">
        <v>243</v>
      </c>
      <c s="31" t="s">
        <v>106</v>
      </c>
      <c s="32">
        <v>3.465</v>
      </c>
      <c s="33">
        <v>0</v>
      </c>
      <c s="34">
        <f>ROUND(ROUND(H122,2)*ROUND(G122,3),2)</f>
      </c>
      <c r="O122">
        <f>(I122*21)/100</f>
      </c>
      <c t="s">
        <v>27</v>
      </c>
    </row>
    <row r="123" spans="1:5" ht="12.75">
      <c r="A123" s="35" t="s">
        <v>54</v>
      </c>
      <c r="E123" s="36" t="s">
        <v>51</v>
      </c>
    </row>
    <row r="124" spans="1:5" ht="12.75">
      <c r="A124" s="37" t="s">
        <v>56</v>
      </c>
      <c r="E124" s="38" t="s">
        <v>123</v>
      </c>
    </row>
    <row r="125" spans="1:5" ht="127.5">
      <c r="A125" t="s">
        <v>57</v>
      </c>
      <c r="E125" s="36" t="s">
        <v>244</v>
      </c>
    </row>
    <row r="126" spans="1:16" ht="12.75">
      <c r="A126" s="24" t="s">
        <v>49</v>
      </c>
      <c s="29" t="s">
        <v>245</v>
      </c>
      <c s="29" t="s">
        <v>246</v>
      </c>
      <c s="24" t="s">
        <v>51</v>
      </c>
      <c s="30" t="s">
        <v>247</v>
      </c>
      <c s="31" t="s">
        <v>163</v>
      </c>
      <c s="32">
        <v>23</v>
      </c>
      <c s="33">
        <v>0</v>
      </c>
      <c s="34">
        <f>ROUND(ROUND(H126,2)*ROUND(G126,3),2)</f>
      </c>
      <c r="O126">
        <f>(I126*21)/100</f>
      </c>
      <c t="s">
        <v>27</v>
      </c>
    </row>
    <row r="127" spans="1:5" ht="12.75">
      <c r="A127" s="35" t="s">
        <v>54</v>
      </c>
      <c r="E127" s="36" t="s">
        <v>51</v>
      </c>
    </row>
    <row r="128" spans="1:5" ht="12.75">
      <c r="A128" s="37" t="s">
        <v>56</v>
      </c>
      <c r="E128" s="38" t="s">
        <v>248</v>
      </c>
    </row>
    <row r="129" spans="1:5" ht="51">
      <c r="A129" t="s">
        <v>57</v>
      </c>
      <c r="E129" s="36" t="s">
        <v>249</v>
      </c>
    </row>
    <row r="130" spans="1:16" ht="12.75">
      <c r="A130" s="24" t="s">
        <v>49</v>
      </c>
      <c s="29" t="s">
        <v>250</v>
      </c>
      <c s="29" t="s">
        <v>251</v>
      </c>
      <c s="24" t="s">
        <v>51</v>
      </c>
      <c s="30" t="s">
        <v>252</v>
      </c>
      <c s="31" t="s">
        <v>163</v>
      </c>
      <c s="32">
        <v>11.55</v>
      </c>
      <c s="33">
        <v>0</v>
      </c>
      <c s="34">
        <f>ROUND(ROUND(H130,2)*ROUND(G130,3),2)</f>
      </c>
      <c r="O130">
        <f>(I130*21)/100</f>
      </c>
      <c t="s">
        <v>27</v>
      </c>
    </row>
    <row r="131" spans="1:5" ht="12.75">
      <c r="A131" s="35" t="s">
        <v>54</v>
      </c>
      <c r="E131" s="36" t="s">
        <v>51</v>
      </c>
    </row>
    <row r="132" spans="1:5" ht="12.75">
      <c r="A132" s="37" t="s">
        <v>56</v>
      </c>
      <c r="E132" s="38" t="s">
        <v>253</v>
      </c>
    </row>
    <row r="133" spans="1:5" ht="140.25">
      <c r="A133" t="s">
        <v>57</v>
      </c>
      <c r="E133" s="36" t="s">
        <v>254</v>
      </c>
    </row>
    <row r="134" spans="1:16" ht="12.75">
      <c r="A134" s="24" t="s">
        <v>49</v>
      </c>
      <c s="29" t="s">
        <v>255</v>
      </c>
      <c s="29" t="s">
        <v>256</v>
      </c>
      <c s="24" t="s">
        <v>51</v>
      </c>
      <c s="30" t="s">
        <v>257</v>
      </c>
      <c s="31" t="s">
        <v>163</v>
      </c>
      <c s="32">
        <v>11.55</v>
      </c>
      <c s="33">
        <v>0</v>
      </c>
      <c s="34">
        <f>ROUND(ROUND(H134,2)*ROUND(G134,3),2)</f>
      </c>
      <c r="O134">
        <f>(I134*21)/100</f>
      </c>
      <c t="s">
        <v>27</v>
      </c>
    </row>
    <row r="135" spans="1:5" ht="12.75">
      <c r="A135" s="35" t="s">
        <v>54</v>
      </c>
      <c r="E135" s="36" t="s">
        <v>51</v>
      </c>
    </row>
    <row r="136" spans="1:5" ht="12.75">
      <c r="A136" s="37" t="s">
        <v>56</v>
      </c>
      <c r="E136" s="38" t="s">
        <v>253</v>
      </c>
    </row>
    <row r="137" spans="1:5" ht="140.25">
      <c r="A137" t="s">
        <v>57</v>
      </c>
      <c r="E137" s="36" t="s">
        <v>254</v>
      </c>
    </row>
    <row r="138" spans="1:16" ht="12.75">
      <c r="A138" s="24" t="s">
        <v>49</v>
      </c>
      <c s="29" t="s">
        <v>258</v>
      </c>
      <c s="29" t="s">
        <v>259</v>
      </c>
      <c s="24" t="s">
        <v>51</v>
      </c>
      <c s="30" t="s">
        <v>260</v>
      </c>
      <c s="31" t="s">
        <v>98</v>
      </c>
      <c s="32">
        <v>70</v>
      </c>
      <c s="33">
        <v>0</v>
      </c>
      <c s="34">
        <f>ROUND(ROUND(H138,2)*ROUND(G138,3),2)</f>
      </c>
      <c r="O138">
        <f>(I138*21)/100</f>
      </c>
      <c t="s">
        <v>27</v>
      </c>
    </row>
    <row r="139" spans="1:5" ht="38.25">
      <c r="A139" s="35" t="s">
        <v>54</v>
      </c>
      <c r="E139" s="36" t="s">
        <v>261</v>
      </c>
    </row>
    <row r="140" spans="1:5" ht="12.75">
      <c r="A140" s="37" t="s">
        <v>56</v>
      </c>
      <c r="E140" s="38" t="s">
        <v>262</v>
      </c>
    </row>
    <row r="141" spans="1:5" ht="76.5">
      <c r="A141" t="s">
        <v>57</v>
      </c>
      <c r="E141" s="36" t="s">
        <v>263</v>
      </c>
    </row>
    <row r="142" spans="1:18" ht="12.75" customHeight="1">
      <c r="A142" s="6" t="s">
        <v>47</v>
      </c>
      <c s="6"/>
      <c s="43" t="s">
        <v>41</v>
      </c>
      <c s="6"/>
      <c s="27" t="s">
        <v>264</v>
      </c>
      <c s="6"/>
      <c s="6"/>
      <c s="6"/>
      <c s="44">
        <f>0+Q142</f>
      </c>
      <c r="O142">
        <f>0+R142</f>
      </c>
      <c r="Q142">
        <f>0+I143+I147+I151+I155</f>
      </c>
      <c>
        <f>0+O143+O147+O151+O155</f>
      </c>
    </row>
    <row r="143" spans="1:16" ht="25.5">
      <c r="A143" s="24" t="s">
        <v>49</v>
      </c>
      <c s="29" t="s">
        <v>265</v>
      </c>
      <c s="29" t="s">
        <v>266</v>
      </c>
      <c s="24" t="s">
        <v>51</v>
      </c>
      <c s="30" t="s">
        <v>267</v>
      </c>
      <c s="31" t="s">
        <v>163</v>
      </c>
      <c s="32">
        <v>12.968</v>
      </c>
      <c s="33">
        <v>0</v>
      </c>
      <c s="34">
        <f>ROUND(ROUND(H143,2)*ROUND(G143,3),2)</f>
      </c>
      <c r="O143">
        <f>(I143*21)/100</f>
      </c>
      <c t="s">
        <v>27</v>
      </c>
    </row>
    <row r="144" spans="1:5" ht="12.75">
      <c r="A144" s="35" t="s">
        <v>54</v>
      </c>
      <c r="E144" s="36" t="s">
        <v>51</v>
      </c>
    </row>
    <row r="145" spans="1:5" ht="12.75">
      <c r="A145" s="37" t="s">
        <v>56</v>
      </c>
      <c r="E145" s="38" t="s">
        <v>268</v>
      </c>
    </row>
    <row r="146" spans="1:5" ht="76.5">
      <c r="A146" t="s">
        <v>57</v>
      </c>
      <c r="E146" s="36" t="s">
        <v>269</v>
      </c>
    </row>
    <row r="147" spans="1:16" ht="25.5">
      <c r="A147" s="24" t="s">
        <v>49</v>
      </c>
      <c s="29" t="s">
        <v>270</v>
      </c>
      <c s="29" t="s">
        <v>271</v>
      </c>
      <c s="24" t="s">
        <v>51</v>
      </c>
      <c s="30" t="s">
        <v>272</v>
      </c>
      <c s="31" t="s">
        <v>163</v>
      </c>
      <c s="32">
        <v>19.452</v>
      </c>
      <c s="33">
        <v>0</v>
      </c>
      <c s="34">
        <f>ROUND(ROUND(H147,2)*ROUND(G147,3),2)</f>
      </c>
      <c r="O147">
        <f>(I147*21)/100</f>
      </c>
      <c t="s">
        <v>27</v>
      </c>
    </row>
    <row r="148" spans="1:5" ht="12.75">
      <c r="A148" s="35" t="s">
        <v>54</v>
      </c>
      <c r="E148" s="36" t="s">
        <v>51</v>
      </c>
    </row>
    <row r="149" spans="1:5" ht="12.75">
      <c r="A149" s="37" t="s">
        <v>56</v>
      </c>
      <c r="E149" s="38" t="s">
        <v>273</v>
      </c>
    </row>
    <row r="150" spans="1:5" ht="63.75">
      <c r="A150" t="s">
        <v>57</v>
      </c>
      <c r="E150" s="36" t="s">
        <v>274</v>
      </c>
    </row>
    <row r="151" spans="1:16" ht="12.75">
      <c r="A151" s="24" t="s">
        <v>49</v>
      </c>
      <c s="29" t="s">
        <v>275</v>
      </c>
      <c s="29" t="s">
        <v>276</v>
      </c>
      <c s="24" t="s">
        <v>51</v>
      </c>
      <c s="30" t="s">
        <v>277</v>
      </c>
      <c s="31" t="s">
        <v>163</v>
      </c>
      <c s="32">
        <v>32.42</v>
      </c>
      <c s="33">
        <v>0</v>
      </c>
      <c s="34">
        <f>ROUND(ROUND(H151,2)*ROUND(G151,3),2)</f>
      </c>
      <c r="O151">
        <f>(I151*21)/100</f>
      </c>
      <c t="s">
        <v>27</v>
      </c>
    </row>
    <row r="152" spans="1:5" ht="12.75">
      <c r="A152" s="35" t="s">
        <v>54</v>
      </c>
      <c r="E152" s="36" t="s">
        <v>51</v>
      </c>
    </row>
    <row r="153" spans="1:5" ht="12.75">
      <c r="A153" s="37" t="s">
        <v>56</v>
      </c>
      <c r="E153" s="38" t="s">
        <v>278</v>
      </c>
    </row>
    <row r="154" spans="1:5" ht="63.75">
      <c r="A154" t="s">
        <v>57</v>
      </c>
      <c r="E154" s="36" t="s">
        <v>274</v>
      </c>
    </row>
    <row r="155" spans="1:16" ht="12.75">
      <c r="A155" s="24" t="s">
        <v>49</v>
      </c>
      <c s="29" t="s">
        <v>279</v>
      </c>
      <c s="29" t="s">
        <v>280</v>
      </c>
      <c s="24" t="s">
        <v>51</v>
      </c>
      <c s="30" t="s">
        <v>281</v>
      </c>
      <c s="31" t="s">
        <v>163</v>
      </c>
      <c s="32">
        <v>24.42</v>
      </c>
      <c s="33">
        <v>0</v>
      </c>
      <c s="34">
        <f>ROUND(ROUND(H155,2)*ROUND(G155,3),2)</f>
      </c>
      <c r="O155">
        <f>(I155*21)/100</f>
      </c>
      <c t="s">
        <v>27</v>
      </c>
    </row>
    <row r="156" spans="1:5" ht="12.75">
      <c r="A156" s="35" t="s">
        <v>54</v>
      </c>
      <c r="E156" s="36" t="s">
        <v>51</v>
      </c>
    </row>
    <row r="157" spans="1:5" ht="127.5">
      <c r="A157" s="37" t="s">
        <v>56</v>
      </c>
      <c r="E157" s="38" t="s">
        <v>282</v>
      </c>
    </row>
    <row r="158" spans="1:5" ht="89.25">
      <c r="A158" t="s">
        <v>57</v>
      </c>
      <c r="E158" s="36" t="s">
        <v>283</v>
      </c>
    </row>
    <row r="159" spans="1:18" ht="12.75" customHeight="1">
      <c r="A159" s="6" t="s">
        <v>47</v>
      </c>
      <c s="6"/>
      <c s="43" t="s">
        <v>81</v>
      </c>
      <c s="6"/>
      <c s="27" t="s">
        <v>284</v>
      </c>
      <c s="6"/>
      <c s="6"/>
      <c s="6"/>
      <c s="44">
        <f>0+Q159</f>
      </c>
      <c r="O159">
        <f>0+R159</f>
      </c>
      <c r="Q159">
        <f>0+I160+I164</f>
      </c>
      <c>
        <f>0+O160+O164</f>
      </c>
    </row>
    <row r="160" spans="1:16" ht="25.5">
      <c r="A160" s="24" t="s">
        <v>49</v>
      </c>
      <c s="29" t="s">
        <v>285</v>
      </c>
      <c s="29" t="s">
        <v>286</v>
      </c>
      <c s="24" t="s">
        <v>51</v>
      </c>
      <c s="30" t="s">
        <v>287</v>
      </c>
      <c s="31" t="s">
        <v>163</v>
      </c>
      <c s="32">
        <v>24.877</v>
      </c>
      <c s="33">
        <v>0</v>
      </c>
      <c s="34">
        <f>ROUND(ROUND(H160,2)*ROUND(G160,3),2)</f>
      </c>
      <c r="O160">
        <f>(I160*21)/100</f>
      </c>
      <c t="s">
        <v>27</v>
      </c>
    </row>
    <row r="161" spans="1:5" ht="12.75">
      <c r="A161" s="35" t="s">
        <v>54</v>
      </c>
      <c r="E161" s="36" t="s">
        <v>288</v>
      </c>
    </row>
    <row r="162" spans="1:5" ht="89.25">
      <c r="A162" s="37" t="s">
        <v>56</v>
      </c>
      <c r="E162" s="38" t="s">
        <v>165</v>
      </c>
    </row>
    <row r="163" spans="1:5" ht="191.25">
      <c r="A163" t="s">
        <v>57</v>
      </c>
      <c r="E163" s="36" t="s">
        <v>289</v>
      </c>
    </row>
    <row r="164" spans="1:16" ht="12.75">
      <c r="A164" s="24" t="s">
        <v>49</v>
      </c>
      <c s="29" t="s">
        <v>290</v>
      </c>
      <c s="29" t="s">
        <v>291</v>
      </c>
      <c s="24" t="s">
        <v>51</v>
      </c>
      <c s="30" t="s">
        <v>292</v>
      </c>
      <c s="31" t="s">
        <v>163</v>
      </c>
      <c s="32">
        <v>50.264</v>
      </c>
      <c s="33">
        <v>0</v>
      </c>
      <c s="34">
        <f>ROUND(ROUND(H164,2)*ROUND(G164,3),2)</f>
      </c>
      <c r="O164">
        <f>(I164*21)/100</f>
      </c>
      <c t="s">
        <v>27</v>
      </c>
    </row>
    <row r="165" spans="1:5" ht="12.75">
      <c r="A165" s="35" t="s">
        <v>54</v>
      </c>
      <c r="E165" s="36" t="s">
        <v>293</v>
      </c>
    </row>
    <row r="166" spans="1:5" ht="280.5">
      <c r="A166" s="37" t="s">
        <v>56</v>
      </c>
      <c r="E166" s="38" t="s">
        <v>294</v>
      </c>
    </row>
    <row r="167" spans="1:5" ht="51">
      <c r="A167" t="s">
        <v>57</v>
      </c>
      <c r="E167" s="36" t="s">
        <v>295</v>
      </c>
    </row>
    <row r="168" spans="1:18" ht="12.75" customHeight="1">
      <c r="A168" s="6" t="s">
        <v>47</v>
      </c>
      <c s="6"/>
      <c s="43" t="s">
        <v>44</v>
      </c>
      <c s="6"/>
      <c s="27" t="s">
        <v>296</v>
      </c>
      <c s="6"/>
      <c s="6"/>
      <c s="6"/>
      <c s="44">
        <f>0+Q168</f>
      </c>
      <c r="O168">
        <f>0+R168</f>
      </c>
      <c r="Q168">
        <f>0+I169+I173+I177+I181+I185+I189+I193+I197</f>
      </c>
      <c>
        <f>0+O169+O173+O177+O181+O185+O189+O193+O197</f>
      </c>
    </row>
    <row r="169" spans="1:16" ht="12.75">
      <c r="A169" s="24" t="s">
        <v>49</v>
      </c>
      <c s="29" t="s">
        <v>297</v>
      </c>
      <c s="29" t="s">
        <v>298</v>
      </c>
      <c s="24" t="s">
        <v>51</v>
      </c>
      <c s="30" t="s">
        <v>299</v>
      </c>
      <c s="31" t="s">
        <v>300</v>
      </c>
      <c s="32">
        <v>8</v>
      </c>
      <c s="33">
        <v>0</v>
      </c>
      <c s="34">
        <f>ROUND(ROUND(H169,2)*ROUND(G169,3),2)</f>
      </c>
      <c r="O169">
        <f>(I169*21)/100</f>
      </c>
      <c t="s">
        <v>27</v>
      </c>
    </row>
    <row r="170" spans="1:5" ht="12.75">
      <c r="A170" s="35" t="s">
        <v>54</v>
      </c>
      <c r="E170" s="36" t="s">
        <v>107</v>
      </c>
    </row>
    <row r="171" spans="1:5" ht="12.75">
      <c r="A171" s="37" t="s">
        <v>56</v>
      </c>
      <c r="E171" s="38" t="s">
        <v>301</v>
      </c>
    </row>
    <row r="172" spans="1:5" ht="38.25">
      <c r="A172" t="s">
        <v>57</v>
      </c>
      <c r="E172" s="36" t="s">
        <v>302</v>
      </c>
    </row>
    <row r="173" spans="1:16" ht="25.5">
      <c r="A173" s="24" t="s">
        <v>49</v>
      </c>
      <c s="29" t="s">
        <v>303</v>
      </c>
      <c s="29" t="s">
        <v>304</v>
      </c>
      <c s="24" t="s">
        <v>51</v>
      </c>
      <c s="30" t="s">
        <v>305</v>
      </c>
      <c s="31" t="s">
        <v>300</v>
      </c>
      <c s="32">
        <v>72</v>
      </c>
      <c s="33">
        <v>0</v>
      </c>
      <c s="34">
        <f>ROUND(ROUND(H173,2)*ROUND(G173,3),2)</f>
      </c>
      <c r="O173">
        <f>(I173*21)/100</f>
      </c>
      <c t="s">
        <v>27</v>
      </c>
    </row>
    <row r="174" spans="1:5" ht="38.25">
      <c r="A174" s="35" t="s">
        <v>54</v>
      </c>
      <c r="E174" s="36" t="s">
        <v>306</v>
      </c>
    </row>
    <row r="175" spans="1:5" ht="89.25">
      <c r="A175" s="37" t="s">
        <v>56</v>
      </c>
      <c r="E175" s="38" t="s">
        <v>307</v>
      </c>
    </row>
    <row r="176" spans="1:5" ht="127.5">
      <c r="A176" t="s">
        <v>57</v>
      </c>
      <c r="E176" s="36" t="s">
        <v>308</v>
      </c>
    </row>
    <row r="177" spans="1:16" ht="12.75">
      <c r="A177" s="24" t="s">
        <v>49</v>
      </c>
      <c s="29" t="s">
        <v>309</v>
      </c>
      <c s="29" t="s">
        <v>310</v>
      </c>
      <c s="24" t="s">
        <v>51</v>
      </c>
      <c s="30" t="s">
        <v>311</v>
      </c>
      <c s="31" t="s">
        <v>300</v>
      </c>
      <c s="32">
        <v>20</v>
      </c>
      <c s="33">
        <v>0</v>
      </c>
      <c s="34">
        <f>ROUND(ROUND(H177,2)*ROUND(G177,3),2)</f>
      </c>
      <c r="O177">
        <f>(I177*21)/100</f>
      </c>
      <c t="s">
        <v>27</v>
      </c>
    </row>
    <row r="178" spans="1:5" ht="12.75">
      <c r="A178" s="35" t="s">
        <v>54</v>
      </c>
      <c r="E178" s="36" t="s">
        <v>51</v>
      </c>
    </row>
    <row r="179" spans="1:5" ht="89.25">
      <c r="A179" s="37" t="s">
        <v>56</v>
      </c>
      <c r="E179" s="38" t="s">
        <v>312</v>
      </c>
    </row>
    <row r="180" spans="1:5" ht="114.75">
      <c r="A180" t="s">
        <v>57</v>
      </c>
      <c r="E180" s="36" t="s">
        <v>313</v>
      </c>
    </row>
    <row r="181" spans="1:16" ht="12.75">
      <c r="A181" s="24" t="s">
        <v>49</v>
      </c>
      <c s="29" t="s">
        <v>314</v>
      </c>
      <c s="29" t="s">
        <v>315</v>
      </c>
      <c s="24" t="s">
        <v>51</v>
      </c>
      <c s="30" t="s">
        <v>316</v>
      </c>
      <c s="31" t="s">
        <v>317</v>
      </c>
      <c s="32">
        <v>10</v>
      </c>
      <c s="33">
        <v>0</v>
      </c>
      <c s="34">
        <f>ROUND(ROUND(H181,2)*ROUND(G181,3),2)</f>
      </c>
      <c r="O181">
        <f>(I181*21)/100</f>
      </c>
      <c t="s">
        <v>27</v>
      </c>
    </row>
    <row r="182" spans="1:5" ht="12.75">
      <c r="A182" s="35" t="s">
        <v>54</v>
      </c>
      <c r="E182" s="36" t="s">
        <v>51</v>
      </c>
    </row>
    <row r="183" spans="1:5" ht="12.75">
      <c r="A183" s="37" t="s">
        <v>56</v>
      </c>
      <c r="E183" s="38" t="s">
        <v>318</v>
      </c>
    </row>
    <row r="184" spans="1:5" ht="12.75">
      <c r="A184" t="s">
        <v>57</v>
      </c>
      <c r="E184" s="36" t="s">
        <v>319</v>
      </c>
    </row>
    <row r="185" spans="1:16" ht="12.75">
      <c r="A185" s="24" t="s">
        <v>49</v>
      </c>
      <c s="29" t="s">
        <v>320</v>
      </c>
      <c s="29" t="s">
        <v>321</v>
      </c>
      <c s="24" t="s">
        <v>51</v>
      </c>
      <c s="30" t="s">
        <v>322</v>
      </c>
      <c s="31" t="s">
        <v>300</v>
      </c>
      <c s="32">
        <v>15</v>
      </c>
      <c s="33">
        <v>0</v>
      </c>
      <c s="34">
        <f>ROUND(ROUND(H185,2)*ROUND(G185,3),2)</f>
      </c>
      <c r="O185">
        <f>(I185*21)/100</f>
      </c>
      <c t="s">
        <v>27</v>
      </c>
    </row>
    <row r="186" spans="1:5" ht="12.75">
      <c r="A186" s="35" t="s">
        <v>54</v>
      </c>
      <c r="E186" s="36" t="s">
        <v>51</v>
      </c>
    </row>
    <row r="187" spans="1:5" ht="12.75">
      <c r="A187" s="37" t="s">
        <v>56</v>
      </c>
      <c r="E187" s="38" t="s">
        <v>323</v>
      </c>
    </row>
    <row r="188" spans="1:5" ht="25.5">
      <c r="A188" t="s">
        <v>57</v>
      </c>
      <c r="E188" s="36" t="s">
        <v>324</v>
      </c>
    </row>
    <row r="189" spans="1:16" ht="12.75">
      <c r="A189" s="24" t="s">
        <v>49</v>
      </c>
      <c s="29" t="s">
        <v>325</v>
      </c>
      <c s="29" t="s">
        <v>326</v>
      </c>
      <c s="24" t="s">
        <v>51</v>
      </c>
      <c s="30" t="s">
        <v>327</v>
      </c>
      <c s="31" t="s">
        <v>163</v>
      </c>
      <c s="32">
        <v>32.42</v>
      </c>
      <c s="33">
        <v>0</v>
      </c>
      <c s="34">
        <f>ROUND(ROUND(H189,2)*ROUND(G189,3),2)</f>
      </c>
      <c r="O189">
        <f>(I189*21)/100</f>
      </c>
      <c t="s">
        <v>27</v>
      </c>
    </row>
    <row r="190" spans="1:5" ht="12.75">
      <c r="A190" s="35" t="s">
        <v>54</v>
      </c>
      <c r="E190" s="36" t="s">
        <v>328</v>
      </c>
    </row>
    <row r="191" spans="1:5" ht="204">
      <c r="A191" s="37" t="s">
        <v>56</v>
      </c>
      <c r="E191" s="38" t="s">
        <v>329</v>
      </c>
    </row>
    <row r="192" spans="1:5" ht="25.5">
      <c r="A192" t="s">
        <v>57</v>
      </c>
      <c r="E192" s="36" t="s">
        <v>330</v>
      </c>
    </row>
    <row r="193" spans="1:16" ht="12.75">
      <c r="A193" s="24" t="s">
        <v>49</v>
      </c>
      <c s="29" t="s">
        <v>331</v>
      </c>
      <c s="29" t="s">
        <v>332</v>
      </c>
      <c s="24" t="s">
        <v>51</v>
      </c>
      <c s="30" t="s">
        <v>333</v>
      </c>
      <c s="31" t="s">
        <v>106</v>
      </c>
      <c s="32">
        <v>3.84</v>
      </c>
      <c s="33">
        <v>0</v>
      </c>
      <c s="34">
        <f>ROUND(ROUND(H193,2)*ROUND(G193,3),2)</f>
      </c>
      <c r="O193">
        <f>(I193*21)/100</f>
      </c>
      <c t="s">
        <v>27</v>
      </c>
    </row>
    <row r="194" spans="1:5" ht="12.75">
      <c r="A194" s="35" t="s">
        <v>54</v>
      </c>
      <c r="E194" s="36" t="s">
        <v>334</v>
      </c>
    </row>
    <row r="195" spans="1:5" ht="12.75">
      <c r="A195" s="37" t="s">
        <v>56</v>
      </c>
      <c r="E195" s="38" t="s">
        <v>335</v>
      </c>
    </row>
    <row r="196" spans="1:5" ht="102">
      <c r="A196" t="s">
        <v>57</v>
      </c>
      <c r="E196" s="36" t="s">
        <v>336</v>
      </c>
    </row>
    <row r="197" spans="1:16" ht="12.75">
      <c r="A197" s="24" t="s">
        <v>49</v>
      </c>
      <c s="29" t="s">
        <v>337</v>
      </c>
      <c s="29" t="s">
        <v>338</v>
      </c>
      <c s="24" t="s">
        <v>51</v>
      </c>
      <c s="30" t="s">
        <v>339</v>
      </c>
      <c s="31" t="s">
        <v>117</v>
      </c>
      <c s="32">
        <v>57.6</v>
      </c>
      <c s="33">
        <v>0</v>
      </c>
      <c s="34">
        <f>ROUND(ROUND(H197,2)*ROUND(G197,3),2)</f>
      </c>
      <c r="O197">
        <f>(I197*21)/100</f>
      </c>
      <c t="s">
        <v>27</v>
      </c>
    </row>
    <row r="198" spans="1:5" ht="12.75">
      <c r="A198" s="35" t="s">
        <v>54</v>
      </c>
      <c r="E198" s="36" t="s">
        <v>340</v>
      </c>
    </row>
    <row r="199" spans="1:5" ht="12.75">
      <c r="A199" s="37" t="s">
        <v>56</v>
      </c>
      <c r="E199" s="38" t="s">
        <v>341</v>
      </c>
    </row>
    <row r="200" spans="1:5" ht="25.5">
      <c r="A200" t="s">
        <v>57</v>
      </c>
      <c r="E200" s="36" t="s">
        <v>120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