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<sst xmlns="http://schemas.openxmlformats.org/spreadsheetml/2006/main" count="636" uniqueCount="211">
  <si>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</si>
  <si>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</si>
  <si>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</si>
  <si>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</si>
  <si>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</si>
  <si>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II/408</t>
  </si>
  <si>
    <t>Křídlůvky, most 408-017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</si>
  <si>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</si>
  <si>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</si>
  <si>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</si>
  <si>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</si>
  <si>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</si>
  <si>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</si>
  <si>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</si>
  <si>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</si>
  <si>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</si>
  <si>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5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</si>
  <si>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</si>
  <si>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</si>
  <si>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</si>
  <si>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</si>
  <si>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</si>
  <si>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</si>
  <si>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</si>
  <si>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</si>
  <si>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</si>
  <si>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</si>
  <si>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</si>
  <si>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</si>
  <si>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</si>
  <si>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</si>
  <si>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</si>
  <si>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</si>
  <si>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</si>
  <si>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</si>
  <si>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</si>
  <si>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</si>
  <si>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</si>
  <si>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</si>
  <si>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</si>
  <si>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</si>
  <si>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</si>
  <si>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</si>
  <si>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</si>
  <si>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</si>
  <si>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</si>
  <si>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</si>
  <si>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1=1,00000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</si>
  <si>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</si>
  <si>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</si>
  <si>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</si>
  <si>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</si>
  <si>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</si>
  <si>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</si>
  <si>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</si>
  <si>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</si>
  <si>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</si>
  <si>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</si>
  <si>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</si>
  <si>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</si>
  <si>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</si>
  <si>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</si>
  <si>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</si>
  <si>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</si>
  <si>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</si>
  <si>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</si>
  <si>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</si>
  <si>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</si>
  <si>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</si>
  <si>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00012</t>
  </si>
  <si>
    <t>Mostní listy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</si>
  <si>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</si>
  <si>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</si>
  <si>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</si>
  <si>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</si>
  <si>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</si>
  <si>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</t>
  </si>
  <si>
    <t>00017</t>
  </si>
  <si>
    <t>Havarijní, povodňový plán - popsáno ve vyhl. č. 24/2011 Sb.</t>
  </si>
  <si>
    <t>00018</t>
  </si>
  <si>
    <t>Návrh technologického postupu prací - popsáno v obchodních podmínkách</t>
  </si>
  <si>
    <t>SO 201</t>
  </si>
  <si>
    <t>Most ev. č. 408-017</t>
  </si>
  <si>
    <t>014102</t>
  </si>
  <si>
    <t>POPLATKY ZA SKLÁDKU</t>
  </si>
  <si>
    <t>T</t>
  </si>
  <si>
    <t>zemina</t>
  </si>
  <si>
    <t>"11130" 
49*0,15*1,90=13,96500 [A]</t>
  </si>
  <si>
    <t>stavební suť</t>
  </si>
  <si>
    <t>"967167" 
0,091*2,50=0,22750 [A]</t>
  </si>
  <si>
    <t>Zemní práce</t>
  </si>
  <si>
    <t>11130</t>
  </si>
  <si>
    <t>SEJMUTÍ DRNU</t>
  </si>
  <si>
    <t>M2</t>
  </si>
  <si>
    <t>tl. 150 mm 
včetně odvozu a uložení na skládku do vzdálenosti 16 km</t>
  </si>
  <si>
    <t>(60*0,50)+(38*0,50)=49,00000 [A]</t>
  </si>
  <si>
    <t>včetně vodorovné dopravy  a uložení na skládku</t>
  </si>
  <si>
    <t>11391</t>
  </si>
  <si>
    <t>ODSTRANĚNÍ ASFALTOVÉ ZÁLIVKY ZE SPÁRY VYTRŽENÍM</t>
  </si>
  <si>
    <t>M</t>
  </si>
  <si>
    <t>spára mezi bet. žlab. tvárnicemi a římsou 
včetně odvozu a likvidace v režii zhotovitele</t>
  </si>
  <si>
    <t>2*9,10=18,20000 [A]</t>
  </si>
  <si>
    <t>Položka zahrnuje veškerou manipulaci s vybouranou sutí a s vybouranými hmotami vč. uložení na skládku.</t>
  </si>
  <si>
    <t>Základy a zvláštní zakládání</t>
  </si>
  <si>
    <t>285393</t>
  </si>
  <si>
    <t>DODATEČNÉ KOTVENÍ VLEPENÍM BETONÁŘSKÉ VÝZTUŽE D DO 20MM DO VRTŮ</t>
  </si>
  <si>
    <t>KUS</t>
  </si>
  <si>
    <t>levá římsa: 
62=62,00000 [A] 
pravá římsa: 
62=62,00000 [B] 
Celkem: A+B=124,00000 [C]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</si>
  <si>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</si>
  <si>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Svislé konstrukce</t>
  </si>
  <si>
    <t>317325</t>
  </si>
  <si>
    <t>ŘÍMSY ZE ŽELEZOBETONU C30/37</t>
  </si>
  <si>
    <t>M3</t>
  </si>
  <si>
    <t>nadbetonávka římsy z betonu C30/37 - XF4</t>
  </si>
  <si>
    <t>levá římsa (0,197 m2 - plocha v řezu odměřeno ve výkresu):  
0,197*9,10=1,79270 [A] 
pravá římsa (0,157 m2 - plocha v řezu odměřeno ve výkresu):  
0,157*9,10=1,42870 [B] 
Celkem:A+B=3,22140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</si>
  <si>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</t>
  </si>
  <si>
    <t>317365</t>
  </si>
  <si>
    <t>VÝZTUŽ ŘÍMS Z OCELI B500B</t>
  </si>
  <si>
    <t>150 kg/m3 
výztuž z kari sítě 8/100/100</t>
  </si>
  <si>
    <t>3,2214*0,15=0,48321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</si>
  <si>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ně.</t>
  </si>
  <si>
    <t>Komunikace</t>
  </si>
  <si>
    <t>57791A</t>
  </si>
  <si>
    <t>VÝSPRAVA VÝTLUKŮ SMĚSÍ ACO (HMOTNOST)</t>
  </si>
  <si>
    <t>asfaltovým betonem ACO 11+, tl. vrstvy 50 mm, spojovací nátěr z asf. emulze v množství do 0,50 kg/m2 
včetně odvozu a likvidace vybouraného materiálu v režii zhotovitele</t>
  </si>
  <si>
    <t>40=40,00000 [A]</t>
  </si>
  <si>
    <t>- odfrézování nebo jiné odstranění poškozených vozovkových vrstev 
- zaříznutí hran 
- vyčištění 
- nátěr spojovací 
- dodání a výplň předepsanou zhutněnou balenou asfaltovou směsí 
- asfaltová zálivka</t>
  </si>
  <si>
    <t>58920</t>
  </si>
  <si>
    <t>VÝPLŇ SPAR MODIFIKOVANÝM ASFALTEM</t>
  </si>
  <si>
    <t>spára mezi bet. žlab. tvárnicemi a římsou</t>
  </si>
  <si>
    <t>položka zahrnuje:  
- dodávku předepsaného materiálu  
- vyčištění a výplň spar tímto materiálem</t>
  </si>
  <si>
    <t>Úpravy povrchů, podlahy, výplně otvorů</t>
  </si>
  <si>
    <t>626112</t>
  </si>
  <si>
    <t>REPROFILACE PODHLEDŮ, SVISLÝCH PLOCH SANAČNÍ MALTOU JEDNOVRST TL 20MM</t>
  </si>
  <si>
    <t>levá římsa: 
(0,21+0,26)*9,10=4,27700 [A] 
pravá římsa: 
(0,21+0,52)*9,10=6,64300 [B] 
Celkem: A+B=10,92000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</si>
  <si>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</si>
  <si>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11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</si>
  <si>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</si>
  <si>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</si>
  <si>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</si>
  <si>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12</t>
  </si>
  <si>
    <t>62845</t>
  </si>
  <si>
    <t>SPÁROVÁNÍ STÁVAJÍCÍCH DLAŽEB CEMENT MALTOU</t>
  </si>
  <si>
    <t>přídlažba (trojřádek) ze žulových kostek u levé římsy 
jemnozrným betonem C30/37 - FX4</t>
  </si>
  <si>
    <t>9,10*0,5=4,55000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</si>
  <si>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</si>
  <si>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</si>
  <si>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13</t>
  </si>
  <si>
    <t>78383</t>
  </si>
  <si>
    <t>NÁTĚRY BETON KONSTR TYP S4 (OS-C)</t>
  </si>
  <si>
    <t>1x impregnační a 2x hydrofobní protichloridový ochranný nátěr říms proti chloridům v rozmrazovacích postřicích</t>
  </si>
  <si>
    <t>levá římsa: 
(0,21+0,603+1,16+0,15)*9,10=19,31930 [A] 
pravá římsa: 
(0,21+0,853+0,91+0,15)*9,10=19,31930 [B] 
Celkem: A+B=38,63860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</si>
  <si>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</si>
  <si>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</si>
  <si>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14</t>
  </si>
  <si>
    <t>9112A3</t>
  </si>
  <si>
    <t>ZÁBRADLÍ MOSTNÍ S VODOR MADLY - DEMONTÁŽ S PŘESUNEM</t>
  </si>
  <si>
    <t>včetně odvozu a likvidace v režii zhotovitele</t>
  </si>
  <si>
    <t>položka zahrnuje: 
- demontáž a odstranění zařízení 
- jeho odvoz na předepsané místo</t>
  </si>
  <si>
    <t>15</t>
  </si>
  <si>
    <t>9113B1</t>
  </si>
  <si>
    <t>SVODIDLO OCEL SILNIČ JEDNOSTR, ÚROVEŇ ZADRŽ H1 -DODÁVKA A MONTÁŽ</t>
  </si>
  <si>
    <t>včetně dlouhých náběhů a koncovky pravé s náběhovou přechodkou 
včetně betonových patek průměr 450 mm, délky 1 000 mm z C12/15 - XO a kotvení sloupků do nich</t>
  </si>
  <si>
    <t>levá strana:  
12+12+12+12=48,00000 [A] 
pravá strana:  
12+12+1,80=25,80000 [B] 
Celkem: A+B=73,80000 [C]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</si>
  <si>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prací) 
- ukončení zapuštěním do betonových bloků (včetně betonového bloku a nutných zemních prací) nebo koncovkou 
- přechod na jiný typ svodidla nebo přes mostní závěr 
nezahrnuje odrazky nebo retroreflexní fólie</t>
  </si>
  <si>
    <t>16</t>
  </si>
  <si>
    <t>9117C1</t>
  </si>
  <si>
    <t>SVOD OCEL ZÁBRADEL ÚROVEŇ ZADRŽ H2 - DODÁVKA A MONTÁŽ</t>
  </si>
  <si>
    <t>vodorovná výplň zábradlí</t>
  </si>
  <si>
    <t>2*12=24,00000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</si>
  <si>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nezahrnuje odrazky nebo retroreflexní fólie</t>
  </si>
  <si>
    <t>17</t>
  </si>
  <si>
    <t>91267</t>
  </si>
  <si>
    <t>ODRAZKY NA SVODIDLA</t>
  </si>
  <si>
    <t>10=10,00000 [A]</t>
  </si>
  <si>
    <t>- kompletní dodávka se všemi pomocnými a doplňujícími pracemi a součástmi</t>
  </si>
  <si>
    <t>18</t>
  </si>
  <si>
    <t>919141</t>
  </si>
  <si>
    <t>ŘEZÁNÍ ŽELEZOBETONOVÝCH KONSTRUKCÍ TL DO 50MM</t>
  </si>
  <si>
    <t>stávající římsy</t>
  </si>
  <si>
    <t>levá římsa: 
2*1,16=2,32000 [A] 
pravá římsa: 
2*0,91=1,82000 [B] 
Celkem: A+B=4,14000 [C]</t>
  </si>
  <si>
    <t>položka zahrnuje řezání železobetonových konstrukcí v předepsané tloušťce, včetně spotřeby vody</t>
  </si>
  <si>
    <t>19</t>
  </si>
  <si>
    <t>931182</t>
  </si>
  <si>
    <t>VÝPLŇ DILATAČNÍCH SPAR Z POLYSTYRENU TL 20MM</t>
  </si>
  <si>
    <t>v nadbetonávce říms</t>
  </si>
  <si>
    <t>levá římsa:  
2*(1,16*0,15)=0,34800 [A] 
pravá římsa:  
2*(0,91*0,15)=0,27300 [B] 
Celkem: A+B=0,62100 [C]</t>
  </si>
  <si>
    <t>položka zahrnuje dodávku a osazení předepsaného materiálu, očištění ploch spáry před úpravou, očištění okolí spáry po úpravě</t>
  </si>
  <si>
    <t>20</t>
  </si>
  <si>
    <t>931334</t>
  </si>
  <si>
    <t>TĚSNĚNÍ DILATAČNÍCH SPAR POLYURETANOVÝM TMELEM PRŮŘEZU DO 400MM2</t>
  </si>
  <si>
    <t>stávající římsa</t>
  </si>
  <si>
    <t>položka zahrnuje dodávku a osazení předepsaného materiálu, očištění ploch spáry před úpravou, očištění okolí spáry po úpravě 
nezahrnuje těsnící profil</t>
  </si>
  <si>
    <t>21</t>
  </si>
  <si>
    <t>931335</t>
  </si>
  <si>
    <t>TĚSNĚNÍ DILATAČNÍCH SPAR POLYURETANOVÝM TMELEM PRŮŘEZU DO 600MM2</t>
  </si>
  <si>
    <t>22</t>
  </si>
  <si>
    <t>93135</t>
  </si>
  <si>
    <t>TĚSNĚNÍ DILATAČ SPAR PRYŽ PÁSKOU NEBO KRUH PROFILEM</t>
  </si>
  <si>
    <t>23</t>
  </si>
  <si>
    <t>938543</t>
  </si>
  <si>
    <t>OČIŠTĚNÍ BETON KONSTR OTRYSKÁNÍM TLAK VODOU DO 1000 BARŮ</t>
  </si>
  <si>
    <t>včetně odvozu a likvidace vzniklého odpadu v režii zhotovitele</t>
  </si>
  <si>
    <t>levá římsa: 
(0,21+0,42+1,16)*9,10=16,28900 [A] 
pravá římsa: 
(0,21+0,68+0,91)*9,10=16,38000 [B] 
Celkem: A+B=32,66900 [C]</t>
  </si>
  <si>
    <t>položka zahrnuje očištění předepsaným způsobem včetně odklizení vzniklého odpadu</t>
  </si>
  <si>
    <t>24</t>
  </si>
  <si>
    <t>967167</t>
  </si>
  <si>
    <t>VYBOURÁNÍ ČÁSTÍ KONSTRUKCÍ ŽELEZOBET S ODVOZEM DO 16KM</t>
  </si>
  <si>
    <t>ozuby na vnějším zkoseném rohu říms</t>
  </si>
  <si>
    <t>2*(0,10*0,10/2)*9,10=0,09100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</si>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</sst>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2">
        <f>0+I9</f>
      </c>
      <c r="O3" t="s">
        <v>13</v>
      </c>
      <c t="s">
        <v>18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18</v>
      </c>
    </row>
    <row r="5" spans="1:16" ht="12.75" customHeight="1">
      <c r="A5" t="s">
        <v>11</v>
      </c>
      <c s="12" t="s">
        <v>12</v>
      </c>
      <c s="13" t="s">
        <v>19</v>
      </c>
      <c s="5"/>
      <c s="14" t="s">
        <v>20</v>
      </c>
      <c s="5"/>
      <c s="5"/>
      <c s="5"/>
      <c s="5"/>
      <c r="O5" t="s">
        <v>15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27</v>
      </c>
      <c s="11" t="s">
        <v>29</v>
      </c>
      <c s="11" t="s">
        <v>16</v>
      </c>
      <c s="11" t="s">
        <v>17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22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24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18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18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ROUND(ROUND(H14,2)*ROUND(G14,5),2)</f>
      </c>
      <c r="O14">
        <f>(I14*21)/100</f>
      </c>
      <c t="s">
        <v>18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27</v>
      </c>
      <c s="23" t="s">
        <v>53</v>
      </c>
      <c s="18" t="s">
        <v>41</v>
      </c>
      <c s="24" t="s">
        <v>54</v>
      </c>
      <c s="25" t="s">
        <v>43</v>
      </c>
      <c s="26">
        <v>1</v>
      </c>
      <c s="27">
        <v>0</v>
      </c>
      <c s="27">
        <f>ROUND(ROUND(H18,2)*ROUND(G18,5),2)</f>
      </c>
      <c r="O18">
        <f>(I18*21)/100</f>
      </c>
      <c t="s">
        <v>18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47</v>
      </c>
    </row>
    <row r="21" spans="1:5" ht="63.75">
      <c r="A21" t="s">
        <v>48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18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18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20</v>
      </c>
      <c s="5"/>
      <c s="5"/>
      <c s="5"/>
      <c s="5"/>
      <c r="O5" t="s">
        <v>15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27</v>
      </c>
      <c s="11" t="s">
        <v>29</v>
      </c>
      <c s="11" t="s">
        <v>16</v>
      </c>
      <c s="11" t="s">
        <v>17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22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39</v>
      </c>
      <c s="23" t="s">
        <v>24</v>
      </c>
      <c s="23" t="s">
        <v>58</v>
      </c>
      <c s="18" t="s">
        <v>59</v>
      </c>
      <c s="24" t="s">
        <v>60</v>
      </c>
      <c s="25" t="s">
        <v>43</v>
      </c>
      <c s="26">
        <v>1</v>
      </c>
      <c s="27">
        <v>0</v>
      </c>
      <c s="27">
        <f>ROUND(ROUND(H10,2)*ROUND(G10,5),2)</f>
      </c>
      <c r="O10">
        <f>(I10*21)/100</f>
      </c>
      <c t="s">
        <v>18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41</v>
      </c>
    </row>
    <row r="14" spans="1:16" ht="25.5">
      <c r="A14" s="18" t="s">
        <v>39</v>
      </c>
      <c s="23" t="s">
        <v>18</v>
      </c>
      <c s="23" t="s">
        <v>61</v>
      </c>
      <c s="18" t="s">
        <v>59</v>
      </c>
      <c s="24" t="s">
        <v>62</v>
      </c>
      <c s="25" t="s">
        <v>43</v>
      </c>
      <c s="26">
        <v>1</v>
      </c>
      <c s="27">
        <v>0</v>
      </c>
      <c s="27">
        <f>ROUND(ROUND(H14,2)*ROUND(G14,5),2)</f>
      </c>
      <c r="O14">
        <f>(I14*21)/100</f>
      </c>
      <c t="s">
        <v>18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41</v>
      </c>
    </row>
    <row r="18" spans="1:16" ht="25.5">
      <c r="A18" s="18" t="s">
        <v>39</v>
      </c>
      <c s="23" t="s">
        <v>27</v>
      </c>
      <c s="23" t="s">
        <v>63</v>
      </c>
      <c s="18" t="s">
        <v>59</v>
      </c>
      <c s="24" t="s">
        <v>64</v>
      </c>
      <c s="25" t="s">
        <v>43</v>
      </c>
      <c s="26">
        <v>1</v>
      </c>
      <c s="27">
        <v>0</v>
      </c>
      <c s="27">
        <f>ROUND(ROUND(H18,2)*ROUND(G18,5),2)</f>
      </c>
      <c r="O18">
        <f>(I18*21)/100</f>
      </c>
      <c t="s">
        <v>18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41</v>
      </c>
    </row>
    <row r="22" spans="1:16" ht="25.5">
      <c r="A22" s="18" t="s">
        <v>39</v>
      </c>
      <c s="23" t="s">
        <v>29</v>
      </c>
      <c s="23" t="s">
        <v>65</v>
      </c>
      <c s="18" t="s">
        <v>59</v>
      </c>
      <c s="24" t="s">
        <v>66</v>
      </c>
      <c s="25" t="s">
        <v>43</v>
      </c>
      <c s="26">
        <v>1</v>
      </c>
      <c s="27">
        <v>0</v>
      </c>
      <c s="27">
        <f>ROUND(ROUND(H22,2)*ROUND(G22,5),2)</f>
      </c>
      <c r="O22">
        <f>(I22*21)/100</f>
      </c>
      <c t="s">
        <v>18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41</v>
      </c>
    </row>
    <row r="26" spans="1:16" ht="25.5">
      <c r="A26" s="18" t="s">
        <v>39</v>
      </c>
      <c s="23" t="s">
        <v>16</v>
      </c>
      <c s="23" t="s">
        <v>67</v>
      </c>
      <c s="18" t="s">
        <v>59</v>
      </c>
      <c s="24" t="s">
        <v>68</v>
      </c>
      <c s="25" t="s">
        <v>43</v>
      </c>
      <c s="26">
        <v>1</v>
      </c>
      <c s="27">
        <v>0</v>
      </c>
      <c s="27">
        <f>ROUND(ROUND(H26,2)*ROUND(G26,5),2)</f>
      </c>
      <c r="O26">
        <f>(I26*21)/100</f>
      </c>
      <c t="s">
        <v>18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41</v>
      </c>
    </row>
    <row r="30" spans="1:16" ht="12.75">
      <c r="A30" s="18" t="s">
        <v>39</v>
      </c>
      <c s="23" t="s">
        <v>17</v>
      </c>
      <c s="23" t="s">
        <v>69</v>
      </c>
      <c s="18" t="s">
        <v>59</v>
      </c>
      <c s="24" t="s">
        <v>70</v>
      </c>
      <c s="25" t="s">
        <v>43</v>
      </c>
      <c s="26">
        <v>1</v>
      </c>
      <c s="27">
        <v>0</v>
      </c>
      <c s="27">
        <f>ROUND(ROUND(H30,2)*ROUND(G30,5),2)</f>
      </c>
      <c r="O30">
        <f>(I30*21)/100</f>
      </c>
      <c t="s">
        <v>18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41</v>
      </c>
    </row>
    <row r="34" spans="1:16" ht="25.5">
      <c r="A34" s="18" t="s">
        <v>39</v>
      </c>
      <c s="23" t="s">
        <v>71</v>
      </c>
      <c s="23" t="s">
        <v>72</v>
      </c>
      <c s="18" t="s">
        <v>59</v>
      </c>
      <c s="24" t="s">
        <v>73</v>
      </c>
      <c s="25" t="s">
        <v>43</v>
      </c>
      <c s="26">
        <v>1</v>
      </c>
      <c s="27">
        <v>0</v>
      </c>
      <c s="27">
        <f>ROUND(ROUND(H34,2)*ROUND(G34,5),2)</f>
      </c>
      <c r="O34">
        <f>(I34*21)/100</f>
      </c>
      <c t="s">
        <v>18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41</v>
      </c>
    </row>
    <row r="38" spans="1:16" ht="12.75">
      <c r="A38" s="18" t="s">
        <v>39</v>
      </c>
      <c s="23" t="s">
        <v>74</v>
      </c>
      <c s="23" t="s">
        <v>75</v>
      </c>
      <c s="18" t="s">
        <v>59</v>
      </c>
      <c s="24" t="s">
        <v>76</v>
      </c>
      <c s="25" t="s">
        <v>43</v>
      </c>
      <c s="26">
        <v>1</v>
      </c>
      <c s="27">
        <v>0</v>
      </c>
      <c s="27">
        <f>ROUND(ROUND(H38,2)*ROUND(G38,5),2)</f>
      </c>
      <c r="O38">
        <f>(I38*21)/100</f>
      </c>
      <c t="s">
        <v>18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12.75">
      <c r="A41" t="s">
        <v>48</v>
      </c>
      <c r="E41" s="29" t="s">
        <v>41</v>
      </c>
    </row>
    <row r="42" spans="1:16" ht="12.75">
      <c r="A42" s="18" t="s">
        <v>39</v>
      </c>
      <c s="23" t="s">
        <v>34</v>
      </c>
      <c s="23" t="s">
        <v>77</v>
      </c>
      <c s="18" t="s">
        <v>59</v>
      </c>
      <c s="24" t="s">
        <v>78</v>
      </c>
      <c s="25" t="s">
        <v>43</v>
      </c>
      <c s="26">
        <v>1</v>
      </c>
      <c s="27">
        <v>0</v>
      </c>
      <c s="27">
        <f>ROUND(ROUND(H42,2)*ROUND(G42,5),2)</f>
      </c>
      <c r="O42">
        <f>(I42*21)/100</f>
      </c>
      <c t="s">
        <v>18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41</v>
      </c>
    </row>
    <row r="46" spans="1:16" ht="12.75">
      <c r="A46" s="18" t="s">
        <v>39</v>
      </c>
      <c s="23" t="s">
        <v>36</v>
      </c>
      <c s="23" t="s">
        <v>79</v>
      </c>
      <c s="18" t="s">
        <v>59</v>
      </c>
      <c s="24" t="s">
        <v>80</v>
      </c>
      <c s="25" t="s">
        <v>43</v>
      </c>
      <c s="26">
        <v>1</v>
      </c>
      <c s="27">
        <v>0</v>
      </c>
      <c s="27">
        <f>ROUND(ROUND(H46,2)*ROUND(G46,5),2)</f>
      </c>
      <c r="O46">
        <f>(I46*21)/100</f>
      </c>
      <c t="s">
        <v>18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0+O8+O17+O26+O31+O40+O49+O62+O67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0+I8+I17+I26+I31+I40+I49+I62+I67</f>
      </c>
      <c r="O3" t="s">
        <v>13</v>
      </c>
      <c t="s">
        <v>18</v>
      </c>
    </row>
    <row r="4" spans="1:16" ht="15" customHeight="1">
      <c r="A4" t="s">
        <v>7</v>
      </c>
      <c s="12" t="s">
        <v>12</v>
      </c>
      <c s="13" t="s">
        <v>81</v>
      </c>
      <c s="5"/>
      <c s="14" t="s">
        <v>82</v>
      </c>
      <c s="5"/>
      <c s="5"/>
      <c s="19"/>
      <c s="19"/>
      <c r="O4" t="s">
        <v>14</v>
      </c>
      <c t="s">
        <v>18</v>
      </c>
    </row>
    <row r="5" spans="1:16" ht="12.75" customHeight="1">
      <c r="A5" s="11" t="s">
        <v>21</v>
      </c>
      <c s="11" t="s">
        <v>23</v>
      </c>
      <c s="11" t="s">
        <v>25</v>
      </c>
      <c s="11" t="s">
        <v>26</v>
      </c>
      <c s="11" t="s">
        <v>28</v>
      </c>
      <c s="11" t="s">
        <v>30</v>
      </c>
      <c s="11" t="s">
        <v>31</v>
      </c>
      <c s="11" t="s">
        <v>32</v>
      </c>
      <c s="11"/>
      <c r="O5" t="s">
        <v>15</v>
      </c>
      <c t="s">
        <v>18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22</v>
      </c>
      <c s="11" t="s">
        <v>24</v>
      </c>
      <c s="11" t="s">
        <v>18</v>
      </c>
      <c s="11" t="s">
        <v>27</v>
      </c>
      <c s="11" t="s">
        <v>29</v>
      </c>
      <c s="11" t="s">
        <v>16</v>
      </c>
      <c s="11" t="s">
        <v>17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22</v>
      </c>
      <c s="19"/>
      <c s="21" t="s">
        <v>38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39</v>
      </c>
      <c s="23" t="s">
        <v>24</v>
      </c>
      <c s="23" t="s">
        <v>83</v>
      </c>
      <c s="18" t="s">
        <v>24</v>
      </c>
      <c s="24" t="s">
        <v>84</v>
      </c>
      <c s="25" t="s">
        <v>85</v>
      </c>
      <c s="26">
        <v>13.965</v>
      </c>
      <c s="27">
        <v>0</v>
      </c>
      <c s="27">
        <f>ROUND(ROUND(H9,2)*ROUND(G9,5),2)</f>
      </c>
      <c r="O9">
        <f>(I9*21)/100</f>
      </c>
      <c t="s">
        <v>18</v>
      </c>
    </row>
    <row r="10" spans="1:5" ht="12.75">
      <c r="A10" s="28" t="s">
        <v>44</v>
      </c>
      <c r="E10" s="29" t="s">
        <v>86</v>
      </c>
    </row>
    <row r="11" spans="1:5" ht="25.5">
      <c r="A11" s="30" t="s">
        <v>46</v>
      </c>
      <c r="E11" s="31" t="s">
        <v>87</v>
      </c>
    </row>
    <row r="12" spans="1:5" ht="12.75">
      <c r="A12" t="s">
        <v>48</v>
      </c>
      <c r="E12" s="29" t="s">
        <v>41</v>
      </c>
    </row>
    <row r="13" spans="1:16" ht="12.75">
      <c r="A13" s="18" t="s">
        <v>39</v>
      </c>
      <c s="23" t="s">
        <v>18</v>
      </c>
      <c s="23" t="s">
        <v>83</v>
      </c>
      <c s="18" t="s">
        <v>18</v>
      </c>
      <c s="24" t="s">
        <v>84</v>
      </c>
      <c s="25" t="s">
        <v>85</v>
      </c>
      <c s="26">
        <v>0.2275</v>
      </c>
      <c s="27">
        <v>0</v>
      </c>
      <c s="27">
        <f>ROUND(ROUND(H13,2)*ROUND(G13,5),2)</f>
      </c>
      <c r="O13">
        <f>(I13*21)/100</f>
      </c>
      <c t="s">
        <v>18</v>
      </c>
    </row>
    <row r="14" spans="1:5" ht="12.75">
      <c r="A14" s="28" t="s">
        <v>44</v>
      </c>
      <c r="E14" s="29" t="s">
        <v>88</v>
      </c>
    </row>
    <row r="15" spans="1:5" ht="25.5">
      <c r="A15" s="30" t="s">
        <v>46</v>
      </c>
      <c r="E15" s="31" t="s">
        <v>89</v>
      </c>
    </row>
    <row r="16" spans="1:5" ht="12.75">
      <c r="A16" t="s">
        <v>48</v>
      </c>
      <c r="E16" s="29" t="s">
        <v>41</v>
      </c>
    </row>
    <row r="17" spans="1:18" ht="12.75" customHeight="1">
      <c r="A17" s="5" t="s">
        <v>37</v>
      </c>
      <c s="5"/>
      <c s="35" t="s">
        <v>24</v>
      </c>
      <c s="5"/>
      <c s="21" t="s">
        <v>90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8" t="s">
        <v>39</v>
      </c>
      <c s="23" t="s">
        <v>27</v>
      </c>
      <c s="23" t="s">
        <v>91</v>
      </c>
      <c s="18" t="s">
        <v>41</v>
      </c>
      <c s="24" t="s">
        <v>92</v>
      </c>
      <c s="25" t="s">
        <v>93</v>
      </c>
      <c s="26">
        <v>49</v>
      </c>
      <c s="27">
        <v>0</v>
      </c>
      <c s="27">
        <f>ROUND(ROUND(H18,2)*ROUND(G18,5),2)</f>
      </c>
      <c r="O18">
        <f>(I18*21)/100</f>
      </c>
      <c t="s">
        <v>18</v>
      </c>
    </row>
    <row r="19" spans="1:5" ht="25.5">
      <c r="A19" s="28" t="s">
        <v>44</v>
      </c>
      <c r="E19" s="29" t="s">
        <v>94</v>
      </c>
    </row>
    <row r="20" spans="1:5" ht="12.75">
      <c r="A20" s="30" t="s">
        <v>46</v>
      </c>
      <c r="E20" s="31" t="s">
        <v>95</v>
      </c>
    </row>
    <row r="21" spans="1:5" ht="12.75">
      <c r="A21" t="s">
        <v>48</v>
      </c>
      <c r="E21" s="29" t="s">
        <v>96</v>
      </c>
    </row>
    <row r="22" spans="1:16" ht="12.75">
      <c r="A22" s="18" t="s">
        <v>39</v>
      </c>
      <c s="23" t="s">
        <v>29</v>
      </c>
      <c s="23" t="s">
        <v>97</v>
      </c>
      <c s="18" t="s">
        <v>41</v>
      </c>
      <c s="24" t="s">
        <v>98</v>
      </c>
      <c s="25" t="s">
        <v>99</v>
      </c>
      <c s="26">
        <v>18.2</v>
      </c>
      <c s="27">
        <v>0</v>
      </c>
      <c s="27">
        <f>ROUND(ROUND(H22,2)*ROUND(G22,5),2)</f>
      </c>
      <c r="O22">
        <f>(I22*21)/100</f>
      </c>
      <c t="s">
        <v>18</v>
      </c>
    </row>
    <row r="23" spans="1:5" ht="25.5">
      <c r="A23" s="28" t="s">
        <v>44</v>
      </c>
      <c r="E23" s="29" t="s">
        <v>100</v>
      </c>
    </row>
    <row r="24" spans="1:5" ht="12.75">
      <c r="A24" s="30" t="s">
        <v>46</v>
      </c>
      <c r="E24" s="31" t="s">
        <v>101</v>
      </c>
    </row>
    <row r="25" spans="1:5" ht="25.5">
      <c r="A25" t="s">
        <v>48</v>
      </c>
      <c r="E25" s="29" t="s">
        <v>102</v>
      </c>
    </row>
    <row r="26" spans="1:18" ht="12.75" customHeight="1">
      <c r="A26" s="5" t="s">
        <v>37</v>
      </c>
      <c s="5"/>
      <c s="35" t="s">
        <v>18</v>
      </c>
      <c s="5"/>
      <c s="21" t="s">
        <v>103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25.5">
      <c r="A27" s="18" t="s">
        <v>39</v>
      </c>
      <c s="23" t="s">
        <v>16</v>
      </c>
      <c s="23" t="s">
        <v>104</v>
      </c>
      <c s="18" t="s">
        <v>41</v>
      </c>
      <c s="24" t="s">
        <v>105</v>
      </c>
      <c s="25" t="s">
        <v>106</v>
      </c>
      <c s="26">
        <v>124</v>
      </c>
      <c s="27">
        <v>0</v>
      </c>
      <c s="27">
        <f>ROUND(ROUND(H27,2)*ROUND(G27,5),2)</f>
      </c>
      <c r="O27">
        <f>(I27*21)/100</f>
      </c>
      <c t="s">
        <v>18</v>
      </c>
    </row>
    <row r="28" spans="1:5" ht="12.75">
      <c r="A28" s="28" t="s">
        <v>44</v>
      </c>
      <c r="E28" s="29" t="s">
        <v>41</v>
      </c>
    </row>
    <row r="29" spans="1:5" ht="89.25">
      <c r="A29" s="30" t="s">
        <v>46</v>
      </c>
      <c r="E29" s="31" t="s">
        <v>107</v>
      </c>
    </row>
    <row r="30" spans="1:5" ht="63.75">
      <c r="A30" t="s">
        <v>48</v>
      </c>
      <c r="E30" s="29" t="s">
        <v>108</v>
      </c>
    </row>
    <row r="31" spans="1:18" ht="12.75" customHeight="1">
      <c r="A31" s="5" t="s">
        <v>37</v>
      </c>
      <c s="5"/>
      <c s="35" t="s">
        <v>27</v>
      </c>
      <c s="5"/>
      <c s="21" t="s">
        <v>109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39</v>
      </c>
      <c s="23" t="s">
        <v>17</v>
      </c>
      <c s="23" t="s">
        <v>110</v>
      </c>
      <c s="18" t="s">
        <v>41</v>
      </c>
      <c s="24" t="s">
        <v>111</v>
      </c>
      <c s="25" t="s">
        <v>112</v>
      </c>
      <c s="26">
        <v>3.2214</v>
      </c>
      <c s="27">
        <v>0</v>
      </c>
      <c s="27">
        <f>ROUND(ROUND(H32,2)*ROUND(G32,5),2)</f>
      </c>
      <c r="O32">
        <f>(I32*21)/100</f>
      </c>
      <c t="s">
        <v>18</v>
      </c>
    </row>
    <row r="33" spans="1:5" ht="12.75">
      <c r="A33" s="28" t="s">
        <v>44</v>
      </c>
      <c r="E33" s="29" t="s">
        <v>113</v>
      </c>
    </row>
    <row r="34" spans="1:5" ht="89.25">
      <c r="A34" s="30" t="s">
        <v>46</v>
      </c>
      <c r="E34" s="31" t="s">
        <v>114</v>
      </c>
    </row>
    <row r="35" spans="1:5" ht="369.75">
      <c r="A35" t="s">
        <v>48</v>
      </c>
      <c r="E35" s="29" t="s">
        <v>115</v>
      </c>
    </row>
    <row r="36" spans="1:16" ht="12.75">
      <c r="A36" s="18" t="s">
        <v>39</v>
      </c>
      <c s="23" t="s">
        <v>71</v>
      </c>
      <c s="23" t="s">
        <v>116</v>
      </c>
      <c s="18" t="s">
        <v>41</v>
      </c>
      <c s="24" t="s">
        <v>117</v>
      </c>
      <c s="25" t="s">
        <v>85</v>
      </c>
      <c s="26">
        <v>0.48321</v>
      </c>
      <c s="27">
        <v>0</v>
      </c>
      <c s="27">
        <f>ROUND(ROUND(H36,2)*ROUND(G36,5),2)</f>
      </c>
      <c r="O36">
        <f>(I36*21)/100</f>
      </c>
      <c t="s">
        <v>18</v>
      </c>
    </row>
    <row r="37" spans="1:5" ht="25.5">
      <c r="A37" s="28" t="s">
        <v>44</v>
      </c>
      <c r="E37" s="29" t="s">
        <v>118</v>
      </c>
    </row>
    <row r="38" spans="1:5" ht="12.75">
      <c r="A38" s="30" t="s">
        <v>46</v>
      </c>
      <c r="E38" s="31" t="s">
        <v>119</v>
      </c>
    </row>
    <row r="39" spans="1:5" ht="229.5">
      <c r="A39" t="s">
        <v>48</v>
      </c>
      <c r="E39" s="29" t="s">
        <v>120</v>
      </c>
    </row>
    <row r="40" spans="1:18" ht="12.75" customHeight="1">
      <c r="A40" s="5" t="s">
        <v>37</v>
      </c>
      <c s="5"/>
      <c s="35" t="s">
        <v>16</v>
      </c>
      <c s="5"/>
      <c s="21" t="s">
        <v>121</v>
      </c>
      <c s="5"/>
      <c s="5"/>
      <c s="5"/>
      <c s="36">
        <f>0+Q40</f>
      </c>
      <c r="O40">
        <f>0+R40</f>
      </c>
      <c r="Q40">
        <f>0+I41+I45</f>
      </c>
      <c>
        <f>0+O41+O45</f>
      </c>
    </row>
    <row r="41" spans="1:16" ht="12.75">
      <c r="A41" s="18" t="s">
        <v>39</v>
      </c>
      <c s="23" t="s">
        <v>74</v>
      </c>
      <c s="23" t="s">
        <v>122</v>
      </c>
      <c s="18" t="s">
        <v>41</v>
      </c>
      <c s="24" t="s">
        <v>123</v>
      </c>
      <c s="25" t="s">
        <v>85</v>
      </c>
      <c s="26">
        <v>40</v>
      </c>
      <c s="27">
        <v>0</v>
      </c>
      <c s="27">
        <f>ROUND(ROUND(H41,2)*ROUND(G41,5),2)</f>
      </c>
      <c r="O41">
        <f>(I41*21)/100</f>
      </c>
      <c t="s">
        <v>18</v>
      </c>
    </row>
    <row r="42" spans="1:5" ht="38.25">
      <c r="A42" s="28" t="s">
        <v>44</v>
      </c>
      <c r="E42" s="29" t="s">
        <v>124</v>
      </c>
    </row>
    <row r="43" spans="1:5" ht="12.75">
      <c r="A43" s="30" t="s">
        <v>46</v>
      </c>
      <c r="E43" s="31" t="s">
        <v>125</v>
      </c>
    </row>
    <row r="44" spans="1:5" ht="76.5">
      <c r="A44" t="s">
        <v>48</v>
      </c>
      <c r="E44" s="29" t="s">
        <v>126</v>
      </c>
    </row>
    <row r="45" spans="1:16" ht="12.75">
      <c r="A45" s="18" t="s">
        <v>39</v>
      </c>
      <c s="23" t="s">
        <v>34</v>
      </c>
      <c s="23" t="s">
        <v>127</v>
      </c>
      <c s="18" t="s">
        <v>41</v>
      </c>
      <c s="24" t="s">
        <v>128</v>
      </c>
      <c s="25" t="s">
        <v>99</v>
      </c>
      <c s="26">
        <v>18.2</v>
      </c>
      <c s="27">
        <v>0</v>
      </c>
      <c s="27">
        <f>ROUND(ROUND(H45,2)*ROUND(G45,5),2)</f>
      </c>
      <c r="O45">
        <f>(I45*21)/100</f>
      </c>
      <c t="s">
        <v>18</v>
      </c>
    </row>
    <row r="46" spans="1:5" ht="12.75">
      <c r="A46" s="28" t="s">
        <v>44</v>
      </c>
      <c r="E46" s="29" t="s">
        <v>129</v>
      </c>
    </row>
    <row r="47" spans="1:5" ht="12.75">
      <c r="A47" s="30" t="s">
        <v>46</v>
      </c>
      <c r="E47" s="31" t="s">
        <v>101</v>
      </c>
    </row>
    <row r="48" spans="1:5" ht="38.25">
      <c r="A48" t="s">
        <v>48</v>
      </c>
      <c r="E48" s="29" t="s">
        <v>130</v>
      </c>
    </row>
    <row r="49" spans="1:18" ht="12.75" customHeight="1">
      <c r="A49" s="5" t="s">
        <v>37</v>
      </c>
      <c s="5"/>
      <c s="35" t="s">
        <v>17</v>
      </c>
      <c s="5"/>
      <c s="21" t="s">
        <v>131</v>
      </c>
      <c s="5"/>
      <c s="5"/>
      <c s="5"/>
      <c s="36">
        <f>0+Q49</f>
      </c>
      <c r="O49">
        <f>0+R49</f>
      </c>
      <c r="Q49">
        <f>0+I50+I54+I58</f>
      </c>
      <c>
        <f>0+O50+O54+O58</f>
      </c>
    </row>
    <row r="50" spans="1:16" ht="25.5">
      <c r="A50" s="18" t="s">
        <v>39</v>
      </c>
      <c s="23" t="s">
        <v>36</v>
      </c>
      <c s="23" t="s">
        <v>132</v>
      </c>
      <c s="18" t="s">
        <v>41</v>
      </c>
      <c s="24" t="s">
        <v>133</v>
      </c>
      <c s="25" t="s">
        <v>93</v>
      </c>
      <c s="26">
        <v>10.92</v>
      </c>
      <c s="27">
        <v>0</v>
      </c>
      <c s="27">
        <f>ROUND(ROUND(H50,2)*ROUND(G50,5),2)</f>
      </c>
      <c r="O50">
        <f>(I50*21)/100</f>
      </c>
      <c t="s">
        <v>18</v>
      </c>
    </row>
    <row r="51" spans="1:5" ht="12.75">
      <c r="A51" s="28" t="s">
        <v>44</v>
      </c>
      <c r="E51" s="29" t="s">
        <v>41</v>
      </c>
    </row>
    <row r="52" spans="1:5" ht="89.25">
      <c r="A52" s="30" t="s">
        <v>46</v>
      </c>
      <c r="E52" s="31" t="s">
        <v>134</v>
      </c>
    </row>
    <row r="53" spans="1:5" ht="76.5">
      <c r="A53" t="s">
        <v>48</v>
      </c>
      <c r="E53" s="29" t="s">
        <v>135</v>
      </c>
    </row>
    <row r="54" spans="1:16" ht="12.75">
      <c r="A54" s="18" t="s">
        <v>39</v>
      </c>
      <c s="23" t="s">
        <v>136</v>
      </c>
      <c s="23" t="s">
        <v>137</v>
      </c>
      <c s="18" t="s">
        <v>41</v>
      </c>
      <c s="24" t="s">
        <v>138</v>
      </c>
      <c s="25" t="s">
        <v>93</v>
      </c>
      <c s="26">
        <v>10.92</v>
      </c>
      <c s="27">
        <v>0</v>
      </c>
      <c s="27">
        <f>ROUND(ROUND(H54,2)*ROUND(G54,5),2)</f>
      </c>
      <c r="O54">
        <f>(I54*21)/100</f>
      </c>
      <c t="s">
        <v>18</v>
      </c>
    </row>
    <row r="55" spans="1:5" ht="12.75">
      <c r="A55" s="28" t="s">
        <v>44</v>
      </c>
      <c r="E55" s="29" t="s">
        <v>41</v>
      </c>
    </row>
    <row r="56" spans="1:5" ht="89.25">
      <c r="A56" s="30" t="s">
        <v>46</v>
      </c>
      <c r="E56" s="31" t="s">
        <v>134</v>
      </c>
    </row>
    <row r="57" spans="1:5" ht="63.75">
      <c r="A57" t="s">
        <v>48</v>
      </c>
      <c r="E57" s="29" t="s">
        <v>139</v>
      </c>
    </row>
    <row r="58" spans="1:16" ht="12.75">
      <c r="A58" s="18" t="s">
        <v>39</v>
      </c>
      <c s="23" t="s">
        <v>140</v>
      </c>
      <c s="23" t="s">
        <v>141</v>
      </c>
      <c s="18" t="s">
        <v>41</v>
      </c>
      <c s="24" t="s">
        <v>142</v>
      </c>
      <c s="25" t="s">
        <v>93</v>
      </c>
      <c s="26">
        <v>4.55</v>
      </c>
      <c s="27">
        <v>0</v>
      </c>
      <c s="27">
        <f>ROUND(ROUND(H58,2)*ROUND(G58,5),2)</f>
      </c>
      <c r="O58">
        <f>(I58*21)/100</f>
      </c>
      <c t="s">
        <v>18</v>
      </c>
    </row>
    <row r="59" spans="1:5" ht="25.5">
      <c r="A59" s="28" t="s">
        <v>44</v>
      </c>
      <c r="E59" s="29" t="s">
        <v>143</v>
      </c>
    </row>
    <row r="60" spans="1:5" ht="12.75">
      <c r="A60" s="30" t="s">
        <v>46</v>
      </c>
      <c r="E60" s="31" t="s">
        <v>144</v>
      </c>
    </row>
    <row r="61" spans="1:5" ht="89.25">
      <c r="A61" t="s">
        <v>48</v>
      </c>
      <c r="E61" s="29" t="s">
        <v>145</v>
      </c>
    </row>
    <row r="62" spans="1:18" ht="12.75" customHeight="1">
      <c r="A62" s="5" t="s">
        <v>37</v>
      </c>
      <c s="5"/>
      <c s="35" t="s">
        <v>71</v>
      </c>
      <c s="5"/>
      <c s="21" t="s">
        <v>146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147</v>
      </c>
      <c s="23" t="s">
        <v>148</v>
      </c>
      <c s="18" t="s">
        <v>41</v>
      </c>
      <c s="24" t="s">
        <v>149</v>
      </c>
      <c s="25" t="s">
        <v>93</v>
      </c>
      <c s="26">
        <v>38.6386</v>
      </c>
      <c s="27">
        <v>0</v>
      </c>
      <c s="27">
        <f>ROUND(ROUND(H63,2)*ROUND(G63,5),2)</f>
      </c>
      <c r="O63">
        <f>(I63*21)/100</f>
      </c>
      <c t="s">
        <v>18</v>
      </c>
    </row>
    <row r="64" spans="1:5" ht="25.5">
      <c r="A64" s="28" t="s">
        <v>44</v>
      </c>
      <c r="E64" s="29" t="s">
        <v>150</v>
      </c>
    </row>
    <row r="65" spans="1:5" ht="89.25">
      <c r="A65" s="30" t="s">
        <v>46</v>
      </c>
      <c r="E65" s="31" t="s">
        <v>151</v>
      </c>
    </row>
    <row r="66" spans="1:5" ht="51">
      <c r="A66" t="s">
        <v>48</v>
      </c>
      <c r="E66" s="29" t="s">
        <v>152</v>
      </c>
    </row>
    <row r="67" spans="1:18" ht="12.75" customHeight="1">
      <c r="A67" s="5" t="s">
        <v>37</v>
      </c>
      <c s="5"/>
      <c s="35" t="s">
        <v>34</v>
      </c>
      <c s="5"/>
      <c s="21" t="s">
        <v>153</v>
      </c>
      <c s="5"/>
      <c s="5"/>
      <c s="5"/>
      <c s="36">
        <f>0+Q67</f>
      </c>
      <c r="O67">
        <f>0+R67</f>
      </c>
      <c r="Q67">
        <f>0+I68+I72+I76+I80+I84+I88+I92+I96+I100+I104+I108</f>
      </c>
      <c>
        <f>0+O68+O72+O76+O80+O84+O88+O92+O96+O100+O104+O108</f>
      </c>
    </row>
    <row r="68" spans="1:16" ht="12.75">
      <c r="A68" s="18" t="s">
        <v>39</v>
      </c>
      <c s="23" t="s">
        <v>154</v>
      </c>
      <c s="23" t="s">
        <v>155</v>
      </c>
      <c s="18" t="s">
        <v>41</v>
      </c>
      <c s="24" t="s">
        <v>156</v>
      </c>
      <c s="25" t="s">
        <v>99</v>
      </c>
      <c s="26">
        <v>18.2</v>
      </c>
      <c s="27">
        <v>0</v>
      </c>
      <c s="27">
        <f>ROUND(ROUND(H68,2)*ROUND(G68,5),2)</f>
      </c>
      <c r="O68">
        <f>(I68*21)/100</f>
      </c>
      <c t="s">
        <v>18</v>
      </c>
    </row>
    <row r="69" spans="1:5" ht="12.75">
      <c r="A69" s="28" t="s">
        <v>44</v>
      </c>
      <c r="E69" s="29" t="s">
        <v>157</v>
      </c>
    </row>
    <row r="70" spans="1:5" ht="12.75">
      <c r="A70" s="30" t="s">
        <v>46</v>
      </c>
      <c r="E70" s="31" t="s">
        <v>101</v>
      </c>
    </row>
    <row r="71" spans="1:5" ht="38.25">
      <c r="A71" t="s">
        <v>48</v>
      </c>
      <c r="E71" s="29" t="s">
        <v>158</v>
      </c>
    </row>
    <row r="72" spans="1:16" ht="25.5">
      <c r="A72" s="18" t="s">
        <v>39</v>
      </c>
      <c s="23" t="s">
        <v>159</v>
      </c>
      <c s="23" t="s">
        <v>160</v>
      </c>
      <c s="18" t="s">
        <v>41</v>
      </c>
      <c s="24" t="s">
        <v>161</v>
      </c>
      <c s="25" t="s">
        <v>99</v>
      </c>
      <c s="26">
        <v>73.8</v>
      </c>
      <c s="27">
        <v>0</v>
      </c>
      <c s="27">
        <f>ROUND(ROUND(H72,2)*ROUND(G72,5),2)</f>
      </c>
      <c r="O72">
        <f>(I72*21)/100</f>
      </c>
      <c t="s">
        <v>18</v>
      </c>
    </row>
    <row r="73" spans="1:5" ht="51">
      <c r="A73" s="28" t="s">
        <v>44</v>
      </c>
      <c r="E73" s="29" t="s">
        <v>162</v>
      </c>
    </row>
    <row r="74" spans="1:5" ht="89.25">
      <c r="A74" s="30" t="s">
        <v>46</v>
      </c>
      <c r="E74" s="31" t="s">
        <v>163</v>
      </c>
    </row>
    <row r="75" spans="1:5" ht="127.5">
      <c r="A75" t="s">
        <v>48</v>
      </c>
      <c r="E75" s="29" t="s">
        <v>164</v>
      </c>
    </row>
    <row r="76" spans="1:16" ht="12.75">
      <c r="A76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99</v>
      </c>
      <c s="26">
        <v>24</v>
      </c>
      <c s="27">
        <v>0</v>
      </c>
      <c s="27">
        <f>ROUND(ROUND(H76,2)*ROUND(G76,5),2)</f>
      </c>
      <c r="O76">
        <f>(I76*21)/100</f>
      </c>
      <c t="s">
        <v>18</v>
      </c>
    </row>
    <row r="77" spans="1:5" ht="12.75">
      <c r="A77" s="28" t="s">
        <v>44</v>
      </c>
      <c r="E77" s="29" t="s">
        <v>168</v>
      </c>
    </row>
    <row r="78" spans="1:5" ht="12.75">
      <c r="A78" s="30" t="s">
        <v>46</v>
      </c>
      <c r="E78" s="31" t="s">
        <v>169</v>
      </c>
    </row>
    <row r="79" spans="1:5" ht="114.75">
      <c r="A79" t="s">
        <v>48</v>
      </c>
      <c r="E79" s="29" t="s">
        <v>170</v>
      </c>
    </row>
    <row r="80" spans="1:16" ht="12.75">
      <c r="A80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106</v>
      </c>
      <c s="26">
        <v>10</v>
      </c>
      <c s="27">
        <v>0</v>
      </c>
      <c s="27">
        <f>ROUND(ROUND(H80,2)*ROUND(G80,5),2)</f>
      </c>
      <c r="O80">
        <f>(I80*21)/100</f>
      </c>
      <c t="s">
        <v>18</v>
      </c>
    </row>
    <row r="81" spans="1:5" ht="12.75">
      <c r="A81" s="28" t="s">
        <v>44</v>
      </c>
      <c r="E81" s="29" t="s">
        <v>41</v>
      </c>
    </row>
    <row r="82" spans="1:5" ht="12.75">
      <c r="A82" s="30" t="s">
        <v>46</v>
      </c>
      <c r="E82" s="31" t="s">
        <v>174</v>
      </c>
    </row>
    <row r="83" spans="1:5" ht="12.75">
      <c r="A83" t="s">
        <v>48</v>
      </c>
      <c r="E83" s="29" t="s">
        <v>175</v>
      </c>
    </row>
    <row r="84" spans="1:16" ht="12.75">
      <c r="A84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99</v>
      </c>
      <c s="26">
        <v>4.14</v>
      </c>
      <c s="27">
        <v>0</v>
      </c>
      <c s="27">
        <f>ROUND(ROUND(H84,2)*ROUND(G84,5),2)</f>
      </c>
      <c r="O84">
        <f>(I84*21)/100</f>
      </c>
      <c t="s">
        <v>18</v>
      </c>
    </row>
    <row r="85" spans="1:5" ht="12.75">
      <c r="A85" s="28" t="s">
        <v>44</v>
      </c>
      <c r="E85" s="29" t="s">
        <v>179</v>
      </c>
    </row>
    <row r="86" spans="1:5" ht="89.25">
      <c r="A86" s="30" t="s">
        <v>46</v>
      </c>
      <c r="E86" s="31" t="s">
        <v>180</v>
      </c>
    </row>
    <row r="87" spans="1:5" ht="25.5">
      <c r="A87" t="s">
        <v>48</v>
      </c>
      <c r="E87" s="29" t="s">
        <v>181</v>
      </c>
    </row>
    <row r="88" spans="1:16" ht="12.75">
      <c r="A88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93</v>
      </c>
      <c s="26">
        <v>0.621</v>
      </c>
      <c s="27">
        <v>0</v>
      </c>
      <c s="27">
        <f>ROUND(ROUND(H88,2)*ROUND(G88,5),2)</f>
      </c>
      <c r="O88">
        <f>(I88*21)/100</f>
      </c>
      <c t="s">
        <v>18</v>
      </c>
    </row>
    <row r="89" spans="1:5" ht="12.75">
      <c r="A89" s="28" t="s">
        <v>44</v>
      </c>
      <c r="E89" s="29" t="s">
        <v>185</v>
      </c>
    </row>
    <row r="90" spans="1:5" ht="89.25">
      <c r="A90" s="30" t="s">
        <v>46</v>
      </c>
      <c r="E90" s="31" t="s">
        <v>186</v>
      </c>
    </row>
    <row r="91" spans="1:5" ht="25.5">
      <c r="A91" t="s">
        <v>48</v>
      </c>
      <c r="E91" s="29" t="s">
        <v>187</v>
      </c>
    </row>
    <row r="92" spans="1:16" ht="25.5">
      <c r="A92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99</v>
      </c>
      <c s="26">
        <v>4.14</v>
      </c>
      <c s="27">
        <v>0</v>
      </c>
      <c s="27">
        <f>ROUND(ROUND(H92,2)*ROUND(G92,5),2)</f>
      </c>
      <c r="O92">
        <f>(I92*21)/100</f>
      </c>
      <c t="s">
        <v>18</v>
      </c>
    </row>
    <row r="93" spans="1:5" ht="12.75">
      <c r="A93" s="28" t="s">
        <v>44</v>
      </c>
      <c r="E93" s="29" t="s">
        <v>191</v>
      </c>
    </row>
    <row r="94" spans="1:5" ht="89.25">
      <c r="A94" s="30" t="s">
        <v>46</v>
      </c>
      <c r="E94" s="31" t="s">
        <v>180</v>
      </c>
    </row>
    <row r="95" spans="1:5" ht="38.25">
      <c r="A95" t="s">
        <v>48</v>
      </c>
      <c r="E95" s="29" t="s">
        <v>192</v>
      </c>
    </row>
    <row r="96" spans="1:16" ht="25.5">
      <c r="A96" s="18" t="s">
        <v>39</v>
      </c>
      <c s="23" t="s">
        <v>193</v>
      </c>
      <c s="23" t="s">
        <v>194</v>
      </c>
      <c s="18" t="s">
        <v>41</v>
      </c>
      <c s="24" t="s">
        <v>195</v>
      </c>
      <c s="25" t="s">
        <v>99</v>
      </c>
      <c s="26">
        <v>4.14</v>
      </c>
      <c s="27">
        <v>0</v>
      </c>
      <c s="27">
        <f>ROUND(ROUND(H96,2)*ROUND(G96,5),2)</f>
      </c>
      <c r="O96">
        <f>(I96*21)/100</f>
      </c>
      <c t="s">
        <v>18</v>
      </c>
    </row>
    <row r="97" spans="1:5" ht="12.75">
      <c r="A97" s="28" t="s">
        <v>44</v>
      </c>
      <c r="E97" s="29" t="s">
        <v>185</v>
      </c>
    </row>
    <row r="98" spans="1:5" ht="89.25">
      <c r="A98" s="30" t="s">
        <v>46</v>
      </c>
      <c r="E98" s="31" t="s">
        <v>180</v>
      </c>
    </row>
    <row r="99" spans="1:5" ht="38.25">
      <c r="A99" t="s">
        <v>48</v>
      </c>
      <c r="E99" s="29" t="s">
        <v>192</v>
      </c>
    </row>
    <row r="100" spans="1:16" ht="12.75">
      <c r="A100" s="18" t="s">
        <v>39</v>
      </c>
      <c s="23" t="s">
        <v>196</v>
      </c>
      <c s="23" t="s">
        <v>197</v>
      </c>
      <c s="18" t="s">
        <v>41</v>
      </c>
      <c s="24" t="s">
        <v>198</v>
      </c>
      <c s="25" t="s">
        <v>99</v>
      </c>
      <c s="26">
        <v>4.14</v>
      </c>
      <c s="27">
        <v>0</v>
      </c>
      <c s="27">
        <f>ROUND(ROUND(H100,2)*ROUND(G100,5),2)</f>
      </c>
      <c r="O100">
        <f>(I100*21)/100</f>
      </c>
      <c t="s">
        <v>18</v>
      </c>
    </row>
    <row r="101" spans="1:5" ht="12.75">
      <c r="A101" s="28" t="s">
        <v>44</v>
      </c>
      <c r="E101" s="29" t="s">
        <v>185</v>
      </c>
    </row>
    <row r="102" spans="1:5" ht="89.25">
      <c r="A102" s="30" t="s">
        <v>46</v>
      </c>
      <c r="E102" s="31" t="s">
        <v>180</v>
      </c>
    </row>
    <row r="103" spans="1:5" ht="25.5">
      <c r="A103" t="s">
        <v>48</v>
      </c>
      <c r="E103" s="29" t="s">
        <v>187</v>
      </c>
    </row>
    <row r="104" spans="1:16" ht="12.75">
      <c r="A104" s="18" t="s">
        <v>39</v>
      </c>
      <c s="23" t="s">
        <v>199</v>
      </c>
      <c s="23" t="s">
        <v>200</v>
      </c>
      <c s="18" t="s">
        <v>41</v>
      </c>
      <c s="24" t="s">
        <v>201</v>
      </c>
      <c s="25" t="s">
        <v>93</v>
      </c>
      <c s="26">
        <v>32.669</v>
      </c>
      <c s="27">
        <v>0</v>
      </c>
      <c s="27">
        <f>ROUND(ROUND(H104,2)*ROUND(G104,5),2)</f>
      </c>
      <c r="O104">
        <f>(I104*21)/100</f>
      </c>
      <c t="s">
        <v>18</v>
      </c>
    </row>
    <row r="105" spans="1:5" ht="12.75">
      <c r="A105" s="28" t="s">
        <v>44</v>
      </c>
      <c r="E105" s="29" t="s">
        <v>202</v>
      </c>
    </row>
    <row r="106" spans="1:5" ht="89.25">
      <c r="A106" s="30" t="s">
        <v>46</v>
      </c>
      <c r="E106" s="31" t="s">
        <v>203</v>
      </c>
    </row>
    <row r="107" spans="1:5" ht="25.5">
      <c r="A107" t="s">
        <v>48</v>
      </c>
      <c r="E107" s="29" t="s">
        <v>204</v>
      </c>
    </row>
    <row r="108" spans="1:16" ht="12.75">
      <c r="A108" s="18" t="s">
        <v>39</v>
      </c>
      <c s="23" t="s">
        <v>205</v>
      </c>
      <c s="23" t="s">
        <v>206</v>
      </c>
      <c s="18" t="s">
        <v>41</v>
      </c>
      <c s="24" t="s">
        <v>207</v>
      </c>
      <c s="25" t="s">
        <v>112</v>
      </c>
      <c s="26">
        <v>0.091</v>
      </c>
      <c s="27">
        <v>0</v>
      </c>
      <c s="27">
        <f>ROUND(ROUND(H108,2)*ROUND(G108,5),2)</f>
      </c>
      <c r="O108">
        <f>(I108*21)/100</f>
      </c>
      <c t="s">
        <v>18</v>
      </c>
    </row>
    <row r="109" spans="1:5" ht="12.75">
      <c r="A109" s="28" t="s">
        <v>44</v>
      </c>
      <c r="E109" s="29" t="s">
        <v>208</v>
      </c>
    </row>
    <row r="110" spans="1:5" ht="12.75">
      <c r="A110" s="30" t="s">
        <v>46</v>
      </c>
      <c r="E110" s="31" t="s">
        <v>209</v>
      </c>
    </row>
    <row r="111" spans="1:5" ht="76.5">
      <c r="A111" t="s">
        <v>48</v>
      </c>
      <c r="E111" s="29" t="s">
        <v>210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