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20730" windowHeight="11760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'Rekapitulace'!$G$22</definedName>
    <definedName name="Dodavka0">'Položky'!#REF!</definedName>
    <definedName name="HSV">'Rekapitulace'!$E$22</definedName>
    <definedName name="HSV0">'Položky'!#REF!</definedName>
    <definedName name="HZS">'Rekapitulace'!$I$22</definedName>
    <definedName name="HZS0">'Položky'!#REF!</definedName>
    <definedName name="JKSO">'Krycí list'!$G$2</definedName>
    <definedName name="MJ">'Krycí list'!$G$5</definedName>
    <definedName name="Mont">'Rekapitulace'!$H$22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'Položky'!$A$1:$G$70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'Rekapitulace'!$F$22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<sst xmlns="http://schemas.openxmlformats.org/spreadsheetml/2006/main" count="272" uniqueCount="191">
  <si>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</si>
  <si>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</si>
  <si>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</si>
  <si>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</si>
  <si>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</si>
  <si>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</si>
  <si>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</si>
  <si>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</si>
  <si>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</si>
  <si>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</si>
  <si>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</si>
  <si>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</si>
  <si>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</si>
  <si>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</si>
  <si>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</si>
  <si>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</si>
  <si>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</si>
  <si>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</si>
  <si>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</si>
  <si>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</si>
  <si>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</si>
  <si>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</si>
  <si>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</si>
  <si>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</si>
  <si>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</si>
  <si>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</si>
  <si>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</si>
  <si>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</si>
  <si>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</si>
  <si>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</si>
  <si>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</si>
  <si>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</si>
  <si>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</si>
  <si>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</si>
  <si>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</si>
  <si>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</si>
  <si>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</si>
  <si>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</si>
  <si>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</si>
  <si>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</si>
  <si>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</si>
  <si>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</si>
  <si>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</si>
  <si>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</si>
  <si>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</si>
  <si>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</si>
  <si>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</si>
  <si>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</si>
  <si>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</si>
  <si>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</si>
  <si>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</si>
  <si>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</si>
  <si>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</si>
  <si>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</si>
  <si>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</si>
  <si>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</si>
  <si>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VEDLEJŠÍ ROZPOČTOVÉ  NÁKLADY</t>
  </si>
  <si>
    <t>Název VRN</t>
  </si>
  <si>
    <t>Kč</t>
  </si>
  <si>
    <t>%</t>
  </si>
  <si>
    <t>Základna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</si>
  <si>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</si>
  <si>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</si>
  <si>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</si>
  <si>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</si>
  <si>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</si>
  <si>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</si>
  <si>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</si>
  <si>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</si>
  <si>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</si>
  <si>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</si>
  <si>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</si>
  <si>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</si>
  <si>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</si>
  <si>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</si>
  <si>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E0930/03/4</t>
  </si>
  <si>
    <t>OU a PŠ Brno,Lomená 44</t>
  </si>
  <si>
    <t>KO 01</t>
  </si>
  <si>
    <t>stavební úpravy části kotelny</t>
  </si>
  <si>
    <t>V3- stavební úpravy části kotelny a sklad</t>
  </si>
  <si>
    <t>0</t>
  </si>
  <si>
    <t>Přípravné a pomocné práce</t>
  </si>
  <si>
    <t>110001111U0S</t>
  </si>
  <si>
    <t>Vytyčení v terenu přehledném a stanovení rozsahu prací</t>
  </si>
  <si>
    <t>kpl</t>
  </si>
  <si>
    <t>120902111R00</t>
  </si>
  <si>
    <t xml:space="preserve">Bouraní zdiva-otvoru ve zdivu tl.35 cm </t>
  </si>
  <si>
    <t>m3</t>
  </si>
  <si>
    <t>121101101R00</t>
  </si>
  <si>
    <t xml:space="preserve">Sejmutí ornice s přemístěním do 50 m </t>
  </si>
  <si>
    <t>174101102R00</t>
  </si>
  <si>
    <t xml:space="preserve">Zásyp ruční se zhutněním k obrubníkům </t>
  </si>
  <si>
    <t>181101102R00</t>
  </si>
  <si>
    <t>Úprava pláně v zářezech v hor. 1-4, se zhutněním modelace terenu</t>
  </si>
  <si>
    <t>3</t>
  </si>
  <si>
    <t>Svislé a kompletní konstrukce</t>
  </si>
  <si>
    <t>317944313RT4</t>
  </si>
  <si>
    <t>Válcované nosníky č.14-22 osazené do otvorů včetně dodávky profilu  I č.18</t>
  </si>
  <si>
    <t>t</t>
  </si>
  <si>
    <t>342255028R00</t>
  </si>
  <si>
    <t xml:space="preserve">Zazdění původních dveří  Ytong tl. 15 cm </t>
  </si>
  <si>
    <t>m2</t>
  </si>
  <si>
    <t>46</t>
  </si>
  <si>
    <t>Zpevněné plochy</t>
  </si>
  <si>
    <t>564721110R0R</t>
  </si>
  <si>
    <t>Podklad z kameniva drceného vel. 4-8 mm,tl. 4cm Prosívka</t>
  </si>
  <si>
    <t>596215021R00</t>
  </si>
  <si>
    <t xml:space="preserve">Kladení zámkové dlažby tl. 6 cm do drtě tl. 4 cm </t>
  </si>
  <si>
    <t>59245262T</t>
  </si>
  <si>
    <t>Dlažba zámková  20x20x8</t>
  </si>
  <si>
    <t>5</t>
  </si>
  <si>
    <t>Komunikace</t>
  </si>
  <si>
    <t>564201300U00</t>
  </si>
  <si>
    <t xml:space="preserve">Podklad komunikací štěrkopísku 15cm </t>
  </si>
  <si>
    <t>61</t>
  </si>
  <si>
    <t>Upravy povrchů vnitřní</t>
  </si>
  <si>
    <t>612473181R00</t>
  </si>
  <si>
    <t xml:space="preserve">Omítka vnitřního zdiva ze suché směsi, hladká </t>
  </si>
  <si>
    <t>612474115U00</t>
  </si>
  <si>
    <t xml:space="preserve">Vni omítka stěn SMS Ytong tl 8mm </t>
  </si>
  <si>
    <t>612481113R00</t>
  </si>
  <si>
    <t xml:space="preserve">Potažení vnitř. stěn sklotex. pletivem s vypnutím </t>
  </si>
  <si>
    <t>62</t>
  </si>
  <si>
    <t>Úpravy povrchů vnější</t>
  </si>
  <si>
    <t>622421131R00</t>
  </si>
  <si>
    <t xml:space="preserve">Omítka vnější stěn, MVC, hladká, složitost 1-2 </t>
  </si>
  <si>
    <t>63</t>
  </si>
  <si>
    <t>Podlahy a podlahové konstrukce</t>
  </si>
  <si>
    <t>631312141R00</t>
  </si>
  <si>
    <t xml:space="preserve">Doplnění rýh betonem v dosavadních mazaninách </t>
  </si>
  <si>
    <t>632415110RU1</t>
  </si>
  <si>
    <t>Potěr  samonivelační ručně tl. 10 mm oprava poškozených míst</t>
  </si>
  <si>
    <t>771101121R00</t>
  </si>
  <si>
    <t xml:space="preserve">Provedení penetrace podkladu-jen poškozených míst </t>
  </si>
  <si>
    <t>91</t>
  </si>
  <si>
    <t>Doplňující práce na komunikaci</t>
  </si>
  <si>
    <t>917862111RT5</t>
  </si>
  <si>
    <t>Osazení stojat. obrub. bet. s opěrou,lože z B 12,5 včetně obrubníku ABO 13 - 10 100/10/25</t>
  </si>
  <si>
    <t>m</t>
  </si>
  <si>
    <t>918101111R00</t>
  </si>
  <si>
    <t xml:space="preserve">Lože pod obrubníky nebo obruby dlažeb z B 12,5 </t>
  </si>
  <si>
    <t>94</t>
  </si>
  <si>
    <t>Lešení a stavební výtahy</t>
  </si>
  <si>
    <t>941955001R00</t>
  </si>
  <si>
    <t xml:space="preserve">Lešení lehké pomocné, výška podlahy do 1,2 m </t>
  </si>
  <si>
    <t>95</t>
  </si>
  <si>
    <t>Dokončovací konstrukce na pozemních stavbách</t>
  </si>
  <si>
    <t>952901114R00</t>
  </si>
  <si>
    <t>Vyčištění budov o výšce podlaží nad 4 m a přístupových cest</t>
  </si>
  <si>
    <t>96</t>
  </si>
  <si>
    <t>Bourání konstrukcí</t>
  </si>
  <si>
    <t>968061125R00</t>
  </si>
  <si>
    <t xml:space="preserve">Vyvěšení dřevěných dveřních křídel pl. do 2 m2 </t>
  </si>
  <si>
    <t>kus</t>
  </si>
  <si>
    <t>968072456R00</t>
  </si>
  <si>
    <t xml:space="preserve">Vybourání kovových dveřních zárubní pl. nad 2 m2 </t>
  </si>
  <si>
    <t>99</t>
  </si>
  <si>
    <t>Staveništní přesun hmot</t>
  </si>
  <si>
    <t>998222012R00</t>
  </si>
  <si>
    <t xml:space="preserve">Přesun hmot, zpevněné plochy, kryt z kameniva </t>
  </si>
  <si>
    <t>999281111R00</t>
  </si>
  <si>
    <t xml:space="preserve">Přesun hmot pro opravy a údržbu </t>
  </si>
  <si>
    <t>M21</t>
  </si>
  <si>
    <t>Elektromontáže</t>
  </si>
  <si>
    <t>210010002Rpol.</t>
  </si>
  <si>
    <t>rozvaděče,revizní zpráva odborný odhad</t>
  </si>
  <si>
    <t>21001001Sub</t>
  </si>
  <si>
    <t xml:space="preserve">instalační materiál,el.rozvody,kompletační materiá </t>
  </si>
  <si>
    <t>210010001Rpol</t>
  </si>
  <si>
    <t xml:space="preserve">osvětlení skladu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</si>
  <si>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</si>
  <si>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</si>
  <si>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</si>
  <si>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</si>
  <si>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</si>
  <si>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</si>
  <si>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</si>
  <si>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</si>
  <si>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</si>
  <si>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</si>
  <si>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</si>
  <si>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</si>
  <si>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Mimostaveništní doprava</t>
  </si>
  <si>
    <t>IČR</t>
  </si>
  <si>
    <t>provoz investora</t>
  </si>
  <si>
    <t>bude určen výběrovým řízením</t>
  </si>
  <si>
    <t>OU a PrŠ,Brno,Lomená 44</t>
  </si>
  <si>
    <t>ing.Ivan Zbořil</t>
  </si>
  <si>
    <t>CENA ZA OBJEKT CELKEM VČETNĚ DPH</t>
  </si>
  <si>
    <t>CELKEM  OBJEKT BEZ DPH</t>
  </si>
  <si>
    <t>CELKEM VRN BEZ DPH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</si>
</sst>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J26" sqref="J2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73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E0930/03/4</v>
      </c>
      <c r="D2" s="5" t="str">
        <f>Rekapitulace!G2</f>
        <v>V3- stavební úpravy části kotelny a sklad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77</v>
      </c>
      <c r="B5" s="16"/>
      <c r="C5" s="17" t="s">
        <v>78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75</v>
      </c>
      <c r="B7" s="24"/>
      <c r="C7" s="25" t="s">
        <v>76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196" t="s">
        <v>187</v>
      </c>
      <c r="D8" s="196"/>
      <c r="E8" s="197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196" t="str">
        <f>Projektant</f>
        <v>ing.Ivan Zbořil</v>
      </c>
      <c r="D9" s="196"/>
      <c r="E9" s="197"/>
      <c r="F9" s="11"/>
      <c r="G9" s="33"/>
      <c r="H9" s="34"/>
    </row>
    <row r="10" spans="1:8" ht="12.75">
      <c r="A10" s="28" t="s">
        <v>14</v>
      </c>
      <c r="B10" s="11"/>
      <c r="C10" s="196" t="s">
        <v>186</v>
      </c>
      <c r="D10" s="196"/>
      <c r="E10" s="196"/>
      <c r="F10" s="35"/>
      <c r="G10" s="36"/>
      <c r="H10" s="37"/>
    </row>
    <row r="11" spans="1:57" ht="13.5" customHeight="1">
      <c r="A11" s="28" t="s">
        <v>15</v>
      </c>
      <c r="B11" s="11"/>
      <c r="C11" s="196" t="s">
        <v>185</v>
      </c>
      <c r="D11" s="196"/>
      <c r="E11" s="196"/>
      <c r="F11" s="38" t="s">
        <v>16</v>
      </c>
      <c r="G11" s="39" t="s">
        <v>75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198"/>
      <c r="D12" s="198"/>
      <c r="E12" s="198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Rekapitulace!A27</f>
        <v>Mimostaveništní doprava</v>
      </c>
      <c r="E15" s="57"/>
      <c r="F15" s="58"/>
      <c r="G15" s="55">
        <f>Rekapitulace!I27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8" t="str">
        <f>Rekapitulace!A28</f>
        <v>IČR</v>
      </c>
      <c r="E16" s="59"/>
      <c r="F16" s="60"/>
      <c r="G16" s="55">
        <f>Rekapitulace!I28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 t="str">
        <f>Rekapitulace!A29</f>
        <v>provoz investora</v>
      </c>
      <c r="E17" s="59"/>
      <c r="F17" s="60"/>
      <c r="G17" s="55">
        <f>Rekapitulace!I29</f>
        <v>0</v>
      </c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/>
      <c r="E18" s="59"/>
      <c r="F18" s="60"/>
      <c r="G18" s="55"/>
    </row>
    <row r="19" spans="1:7" ht="15.95" customHeight="1">
      <c r="A19" s="63" t="s">
        <v>29</v>
      </c>
      <c r="B19" s="54"/>
      <c r="C19" s="55">
        <f>SUM(C15:C18)</f>
        <v>0</v>
      </c>
      <c r="D19" s="8"/>
      <c r="E19" s="59"/>
      <c r="F19" s="60"/>
      <c r="G19" s="55"/>
    </row>
    <row r="20" spans="1:7" ht="15.95" customHeight="1">
      <c r="A20" s="63"/>
      <c r="B20" s="54"/>
      <c r="C20" s="55"/>
      <c r="D20" s="8"/>
      <c r="E20" s="59"/>
      <c r="F20" s="60"/>
      <c r="G20" s="55"/>
    </row>
    <row r="21" spans="1:7" ht="15.9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9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>
      <c r="A23" s="199" t="s">
        <v>33</v>
      </c>
      <c r="B23" s="200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1">
        <f>C23-F32</f>
        <v>0</v>
      </c>
      <c r="G30" s="202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1">
        <f>ROUND(PRODUCT(F30,C31/100),0)</f>
        <v>0</v>
      </c>
      <c r="G31" s="202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1">
        <v>0</v>
      </c>
      <c r="G32" s="202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1">
        <f>ROUND(PRODUCT(F32,C33/100),0)</f>
        <v>0</v>
      </c>
      <c r="G33" s="202"/>
    </row>
    <row r="34" spans="1:7" s="93" customFormat="1" ht="19.5" customHeight="1" thickBot="1">
      <c r="A34" s="90" t="s">
        <v>188</v>
      </c>
      <c r="B34" s="91"/>
      <c r="C34" s="91"/>
      <c r="D34" s="91"/>
      <c r="E34" s="92"/>
      <c r="F34" s="203">
        <f>ROUND(SUM(F30:F33),0)</f>
        <v>0</v>
      </c>
      <c r="G34" s="204"/>
    </row>
    <row r="36" spans="1:8" ht="12.75">
      <c r="A36" s="94" t="s">
        <v>46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195"/>
      <c r="C37" s="195"/>
      <c r="D37" s="195"/>
      <c r="E37" s="195"/>
      <c r="F37" s="195"/>
      <c r="G37" s="195"/>
      <c r="H37" t="s">
        <v>5</v>
      </c>
    </row>
    <row r="38" spans="1:8" ht="12.75" customHeight="1">
      <c r="A38" s="95"/>
      <c r="B38" s="195"/>
      <c r="C38" s="195"/>
      <c r="D38" s="195"/>
      <c r="E38" s="195"/>
      <c r="F38" s="195"/>
      <c r="G38" s="195"/>
      <c r="H38" t="s">
        <v>5</v>
      </c>
    </row>
    <row r="39" spans="1:8" ht="12.75">
      <c r="A39" s="95"/>
      <c r="B39" s="195"/>
      <c r="C39" s="195"/>
      <c r="D39" s="195"/>
      <c r="E39" s="195"/>
      <c r="F39" s="195"/>
      <c r="G39" s="195"/>
      <c r="H39" t="s">
        <v>5</v>
      </c>
    </row>
    <row r="40" spans="1:8" ht="12.75">
      <c r="A40" s="95"/>
      <c r="B40" s="195"/>
      <c r="C40" s="195"/>
      <c r="D40" s="195"/>
      <c r="E40" s="195"/>
      <c r="F40" s="195"/>
      <c r="G40" s="195"/>
      <c r="H40" t="s">
        <v>5</v>
      </c>
    </row>
    <row r="41" spans="1:8" ht="12.75">
      <c r="A41" s="95"/>
      <c r="B41" s="195"/>
      <c r="C41" s="195"/>
      <c r="D41" s="195"/>
      <c r="E41" s="195"/>
      <c r="F41" s="195"/>
      <c r="G41" s="195"/>
      <c r="H41" t="s">
        <v>5</v>
      </c>
    </row>
    <row r="42" spans="1:8" ht="12.75">
      <c r="A42" s="95"/>
      <c r="B42" s="195"/>
      <c r="C42" s="195"/>
      <c r="D42" s="195"/>
      <c r="E42" s="195"/>
      <c r="F42" s="195"/>
      <c r="G42" s="195"/>
      <c r="H42" t="s">
        <v>5</v>
      </c>
    </row>
    <row r="43" spans="1:8" ht="12.75">
      <c r="A43" s="95"/>
      <c r="B43" s="195"/>
      <c r="C43" s="195"/>
      <c r="D43" s="195"/>
      <c r="E43" s="195"/>
      <c r="F43" s="195"/>
      <c r="G43" s="195"/>
      <c r="H43" t="s">
        <v>5</v>
      </c>
    </row>
    <row r="44" spans="1:8" ht="12.75">
      <c r="A44" s="95"/>
      <c r="B44" s="195"/>
      <c r="C44" s="195"/>
      <c r="D44" s="195"/>
      <c r="E44" s="195"/>
      <c r="F44" s="195"/>
      <c r="G44" s="195"/>
      <c r="H44" t="s">
        <v>5</v>
      </c>
    </row>
    <row r="45" spans="1:8" ht="0.75" customHeight="1">
      <c r="A45" s="95"/>
      <c r="B45" s="195"/>
      <c r="C45" s="195"/>
      <c r="D45" s="195"/>
      <c r="E45" s="195"/>
      <c r="F45" s="195"/>
      <c r="G45" s="195"/>
      <c r="H45" t="s">
        <v>5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1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47</v>
      </c>
      <c r="B1" s="207"/>
      <c r="C1" s="96" t="str">
        <f>CONCATENATE(cislostavby," ",nazevstavby)</f>
        <v>E0930/03/4 OU a PŠ Brno,Lomená 44</v>
      </c>
      <c r="D1" s="97"/>
      <c r="E1" s="98"/>
      <c r="F1" s="97"/>
      <c r="G1" s="99" t="s">
        <v>48</v>
      </c>
      <c r="H1" s="100" t="s">
        <v>75</v>
      </c>
      <c r="I1" s="101"/>
    </row>
    <row r="2" spans="1:9" ht="13.5" thickBot="1">
      <c r="A2" s="208" t="s">
        <v>49</v>
      </c>
      <c r="B2" s="209"/>
      <c r="C2" s="102" t="str">
        <f>CONCATENATE(cisloobjektu," ",nazevobjektu)</f>
        <v>KO 01 stavební úpravy části kotelny</v>
      </c>
      <c r="D2" s="103"/>
      <c r="E2" s="104"/>
      <c r="F2" s="103"/>
      <c r="G2" s="210" t="s">
        <v>79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50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51</v>
      </c>
      <c r="C6" s="109"/>
      <c r="D6" s="110"/>
      <c r="E6" s="111" t="s">
        <v>52</v>
      </c>
      <c r="F6" s="112" t="s">
        <v>53</v>
      </c>
      <c r="G6" s="112" t="s">
        <v>54</v>
      </c>
      <c r="H6" s="112" t="s">
        <v>55</v>
      </c>
      <c r="I6" s="113" t="s">
        <v>30</v>
      </c>
    </row>
    <row r="7" spans="1:9" s="34" customFormat="1" ht="12.75">
      <c r="A7" s="191" t="str">
        <f>Položky!B7</f>
        <v>0</v>
      </c>
      <c r="B7" s="114" t="str">
        <f>Položky!C7</f>
        <v>Přípravné a pomocné práce</v>
      </c>
      <c r="C7" s="65"/>
      <c r="D7" s="115"/>
      <c r="E7" s="192">
        <f>Položky!BA9</f>
        <v>0</v>
      </c>
      <c r="F7" s="193">
        <f>Položky!BB9</f>
        <v>0</v>
      </c>
      <c r="G7" s="193">
        <f>Položky!BC9</f>
        <v>0</v>
      </c>
      <c r="H7" s="193">
        <f>Položky!BD9</f>
        <v>0</v>
      </c>
      <c r="I7" s="194">
        <f>Položky!BE9</f>
        <v>0</v>
      </c>
    </row>
    <row r="8" spans="1:9" s="34" customFormat="1" ht="12.75">
      <c r="A8" s="191" t="str">
        <f>Položky!B10</f>
        <v>1</v>
      </c>
      <c r="B8" s="114" t="str">
        <f>Položky!C10</f>
        <v>Zemní práce</v>
      </c>
      <c r="C8" s="65"/>
      <c r="D8" s="115"/>
      <c r="E8" s="192">
        <f>Položky!BA15</f>
        <v>0</v>
      </c>
      <c r="F8" s="193">
        <f>Položky!BB15</f>
        <v>0</v>
      </c>
      <c r="G8" s="193">
        <f>Položky!BC15</f>
        <v>0</v>
      </c>
      <c r="H8" s="193">
        <f>Položky!BD15</f>
        <v>0</v>
      </c>
      <c r="I8" s="194">
        <f>Položky!BE15</f>
        <v>0</v>
      </c>
    </row>
    <row r="9" spans="1:9" s="34" customFormat="1" ht="12.75">
      <c r="A9" s="191" t="str">
        <f>Položky!B16</f>
        <v>3</v>
      </c>
      <c r="B9" s="114" t="str">
        <f>Položky!C16</f>
        <v>Svislé a kompletní konstrukce</v>
      </c>
      <c r="C9" s="65"/>
      <c r="D9" s="115"/>
      <c r="E9" s="192">
        <f>Položky!BA19</f>
        <v>0</v>
      </c>
      <c r="F9" s="193">
        <f>Položky!BB19</f>
        <v>0</v>
      </c>
      <c r="G9" s="193">
        <f>Položky!BC19</f>
        <v>0</v>
      </c>
      <c r="H9" s="193">
        <f>Položky!BD19</f>
        <v>0</v>
      </c>
      <c r="I9" s="194">
        <f>Položky!BE19</f>
        <v>0</v>
      </c>
    </row>
    <row r="10" spans="1:9" s="34" customFormat="1" ht="12.75">
      <c r="A10" s="191" t="str">
        <f>Položky!B20</f>
        <v>46</v>
      </c>
      <c r="B10" s="114" t="str">
        <f>Položky!C20</f>
        <v>Zpevněné plochy</v>
      </c>
      <c r="C10" s="65"/>
      <c r="D10" s="115"/>
      <c r="E10" s="192">
        <f>Položky!BA24</f>
        <v>0</v>
      </c>
      <c r="F10" s="193">
        <f>Položky!BB24</f>
        <v>0</v>
      </c>
      <c r="G10" s="193">
        <f>Položky!BC24</f>
        <v>0</v>
      </c>
      <c r="H10" s="193">
        <f>Položky!BD24</f>
        <v>0</v>
      </c>
      <c r="I10" s="194">
        <f>Položky!BE24</f>
        <v>0</v>
      </c>
    </row>
    <row r="11" spans="1:9" s="34" customFormat="1" ht="12.75">
      <c r="A11" s="191" t="str">
        <f>Položky!B25</f>
        <v>5</v>
      </c>
      <c r="B11" s="114" t="str">
        <f>Položky!C25</f>
        <v>Komunikace</v>
      </c>
      <c r="C11" s="65"/>
      <c r="D11" s="115"/>
      <c r="E11" s="192">
        <f>Položky!BA27</f>
        <v>0</v>
      </c>
      <c r="F11" s="193">
        <f>Položky!BB27</f>
        <v>0</v>
      </c>
      <c r="G11" s="193">
        <f>Položky!BC27</f>
        <v>0</v>
      </c>
      <c r="H11" s="193">
        <f>Položky!BD27</f>
        <v>0</v>
      </c>
      <c r="I11" s="194">
        <f>Položky!BE27</f>
        <v>0</v>
      </c>
    </row>
    <row r="12" spans="1:9" s="34" customFormat="1" ht="12.75">
      <c r="A12" s="191" t="str">
        <f>Položky!B28</f>
        <v>61</v>
      </c>
      <c r="B12" s="114" t="str">
        <f>Položky!C28</f>
        <v>Upravy povrchů vnitřní</v>
      </c>
      <c r="C12" s="65"/>
      <c r="D12" s="115"/>
      <c r="E12" s="192">
        <f>Položky!BA32</f>
        <v>0</v>
      </c>
      <c r="F12" s="193">
        <f>Položky!BB32</f>
        <v>0</v>
      </c>
      <c r="G12" s="193">
        <f>Položky!BC32</f>
        <v>0</v>
      </c>
      <c r="H12" s="193">
        <f>Položky!BD32</f>
        <v>0</v>
      </c>
      <c r="I12" s="194">
        <f>Položky!BE32</f>
        <v>0</v>
      </c>
    </row>
    <row r="13" spans="1:9" s="34" customFormat="1" ht="12.75">
      <c r="A13" s="191" t="str">
        <f>Položky!B33</f>
        <v>62</v>
      </c>
      <c r="B13" s="114" t="str">
        <f>Položky!C33</f>
        <v>Úpravy povrchů vnější</v>
      </c>
      <c r="C13" s="65"/>
      <c r="D13" s="115"/>
      <c r="E13" s="192">
        <f>Položky!BA35</f>
        <v>0</v>
      </c>
      <c r="F13" s="193">
        <f>Položky!BB35</f>
        <v>0</v>
      </c>
      <c r="G13" s="193">
        <f>Položky!BC35</f>
        <v>0</v>
      </c>
      <c r="H13" s="193">
        <f>Položky!BD35</f>
        <v>0</v>
      </c>
      <c r="I13" s="194">
        <f>Položky!BE35</f>
        <v>0</v>
      </c>
    </row>
    <row r="14" spans="1:9" s="34" customFormat="1" ht="12.75">
      <c r="A14" s="191" t="str">
        <f>Položky!B36</f>
        <v>63</v>
      </c>
      <c r="B14" s="114" t="str">
        <f>Položky!C36</f>
        <v>Podlahy a podlahové konstrukce</v>
      </c>
      <c r="C14" s="65"/>
      <c r="D14" s="115"/>
      <c r="E14" s="192">
        <f>Položky!BA40</f>
        <v>0</v>
      </c>
      <c r="F14" s="193">
        <f>Položky!BB40</f>
        <v>0</v>
      </c>
      <c r="G14" s="193">
        <f>Položky!BC40</f>
        <v>0</v>
      </c>
      <c r="H14" s="193">
        <f>Položky!BD40</f>
        <v>0</v>
      </c>
      <c r="I14" s="194">
        <f>Položky!BE40</f>
        <v>0</v>
      </c>
    </row>
    <row r="15" spans="1:9" s="34" customFormat="1" ht="12.75">
      <c r="A15" s="191" t="str">
        <f>Položky!B41</f>
        <v>91</v>
      </c>
      <c r="B15" s="114" t="str">
        <f>Položky!C41</f>
        <v>Doplňující práce na komunikaci</v>
      </c>
      <c r="C15" s="65"/>
      <c r="D15" s="115"/>
      <c r="E15" s="192">
        <f>Položky!BA44</f>
        <v>0</v>
      </c>
      <c r="F15" s="193">
        <f>Položky!BB44</f>
        <v>0</v>
      </c>
      <c r="G15" s="193">
        <f>Položky!BC44</f>
        <v>0</v>
      </c>
      <c r="H15" s="193">
        <f>Položky!BD44</f>
        <v>0</v>
      </c>
      <c r="I15" s="194">
        <f>Položky!BE44</f>
        <v>0</v>
      </c>
    </row>
    <row r="16" spans="1:9" s="34" customFormat="1" ht="12.75">
      <c r="A16" s="191" t="str">
        <f>Položky!B45</f>
        <v>94</v>
      </c>
      <c r="B16" s="114" t="str">
        <f>Položky!C45</f>
        <v>Lešení a stavební výtahy</v>
      </c>
      <c r="C16" s="65"/>
      <c r="D16" s="115"/>
      <c r="E16" s="192">
        <f>Položky!BA47</f>
        <v>0</v>
      </c>
      <c r="F16" s="193">
        <f>Položky!BB47</f>
        <v>0</v>
      </c>
      <c r="G16" s="193">
        <f>Položky!BC47</f>
        <v>0</v>
      </c>
      <c r="H16" s="193">
        <f>Položky!BD47</f>
        <v>0</v>
      </c>
      <c r="I16" s="194">
        <f>Položky!BE47</f>
        <v>0</v>
      </c>
    </row>
    <row r="17" spans="1:9" s="34" customFormat="1" ht="12.75">
      <c r="A17" s="191" t="str">
        <f>Položky!B48</f>
        <v>95</v>
      </c>
      <c r="B17" s="114" t="str">
        <f>Položky!C48</f>
        <v>Dokončovací konstrukce na pozemních stavbách</v>
      </c>
      <c r="C17" s="65"/>
      <c r="D17" s="115"/>
      <c r="E17" s="192">
        <f>Položky!BA50</f>
        <v>0</v>
      </c>
      <c r="F17" s="193">
        <f>Položky!BB50</f>
        <v>0</v>
      </c>
      <c r="G17" s="193">
        <f>Položky!BC50</f>
        <v>0</v>
      </c>
      <c r="H17" s="193">
        <f>Položky!BD50</f>
        <v>0</v>
      </c>
      <c r="I17" s="194">
        <f>Položky!BE50</f>
        <v>0</v>
      </c>
    </row>
    <row r="18" spans="1:9" s="34" customFormat="1" ht="12.75">
      <c r="A18" s="191" t="str">
        <f>Položky!B51</f>
        <v>96</v>
      </c>
      <c r="B18" s="114" t="str">
        <f>Položky!C51</f>
        <v>Bourání konstrukcí</v>
      </c>
      <c r="C18" s="65"/>
      <c r="D18" s="115"/>
      <c r="E18" s="192">
        <f>Položky!BA54</f>
        <v>0</v>
      </c>
      <c r="F18" s="193">
        <f>Položky!BB54</f>
        <v>0</v>
      </c>
      <c r="G18" s="193">
        <f>Položky!BC54</f>
        <v>0</v>
      </c>
      <c r="H18" s="193">
        <f>Položky!BD54</f>
        <v>0</v>
      </c>
      <c r="I18" s="194">
        <f>Položky!BE54</f>
        <v>0</v>
      </c>
    </row>
    <row r="19" spans="1:9" s="34" customFormat="1" ht="12.75">
      <c r="A19" s="191" t="str">
        <f>Položky!B55</f>
        <v>99</v>
      </c>
      <c r="B19" s="114" t="str">
        <f>Položky!C55</f>
        <v>Staveništní přesun hmot</v>
      </c>
      <c r="C19" s="65"/>
      <c r="D19" s="115"/>
      <c r="E19" s="192">
        <f>Položky!BA58</f>
        <v>0</v>
      </c>
      <c r="F19" s="193">
        <f>Položky!BB58</f>
        <v>0</v>
      </c>
      <c r="G19" s="193">
        <f>Položky!BC58</f>
        <v>0</v>
      </c>
      <c r="H19" s="193">
        <f>Položky!BD58</f>
        <v>0</v>
      </c>
      <c r="I19" s="194">
        <f>Položky!BE58</f>
        <v>0</v>
      </c>
    </row>
    <row r="20" spans="1:9" s="34" customFormat="1" ht="12.75">
      <c r="A20" s="191" t="str">
        <f>Položky!B59</f>
        <v>M21</v>
      </c>
      <c r="B20" s="114" t="str">
        <f>Položky!C59</f>
        <v>Elektromontáže</v>
      </c>
      <c r="C20" s="65"/>
      <c r="D20" s="115"/>
      <c r="E20" s="192">
        <f>Položky!BA63</f>
        <v>0</v>
      </c>
      <c r="F20" s="193">
        <f>Položky!BB63</f>
        <v>0</v>
      </c>
      <c r="G20" s="193">
        <f>Položky!BC63</f>
        <v>0</v>
      </c>
      <c r="H20" s="193">
        <f>Položky!BD63</f>
        <v>0</v>
      </c>
      <c r="I20" s="194">
        <f>Položky!BE63</f>
        <v>0</v>
      </c>
    </row>
    <row r="21" spans="1:9" s="34" customFormat="1" ht="13.5" thickBot="1">
      <c r="A21" s="191" t="str">
        <f>Položky!B64</f>
        <v>D96</v>
      </c>
      <c r="B21" s="114" t="str">
        <f>Položky!C64</f>
        <v>Přesuny suti a vybouraných hmot</v>
      </c>
      <c r="C21" s="65"/>
      <c r="D21" s="115"/>
      <c r="E21" s="192">
        <f>Položky!BA70</f>
        <v>0</v>
      </c>
      <c r="F21" s="193">
        <f>Položky!BB70</f>
        <v>0</v>
      </c>
      <c r="G21" s="193">
        <f>Položky!BC70</f>
        <v>0</v>
      </c>
      <c r="H21" s="193">
        <f>Položky!BD70</f>
        <v>0</v>
      </c>
      <c r="I21" s="194">
        <f>Položky!BE70</f>
        <v>0</v>
      </c>
    </row>
    <row r="22" spans="1:9" s="122" customFormat="1" ht="13.5" thickBot="1">
      <c r="A22" s="116"/>
      <c r="B22" s="117" t="s">
        <v>189</v>
      </c>
      <c r="C22" s="117"/>
      <c r="D22" s="118"/>
      <c r="E22" s="119">
        <f>SUM(E7:E21)</f>
        <v>0</v>
      </c>
      <c r="F22" s="120">
        <f>SUM(F7:F21)</f>
        <v>0</v>
      </c>
      <c r="G22" s="120">
        <f>SUM(G7:G21)</f>
        <v>0</v>
      </c>
      <c r="H22" s="120">
        <f>SUM(H7:H21)</f>
        <v>0</v>
      </c>
      <c r="I22" s="121">
        <f>SUM(I7:I21)</f>
        <v>0</v>
      </c>
    </row>
    <row r="23" spans="1:9" ht="12.75">
      <c r="A23" s="65"/>
      <c r="B23" s="65"/>
      <c r="C23" s="65"/>
      <c r="D23" s="65"/>
      <c r="E23" s="65"/>
      <c r="F23" s="65"/>
      <c r="G23" s="65"/>
      <c r="H23" s="65"/>
      <c r="I23" s="65"/>
    </row>
    <row r="24" spans="1:57" ht="19.5" customHeight="1">
      <c r="A24" s="106" t="s">
        <v>56</v>
      </c>
      <c r="B24" s="106"/>
      <c r="C24" s="106"/>
      <c r="D24" s="106"/>
      <c r="E24" s="106"/>
      <c r="F24" s="106"/>
      <c r="G24" s="123"/>
      <c r="H24" s="106"/>
      <c r="I24" s="106"/>
      <c r="BA24" s="40"/>
      <c r="BB24" s="40"/>
      <c r="BC24" s="40"/>
      <c r="BD24" s="40"/>
      <c r="BE24" s="40"/>
    </row>
    <row r="25" spans="1:9" ht="13.5" thickBot="1">
      <c r="A25" s="76"/>
      <c r="B25" s="76"/>
      <c r="C25" s="76"/>
      <c r="D25" s="76"/>
      <c r="E25" s="76"/>
      <c r="F25" s="76"/>
      <c r="G25" s="76"/>
      <c r="H25" s="76"/>
      <c r="I25" s="76"/>
    </row>
    <row r="26" spans="1:9" ht="12.75">
      <c r="A26" s="70" t="s">
        <v>57</v>
      </c>
      <c r="B26" s="71"/>
      <c r="C26" s="71"/>
      <c r="D26" s="124"/>
      <c r="E26" s="125" t="s">
        <v>58</v>
      </c>
      <c r="F26" s="126" t="s">
        <v>59</v>
      </c>
      <c r="G26" s="127" t="s">
        <v>60</v>
      </c>
      <c r="H26" s="128"/>
      <c r="I26" s="129" t="s">
        <v>58</v>
      </c>
    </row>
    <row r="27" spans="1:53" ht="12.75">
      <c r="A27" s="63" t="s">
        <v>182</v>
      </c>
      <c r="B27" s="54"/>
      <c r="C27" s="54"/>
      <c r="D27" s="130"/>
      <c r="E27" s="131"/>
      <c r="F27" s="132"/>
      <c r="G27" s="133">
        <f>CHOOSE(BA27+1,HSV+PSV,HSV+PSV+Mont,HSV+PSV+Dodavka+Mont,HSV,PSV,Mont,Dodavka,Mont+Dodavka,0)</f>
        <v>0</v>
      </c>
      <c r="H27" s="134"/>
      <c r="I27" s="135">
        <f>E27+F27*G27/100</f>
        <v>0</v>
      </c>
      <c r="BA27">
        <v>0</v>
      </c>
    </row>
    <row r="28" spans="1:53" ht="12.75">
      <c r="A28" s="63" t="s">
        <v>183</v>
      </c>
      <c r="B28" s="54"/>
      <c r="C28" s="54"/>
      <c r="D28" s="130"/>
      <c r="E28" s="131"/>
      <c r="F28" s="132"/>
      <c r="G28" s="133">
        <f>CHOOSE(BA28+1,HSV+PSV,HSV+PSV+Mont,HSV+PSV+Dodavka+Mont,HSV,PSV,Mont,Dodavka,Mont+Dodavka,0)</f>
        <v>0</v>
      </c>
      <c r="H28" s="134"/>
      <c r="I28" s="135">
        <f>E28+F28*G28/100</f>
        <v>0</v>
      </c>
      <c r="BA28">
        <v>0</v>
      </c>
    </row>
    <row r="29" spans="1:53" ht="12.75">
      <c r="A29" s="63" t="s">
        <v>184</v>
      </c>
      <c r="B29" s="54"/>
      <c r="C29" s="54"/>
      <c r="D29" s="130"/>
      <c r="E29" s="131"/>
      <c r="F29" s="132"/>
      <c r="G29" s="133">
        <f>CHOOSE(BA29+1,HSV+PSV,HSV+PSV+Mont,HSV+PSV+Dodavka+Mont,HSV,PSV,Mont,Dodavka,Mont+Dodavka,0)</f>
        <v>0</v>
      </c>
      <c r="H29" s="134"/>
      <c r="I29" s="135">
        <f>E29+F29*G29/100</f>
        <v>0</v>
      </c>
      <c r="BA29">
        <v>0</v>
      </c>
    </row>
    <row r="30" spans="1:9" ht="13.5" thickBot="1">
      <c r="A30" s="136"/>
      <c r="B30" s="137" t="s">
        <v>190</v>
      </c>
      <c r="C30" s="138"/>
      <c r="D30" s="139"/>
      <c r="E30" s="140"/>
      <c r="F30" s="141"/>
      <c r="G30" s="141"/>
      <c r="H30" s="213">
        <f>SUM(I27:I29)</f>
        <v>0</v>
      </c>
      <c r="I30" s="214"/>
    </row>
    <row r="32" spans="2:9" ht="12.75">
      <c r="B32" s="122"/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</sheetData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3"/>
  <sheetViews>
    <sheetView showGridLines="0" showZeros="0" workbookViewId="0" topLeftCell="A7">
      <selection activeCell="F6" sqref="F6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74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47</v>
      </c>
      <c r="B3" s="207"/>
      <c r="C3" s="96" t="str">
        <f>CONCATENATE(cislostavby," ",nazevstavby)</f>
        <v>E0930/03/4 OU a PŠ Brno,Lomená 44</v>
      </c>
      <c r="D3" s="97"/>
      <c r="E3" s="150" t="s">
        <v>61</v>
      </c>
      <c r="F3" s="151" t="str">
        <f>Rekapitulace!H1</f>
        <v>E0930/03/4</v>
      </c>
      <c r="G3" s="152"/>
    </row>
    <row r="4" spans="1:7" ht="13.5" thickBot="1">
      <c r="A4" s="216" t="s">
        <v>49</v>
      </c>
      <c r="B4" s="209"/>
      <c r="C4" s="102" t="str">
        <f>CONCATENATE(cisloobjektu," ",nazevobjektu)</f>
        <v>KO 01 stavební úpravy části kotelny</v>
      </c>
      <c r="D4" s="103"/>
      <c r="E4" s="217" t="str">
        <f>Rekapitulace!G2</f>
        <v>V3- stavební úpravy části kotelny a sklad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62</v>
      </c>
      <c r="B6" s="157" t="s">
        <v>63</v>
      </c>
      <c r="C6" s="157" t="s">
        <v>64</v>
      </c>
      <c r="D6" s="157" t="s">
        <v>65</v>
      </c>
      <c r="E6" s="158" t="s">
        <v>66</v>
      </c>
      <c r="F6" s="157" t="s">
        <v>67</v>
      </c>
      <c r="G6" s="159" t="s">
        <v>68</v>
      </c>
    </row>
    <row r="7" spans="1:15" ht="12.75">
      <c r="A7" s="160" t="s">
        <v>69</v>
      </c>
      <c r="B7" s="161" t="s">
        <v>80</v>
      </c>
      <c r="C7" s="162" t="s">
        <v>81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82</v>
      </c>
      <c r="C8" s="170" t="s">
        <v>83</v>
      </c>
      <c r="D8" s="171" t="s">
        <v>84</v>
      </c>
      <c r="E8" s="172">
        <v>1</v>
      </c>
      <c r="F8" s="172">
        <v>0</v>
      </c>
      <c r="G8" s="173">
        <f>E8*F8</f>
        <v>0</v>
      </c>
      <c r="O8" s="167">
        <v>2</v>
      </c>
      <c r="AA8" s="145">
        <v>11</v>
      </c>
      <c r="AB8" s="145">
        <v>3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11</v>
      </c>
      <c r="CB8" s="174">
        <v>3</v>
      </c>
      <c r="CZ8" s="145">
        <v>0</v>
      </c>
    </row>
    <row r="9" spans="1:57" ht="12.75">
      <c r="A9" s="175"/>
      <c r="B9" s="176" t="s">
        <v>72</v>
      </c>
      <c r="C9" s="177" t="str">
        <f>CONCATENATE(B7," ",C7)</f>
        <v>0 Přípravné a pomocné práce</v>
      </c>
      <c r="D9" s="178"/>
      <c r="E9" s="179"/>
      <c r="F9" s="180"/>
      <c r="G9" s="181">
        <f>SUM(G7:G8)</f>
        <v>0</v>
      </c>
      <c r="O9" s="167">
        <v>4</v>
      </c>
      <c r="BA9" s="182">
        <f>SUM(BA7:BA8)</f>
        <v>0</v>
      </c>
      <c r="BB9" s="182">
        <f>SUM(BB7:BB8)</f>
        <v>0</v>
      </c>
      <c r="BC9" s="182">
        <f>SUM(BC7:BC8)</f>
        <v>0</v>
      </c>
      <c r="BD9" s="182">
        <f>SUM(BD7:BD8)</f>
        <v>0</v>
      </c>
      <c r="BE9" s="182">
        <f>SUM(BE7:BE8)</f>
        <v>0</v>
      </c>
    </row>
    <row r="10" spans="1:15" ht="12.75">
      <c r="A10" s="160" t="s">
        <v>69</v>
      </c>
      <c r="B10" s="161" t="s">
        <v>70</v>
      </c>
      <c r="C10" s="162" t="s">
        <v>71</v>
      </c>
      <c r="D10" s="163"/>
      <c r="E10" s="164"/>
      <c r="F10" s="164"/>
      <c r="G10" s="165"/>
      <c r="H10" s="166"/>
      <c r="I10" s="166"/>
      <c r="O10" s="167">
        <v>1</v>
      </c>
    </row>
    <row r="11" spans="1:104" ht="12.75">
      <c r="A11" s="168">
        <v>2</v>
      </c>
      <c r="B11" s="169" t="s">
        <v>85</v>
      </c>
      <c r="C11" s="170" t="s">
        <v>86</v>
      </c>
      <c r="D11" s="171" t="s">
        <v>87</v>
      </c>
      <c r="E11" s="172">
        <v>1.5</v>
      </c>
      <c r="F11" s="172">
        <v>0</v>
      </c>
      <c r="G11" s="173">
        <f>E11*F11</f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1</v>
      </c>
      <c r="CZ11" s="145">
        <v>0</v>
      </c>
    </row>
    <row r="12" spans="1:104" ht="12.75">
      <c r="A12" s="168">
        <v>3</v>
      </c>
      <c r="B12" s="169" t="s">
        <v>88</v>
      </c>
      <c r="C12" s="170" t="s">
        <v>89</v>
      </c>
      <c r="D12" s="171" t="s">
        <v>87</v>
      </c>
      <c r="E12" s="172">
        <v>14.5</v>
      </c>
      <c r="F12" s="172">
        <v>0</v>
      </c>
      <c r="G12" s="173">
        <f>E12*F12</f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1</v>
      </c>
      <c r="CB12" s="174">
        <v>1</v>
      </c>
      <c r="CZ12" s="145">
        <v>0</v>
      </c>
    </row>
    <row r="13" spans="1:104" ht="12.75">
      <c r="A13" s="168">
        <v>4</v>
      </c>
      <c r="B13" s="169" t="s">
        <v>90</v>
      </c>
      <c r="C13" s="170" t="s">
        <v>91</v>
      </c>
      <c r="D13" s="171" t="s">
        <v>87</v>
      </c>
      <c r="E13" s="172">
        <v>0.8</v>
      </c>
      <c r="F13" s="172">
        <v>0</v>
      </c>
      <c r="G13" s="173">
        <f>E13*F13</f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4">
        <v>1</v>
      </c>
      <c r="CB13" s="174">
        <v>1</v>
      </c>
      <c r="CZ13" s="145">
        <v>0</v>
      </c>
    </row>
    <row r="14" spans="1:104" ht="22.5">
      <c r="A14" s="168">
        <v>5</v>
      </c>
      <c r="B14" s="169" t="s">
        <v>92</v>
      </c>
      <c r="C14" s="170" t="s">
        <v>93</v>
      </c>
      <c r="D14" s="171" t="s">
        <v>87</v>
      </c>
      <c r="E14" s="172">
        <v>14.5</v>
      </c>
      <c r="F14" s="172">
        <v>0</v>
      </c>
      <c r="G14" s="173">
        <f>E14*F14</f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1</v>
      </c>
      <c r="CZ14" s="145">
        <v>0</v>
      </c>
    </row>
    <row r="15" spans="1:57" ht="12.75">
      <c r="A15" s="175"/>
      <c r="B15" s="176" t="s">
        <v>72</v>
      </c>
      <c r="C15" s="177" t="str">
        <f>CONCATENATE(B10," ",C10)</f>
        <v>1 Zemní práce</v>
      </c>
      <c r="D15" s="178"/>
      <c r="E15" s="179"/>
      <c r="F15" s="180"/>
      <c r="G15" s="181">
        <f>SUM(G10:G14)</f>
        <v>0</v>
      </c>
      <c r="O15" s="167">
        <v>4</v>
      </c>
      <c r="BA15" s="182">
        <f>SUM(BA10:BA14)</f>
        <v>0</v>
      </c>
      <c r="BB15" s="182">
        <f>SUM(BB10:BB14)</f>
        <v>0</v>
      </c>
      <c r="BC15" s="182">
        <f>SUM(BC10:BC14)</f>
        <v>0</v>
      </c>
      <c r="BD15" s="182">
        <f>SUM(BD10:BD14)</f>
        <v>0</v>
      </c>
      <c r="BE15" s="182">
        <f>SUM(BE10:BE14)</f>
        <v>0</v>
      </c>
    </row>
    <row r="16" spans="1:15" ht="12.75">
      <c r="A16" s="160" t="s">
        <v>69</v>
      </c>
      <c r="B16" s="161" t="s">
        <v>94</v>
      </c>
      <c r="C16" s="162" t="s">
        <v>95</v>
      </c>
      <c r="D16" s="163"/>
      <c r="E16" s="164"/>
      <c r="F16" s="164"/>
      <c r="G16" s="165"/>
      <c r="H16" s="166"/>
      <c r="I16" s="166"/>
      <c r="O16" s="167">
        <v>1</v>
      </c>
    </row>
    <row r="17" spans="1:104" ht="22.5">
      <c r="A17" s="168">
        <v>6</v>
      </c>
      <c r="B17" s="169" t="s">
        <v>96</v>
      </c>
      <c r="C17" s="170" t="s">
        <v>97</v>
      </c>
      <c r="D17" s="171" t="s">
        <v>98</v>
      </c>
      <c r="E17" s="172">
        <v>0.0966</v>
      </c>
      <c r="F17" s="172">
        <v>0</v>
      </c>
      <c r="G17" s="173">
        <f>E17*F17</f>
        <v>0</v>
      </c>
      <c r="O17" s="167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4">
        <v>1</v>
      </c>
      <c r="CB17" s="174">
        <v>1</v>
      </c>
      <c r="CZ17" s="145">
        <v>1.09</v>
      </c>
    </row>
    <row r="18" spans="1:104" ht="12.75">
      <c r="A18" s="168">
        <v>7</v>
      </c>
      <c r="B18" s="169" t="s">
        <v>99</v>
      </c>
      <c r="C18" s="170" t="s">
        <v>100</v>
      </c>
      <c r="D18" s="171" t="s">
        <v>101</v>
      </c>
      <c r="E18" s="172">
        <v>4</v>
      </c>
      <c r="F18" s="172">
        <v>0</v>
      </c>
      <c r="G18" s="173">
        <f>E18*F18</f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</v>
      </c>
      <c r="CB18" s="174">
        <v>1</v>
      </c>
      <c r="CZ18" s="145">
        <v>0.1055</v>
      </c>
    </row>
    <row r="19" spans="1:57" ht="12.75">
      <c r="A19" s="175"/>
      <c r="B19" s="176" t="s">
        <v>72</v>
      </c>
      <c r="C19" s="177" t="str">
        <f>CONCATENATE(B16," ",C16)</f>
        <v>3 Svislé a kompletní konstrukce</v>
      </c>
      <c r="D19" s="178"/>
      <c r="E19" s="179"/>
      <c r="F19" s="180"/>
      <c r="G19" s="181">
        <f>SUM(G16:G18)</f>
        <v>0</v>
      </c>
      <c r="O19" s="167">
        <v>4</v>
      </c>
      <c r="BA19" s="182">
        <f>SUM(BA16:BA18)</f>
        <v>0</v>
      </c>
      <c r="BB19" s="182">
        <f>SUM(BB16:BB18)</f>
        <v>0</v>
      </c>
      <c r="BC19" s="182">
        <f>SUM(BC16:BC18)</f>
        <v>0</v>
      </c>
      <c r="BD19" s="182">
        <f>SUM(BD16:BD18)</f>
        <v>0</v>
      </c>
      <c r="BE19" s="182">
        <f>SUM(BE16:BE18)</f>
        <v>0</v>
      </c>
    </row>
    <row r="20" spans="1:15" ht="12.75">
      <c r="A20" s="160" t="s">
        <v>69</v>
      </c>
      <c r="B20" s="161" t="s">
        <v>102</v>
      </c>
      <c r="C20" s="162" t="s">
        <v>103</v>
      </c>
      <c r="D20" s="163"/>
      <c r="E20" s="164"/>
      <c r="F20" s="164"/>
      <c r="G20" s="165"/>
      <c r="H20" s="166"/>
      <c r="I20" s="166"/>
      <c r="O20" s="167">
        <v>1</v>
      </c>
    </row>
    <row r="21" spans="1:104" ht="22.5">
      <c r="A21" s="168">
        <v>8</v>
      </c>
      <c r="B21" s="169" t="s">
        <v>104</v>
      </c>
      <c r="C21" s="170" t="s">
        <v>105</v>
      </c>
      <c r="D21" s="171" t="s">
        <v>101</v>
      </c>
      <c r="E21" s="172">
        <v>40</v>
      </c>
      <c r="F21" s="172">
        <v>0</v>
      </c>
      <c r="G21" s="173">
        <f>E21*F21</f>
        <v>0</v>
      </c>
      <c r="O21" s="167">
        <v>2</v>
      </c>
      <c r="AA21" s="145">
        <v>1</v>
      </c>
      <c r="AB21" s="145">
        <v>0</v>
      </c>
      <c r="AC21" s="145">
        <v>0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4">
        <v>1</v>
      </c>
      <c r="CB21" s="174">
        <v>0</v>
      </c>
      <c r="CZ21" s="145">
        <v>0.061</v>
      </c>
    </row>
    <row r="22" spans="1:104" ht="12.75">
      <c r="A22" s="168">
        <v>9</v>
      </c>
      <c r="B22" s="169" t="s">
        <v>106</v>
      </c>
      <c r="C22" s="170" t="s">
        <v>107</v>
      </c>
      <c r="D22" s="171" t="s">
        <v>101</v>
      </c>
      <c r="E22" s="172">
        <v>40</v>
      </c>
      <c r="F22" s="172">
        <v>0</v>
      </c>
      <c r="G22" s="173">
        <f>E22*F22</f>
        <v>0</v>
      </c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</v>
      </c>
      <c r="CB22" s="174">
        <v>1</v>
      </c>
      <c r="CZ22" s="145">
        <v>0.0739</v>
      </c>
    </row>
    <row r="23" spans="1:104" ht="12.75">
      <c r="A23" s="168">
        <v>10</v>
      </c>
      <c r="B23" s="169" t="s">
        <v>108</v>
      </c>
      <c r="C23" s="170" t="s">
        <v>109</v>
      </c>
      <c r="D23" s="171" t="s">
        <v>101</v>
      </c>
      <c r="E23" s="172">
        <v>41.2</v>
      </c>
      <c r="F23" s="172">
        <v>0</v>
      </c>
      <c r="G23" s="173">
        <f>E23*F23</f>
        <v>0</v>
      </c>
      <c r="O23" s="167">
        <v>2</v>
      </c>
      <c r="AA23" s="145">
        <v>3</v>
      </c>
      <c r="AB23" s="145">
        <v>1</v>
      </c>
      <c r="AC23" s="145" t="s">
        <v>108</v>
      </c>
      <c r="AZ23" s="145">
        <v>1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4">
        <v>3</v>
      </c>
      <c r="CB23" s="174">
        <v>1</v>
      </c>
      <c r="CZ23" s="145">
        <v>0.176</v>
      </c>
    </row>
    <row r="24" spans="1:57" ht="12.75">
      <c r="A24" s="175"/>
      <c r="B24" s="176" t="s">
        <v>72</v>
      </c>
      <c r="C24" s="177" t="str">
        <f>CONCATENATE(B20," ",C20)</f>
        <v>46 Zpevněné plochy</v>
      </c>
      <c r="D24" s="178"/>
      <c r="E24" s="179"/>
      <c r="F24" s="180"/>
      <c r="G24" s="181">
        <f>SUM(G20:G23)</f>
        <v>0</v>
      </c>
      <c r="O24" s="167">
        <v>4</v>
      </c>
      <c r="BA24" s="182">
        <f>SUM(BA20:BA23)</f>
        <v>0</v>
      </c>
      <c r="BB24" s="182">
        <f>SUM(BB20:BB23)</f>
        <v>0</v>
      </c>
      <c r="BC24" s="182">
        <f>SUM(BC20:BC23)</f>
        <v>0</v>
      </c>
      <c r="BD24" s="182">
        <f>SUM(BD20:BD23)</f>
        <v>0</v>
      </c>
      <c r="BE24" s="182">
        <f>SUM(BE20:BE23)</f>
        <v>0</v>
      </c>
    </row>
    <row r="25" spans="1:15" ht="12.75">
      <c r="A25" s="160" t="s">
        <v>69</v>
      </c>
      <c r="B25" s="161" t="s">
        <v>110</v>
      </c>
      <c r="C25" s="162" t="s">
        <v>111</v>
      </c>
      <c r="D25" s="163"/>
      <c r="E25" s="164"/>
      <c r="F25" s="164"/>
      <c r="G25" s="165"/>
      <c r="H25" s="166"/>
      <c r="I25" s="166"/>
      <c r="O25" s="167">
        <v>1</v>
      </c>
    </row>
    <row r="26" spans="1:104" ht="12.75">
      <c r="A26" s="168">
        <v>11</v>
      </c>
      <c r="B26" s="169" t="s">
        <v>112</v>
      </c>
      <c r="C26" s="170" t="s">
        <v>113</v>
      </c>
      <c r="D26" s="171" t="s">
        <v>101</v>
      </c>
      <c r="E26" s="172">
        <v>40</v>
      </c>
      <c r="F26" s="172">
        <v>0</v>
      </c>
      <c r="G26" s="173">
        <f>E26*F26</f>
        <v>0</v>
      </c>
      <c r="O26" s="167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4">
        <v>1</v>
      </c>
      <c r="CB26" s="174">
        <v>1</v>
      </c>
      <c r="CZ26" s="145">
        <v>0.30361</v>
      </c>
    </row>
    <row r="27" spans="1:57" ht="12.75">
      <c r="A27" s="175"/>
      <c r="B27" s="176" t="s">
        <v>72</v>
      </c>
      <c r="C27" s="177" t="str">
        <f>CONCATENATE(B25," ",C25)</f>
        <v>5 Komunikace</v>
      </c>
      <c r="D27" s="178"/>
      <c r="E27" s="179"/>
      <c r="F27" s="180"/>
      <c r="G27" s="181">
        <f>SUM(G25:G26)</f>
        <v>0</v>
      </c>
      <c r="O27" s="167">
        <v>4</v>
      </c>
      <c r="BA27" s="182">
        <f>SUM(BA25:BA26)</f>
        <v>0</v>
      </c>
      <c r="BB27" s="182">
        <f>SUM(BB25:BB26)</f>
        <v>0</v>
      </c>
      <c r="BC27" s="182">
        <f>SUM(BC25:BC26)</f>
        <v>0</v>
      </c>
      <c r="BD27" s="182">
        <f>SUM(BD25:BD26)</f>
        <v>0</v>
      </c>
      <c r="BE27" s="182">
        <f>SUM(BE25:BE26)</f>
        <v>0</v>
      </c>
    </row>
    <row r="28" spans="1:15" ht="12.75">
      <c r="A28" s="160" t="s">
        <v>69</v>
      </c>
      <c r="B28" s="161" t="s">
        <v>114</v>
      </c>
      <c r="C28" s="162" t="s">
        <v>115</v>
      </c>
      <c r="D28" s="163"/>
      <c r="E28" s="164"/>
      <c r="F28" s="164"/>
      <c r="G28" s="165"/>
      <c r="H28" s="166"/>
      <c r="I28" s="166"/>
      <c r="O28" s="167">
        <v>1</v>
      </c>
    </row>
    <row r="29" spans="1:104" ht="12.75">
      <c r="A29" s="168">
        <v>12</v>
      </c>
      <c r="B29" s="169" t="s">
        <v>116</v>
      </c>
      <c r="C29" s="170" t="s">
        <v>117</v>
      </c>
      <c r="D29" s="171" t="s">
        <v>101</v>
      </c>
      <c r="E29" s="172">
        <v>4</v>
      </c>
      <c r="F29" s="172">
        <v>0</v>
      </c>
      <c r="G29" s="173">
        <f>E29*F29</f>
        <v>0</v>
      </c>
      <c r="O29" s="167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>IF(AZ29=1,G29,0)</f>
        <v>0</v>
      </c>
      <c r="BB29" s="145">
        <f>IF(AZ29=2,G29,0)</f>
        <v>0</v>
      </c>
      <c r="BC29" s="145">
        <f>IF(AZ29=3,G29,0)</f>
        <v>0</v>
      </c>
      <c r="BD29" s="145">
        <f>IF(AZ29=4,G29,0)</f>
        <v>0</v>
      </c>
      <c r="BE29" s="145">
        <f>IF(AZ29=5,G29,0)</f>
        <v>0</v>
      </c>
      <c r="CA29" s="174">
        <v>1</v>
      </c>
      <c r="CB29" s="174">
        <v>1</v>
      </c>
      <c r="CZ29" s="145">
        <v>0.02075</v>
      </c>
    </row>
    <row r="30" spans="1:104" ht="12.75">
      <c r="A30" s="168">
        <v>13</v>
      </c>
      <c r="B30" s="169" t="s">
        <v>118</v>
      </c>
      <c r="C30" s="170" t="s">
        <v>119</v>
      </c>
      <c r="D30" s="171" t="s">
        <v>101</v>
      </c>
      <c r="E30" s="172">
        <v>8</v>
      </c>
      <c r="F30" s="172">
        <v>0</v>
      </c>
      <c r="G30" s="173">
        <f>E30*F30</f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</v>
      </c>
      <c r="CB30" s="174">
        <v>1</v>
      </c>
      <c r="CZ30" s="145">
        <v>0.0096</v>
      </c>
    </row>
    <row r="31" spans="1:104" ht="12.75">
      <c r="A31" s="168">
        <v>14</v>
      </c>
      <c r="B31" s="169" t="s">
        <v>120</v>
      </c>
      <c r="C31" s="170" t="s">
        <v>121</v>
      </c>
      <c r="D31" s="171" t="s">
        <v>101</v>
      </c>
      <c r="E31" s="172">
        <v>8</v>
      </c>
      <c r="F31" s="172">
        <v>0</v>
      </c>
      <c r="G31" s="173">
        <f>E31*F31</f>
        <v>0</v>
      </c>
      <c r="O31" s="167">
        <v>2</v>
      </c>
      <c r="AA31" s="145">
        <v>1</v>
      </c>
      <c r="AB31" s="145">
        <v>1</v>
      </c>
      <c r="AC31" s="145">
        <v>1</v>
      </c>
      <c r="AZ31" s="145">
        <v>1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4">
        <v>1</v>
      </c>
      <c r="CB31" s="174">
        <v>1</v>
      </c>
      <c r="CZ31" s="145">
        <v>0.00034</v>
      </c>
    </row>
    <row r="32" spans="1:57" ht="12.75">
      <c r="A32" s="175"/>
      <c r="B32" s="176" t="s">
        <v>72</v>
      </c>
      <c r="C32" s="177" t="str">
        <f>CONCATENATE(B28," ",C28)</f>
        <v>61 Upravy povrchů vnitřní</v>
      </c>
      <c r="D32" s="178"/>
      <c r="E32" s="179"/>
      <c r="F32" s="180"/>
      <c r="G32" s="181">
        <f>SUM(G28:G31)</f>
        <v>0</v>
      </c>
      <c r="O32" s="167">
        <v>4</v>
      </c>
      <c r="BA32" s="182">
        <f>SUM(BA28:BA31)</f>
        <v>0</v>
      </c>
      <c r="BB32" s="182">
        <f>SUM(BB28:BB31)</f>
        <v>0</v>
      </c>
      <c r="BC32" s="182">
        <f>SUM(BC28:BC31)</f>
        <v>0</v>
      </c>
      <c r="BD32" s="182">
        <f>SUM(BD28:BD31)</f>
        <v>0</v>
      </c>
      <c r="BE32" s="182">
        <f>SUM(BE28:BE31)</f>
        <v>0</v>
      </c>
    </row>
    <row r="33" spans="1:15" ht="12.75">
      <c r="A33" s="160" t="s">
        <v>69</v>
      </c>
      <c r="B33" s="161" t="s">
        <v>122</v>
      </c>
      <c r="C33" s="162" t="s">
        <v>123</v>
      </c>
      <c r="D33" s="163"/>
      <c r="E33" s="164"/>
      <c r="F33" s="164"/>
      <c r="G33" s="165"/>
      <c r="H33" s="166"/>
      <c r="I33" s="166"/>
      <c r="O33" s="167">
        <v>1</v>
      </c>
    </row>
    <row r="34" spans="1:104" ht="12.75">
      <c r="A34" s="168">
        <v>15</v>
      </c>
      <c r="B34" s="169" t="s">
        <v>124</v>
      </c>
      <c r="C34" s="170" t="s">
        <v>125</v>
      </c>
      <c r="D34" s="171" t="s">
        <v>101</v>
      </c>
      <c r="E34" s="172">
        <v>2</v>
      </c>
      <c r="F34" s="172">
        <v>0</v>
      </c>
      <c r="G34" s="173">
        <f>E34*F34</f>
        <v>0</v>
      </c>
      <c r="O34" s="167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1</v>
      </c>
      <c r="CB34" s="174">
        <v>1</v>
      </c>
      <c r="CZ34" s="145">
        <v>0.04817</v>
      </c>
    </row>
    <row r="35" spans="1:57" ht="12.75">
      <c r="A35" s="175"/>
      <c r="B35" s="176" t="s">
        <v>72</v>
      </c>
      <c r="C35" s="177" t="str">
        <f>CONCATENATE(B33," ",C33)</f>
        <v>62 Úpravy povrchů vnější</v>
      </c>
      <c r="D35" s="178"/>
      <c r="E35" s="179"/>
      <c r="F35" s="180"/>
      <c r="G35" s="181">
        <f>SUM(G33:G34)</f>
        <v>0</v>
      </c>
      <c r="O35" s="167">
        <v>4</v>
      </c>
      <c r="BA35" s="182">
        <f>SUM(BA33:BA34)</f>
        <v>0</v>
      </c>
      <c r="BB35" s="182">
        <f>SUM(BB33:BB34)</f>
        <v>0</v>
      </c>
      <c r="BC35" s="182">
        <f>SUM(BC33:BC34)</f>
        <v>0</v>
      </c>
      <c r="BD35" s="182">
        <f>SUM(BD33:BD34)</f>
        <v>0</v>
      </c>
      <c r="BE35" s="182">
        <f>SUM(BE33:BE34)</f>
        <v>0</v>
      </c>
    </row>
    <row r="36" spans="1:15" ht="12.75">
      <c r="A36" s="160" t="s">
        <v>69</v>
      </c>
      <c r="B36" s="161" t="s">
        <v>126</v>
      </c>
      <c r="C36" s="162" t="s">
        <v>127</v>
      </c>
      <c r="D36" s="163"/>
      <c r="E36" s="164"/>
      <c r="F36" s="164"/>
      <c r="G36" s="165"/>
      <c r="H36" s="166"/>
      <c r="I36" s="166"/>
      <c r="O36" s="167">
        <v>1</v>
      </c>
    </row>
    <row r="37" spans="1:104" ht="12.75">
      <c r="A37" s="168">
        <v>16</v>
      </c>
      <c r="B37" s="169" t="s">
        <v>128</v>
      </c>
      <c r="C37" s="170" t="s">
        <v>129</v>
      </c>
      <c r="D37" s="171" t="s">
        <v>87</v>
      </c>
      <c r="E37" s="172">
        <v>3</v>
      </c>
      <c r="F37" s="172">
        <v>0</v>
      </c>
      <c r="G37" s="173">
        <f>E37*F37</f>
        <v>0</v>
      </c>
      <c r="O37" s="167">
        <v>2</v>
      </c>
      <c r="AA37" s="145">
        <v>1</v>
      </c>
      <c r="AB37" s="145">
        <v>1</v>
      </c>
      <c r="AC37" s="145">
        <v>1</v>
      </c>
      <c r="AZ37" s="145">
        <v>1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4">
        <v>1</v>
      </c>
      <c r="CB37" s="174">
        <v>1</v>
      </c>
      <c r="CZ37" s="145">
        <v>2.261</v>
      </c>
    </row>
    <row r="38" spans="1:104" ht="22.5">
      <c r="A38" s="168">
        <v>17</v>
      </c>
      <c r="B38" s="169" t="s">
        <v>130</v>
      </c>
      <c r="C38" s="170" t="s">
        <v>131</v>
      </c>
      <c r="D38" s="171" t="s">
        <v>101</v>
      </c>
      <c r="E38" s="172">
        <v>40</v>
      </c>
      <c r="F38" s="172">
        <v>0</v>
      </c>
      <c r="G38" s="173">
        <f>E38*F38</f>
        <v>0</v>
      </c>
      <c r="O38" s="167">
        <v>2</v>
      </c>
      <c r="AA38" s="145">
        <v>1</v>
      </c>
      <c r="AB38" s="145">
        <v>1</v>
      </c>
      <c r="AC38" s="145">
        <v>1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1</v>
      </c>
      <c r="CB38" s="174">
        <v>1</v>
      </c>
      <c r="CZ38" s="145">
        <v>0.01715</v>
      </c>
    </row>
    <row r="39" spans="1:104" ht="12.75">
      <c r="A39" s="168">
        <v>18</v>
      </c>
      <c r="B39" s="169" t="s">
        <v>132</v>
      </c>
      <c r="C39" s="170" t="s">
        <v>133</v>
      </c>
      <c r="D39" s="171" t="s">
        <v>101</v>
      </c>
      <c r="E39" s="172">
        <v>40</v>
      </c>
      <c r="F39" s="172">
        <v>0</v>
      </c>
      <c r="G39" s="173">
        <f>E39*F39</f>
        <v>0</v>
      </c>
      <c r="O39" s="167">
        <v>2</v>
      </c>
      <c r="AA39" s="145">
        <v>1</v>
      </c>
      <c r="AB39" s="145">
        <v>7</v>
      </c>
      <c r="AC39" s="145">
        <v>7</v>
      </c>
      <c r="AZ39" s="145">
        <v>1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4">
        <v>1</v>
      </c>
      <c r="CB39" s="174">
        <v>7</v>
      </c>
      <c r="CZ39" s="145">
        <v>0</v>
      </c>
    </row>
    <row r="40" spans="1:57" ht="12.75">
      <c r="A40" s="175"/>
      <c r="B40" s="176" t="s">
        <v>72</v>
      </c>
      <c r="C40" s="177" t="str">
        <f>CONCATENATE(B36," ",C36)</f>
        <v>63 Podlahy a podlahové konstrukce</v>
      </c>
      <c r="D40" s="178"/>
      <c r="E40" s="179"/>
      <c r="F40" s="180"/>
      <c r="G40" s="181">
        <f>SUM(G36:G39)</f>
        <v>0</v>
      </c>
      <c r="O40" s="167">
        <v>4</v>
      </c>
      <c r="BA40" s="182">
        <f>SUM(BA36:BA39)</f>
        <v>0</v>
      </c>
      <c r="BB40" s="182">
        <f>SUM(BB36:BB39)</f>
        <v>0</v>
      </c>
      <c r="BC40" s="182">
        <f>SUM(BC36:BC39)</f>
        <v>0</v>
      </c>
      <c r="BD40" s="182">
        <f>SUM(BD36:BD39)</f>
        <v>0</v>
      </c>
      <c r="BE40" s="182">
        <f>SUM(BE36:BE39)</f>
        <v>0</v>
      </c>
    </row>
    <row r="41" spans="1:15" ht="12.75">
      <c r="A41" s="160" t="s">
        <v>69</v>
      </c>
      <c r="B41" s="161" t="s">
        <v>134</v>
      </c>
      <c r="C41" s="162" t="s">
        <v>135</v>
      </c>
      <c r="D41" s="163"/>
      <c r="E41" s="164"/>
      <c r="F41" s="164"/>
      <c r="G41" s="165"/>
      <c r="H41" s="166"/>
      <c r="I41" s="166"/>
      <c r="O41" s="167">
        <v>1</v>
      </c>
    </row>
    <row r="42" spans="1:104" ht="22.5">
      <c r="A42" s="168">
        <v>19</v>
      </c>
      <c r="B42" s="169" t="s">
        <v>136</v>
      </c>
      <c r="C42" s="170" t="s">
        <v>137</v>
      </c>
      <c r="D42" s="171" t="s">
        <v>138</v>
      </c>
      <c r="E42" s="172">
        <v>32</v>
      </c>
      <c r="F42" s="172">
        <v>0</v>
      </c>
      <c r="G42" s="173">
        <f>E42*F42</f>
        <v>0</v>
      </c>
      <c r="O42" s="167">
        <v>2</v>
      </c>
      <c r="AA42" s="145">
        <v>1</v>
      </c>
      <c r="AB42" s="145">
        <v>0</v>
      </c>
      <c r="AC42" s="145">
        <v>0</v>
      </c>
      <c r="AZ42" s="145">
        <v>1</v>
      </c>
      <c r="BA42" s="145">
        <f>IF(AZ42=1,G42,0)</f>
        <v>0</v>
      </c>
      <c r="BB42" s="145">
        <f>IF(AZ42=2,G42,0)</f>
        <v>0</v>
      </c>
      <c r="BC42" s="145">
        <f>IF(AZ42=3,G42,0)</f>
        <v>0</v>
      </c>
      <c r="BD42" s="145">
        <f>IF(AZ42=4,G42,0)</f>
        <v>0</v>
      </c>
      <c r="BE42" s="145">
        <f>IF(AZ42=5,G42,0)</f>
        <v>0</v>
      </c>
      <c r="CA42" s="174">
        <v>1</v>
      </c>
      <c r="CB42" s="174">
        <v>0</v>
      </c>
      <c r="CZ42" s="145">
        <v>0.19049</v>
      </c>
    </row>
    <row r="43" spans="1:104" ht="12.75">
      <c r="A43" s="168">
        <v>20</v>
      </c>
      <c r="B43" s="169" t="s">
        <v>139</v>
      </c>
      <c r="C43" s="170" t="s">
        <v>140</v>
      </c>
      <c r="D43" s="171" t="s">
        <v>87</v>
      </c>
      <c r="E43" s="172">
        <v>2.4</v>
      </c>
      <c r="F43" s="172">
        <v>0</v>
      </c>
      <c r="G43" s="173">
        <f>E43*F43</f>
        <v>0</v>
      </c>
      <c r="O43" s="167">
        <v>2</v>
      </c>
      <c r="AA43" s="145">
        <v>1</v>
      </c>
      <c r="AB43" s="145">
        <v>0</v>
      </c>
      <c r="AC43" s="145">
        <v>0</v>
      </c>
      <c r="AZ43" s="145">
        <v>1</v>
      </c>
      <c r="BA43" s="145">
        <f>IF(AZ43=1,G43,0)</f>
        <v>0</v>
      </c>
      <c r="BB43" s="145">
        <f>IF(AZ43=2,G43,0)</f>
        <v>0</v>
      </c>
      <c r="BC43" s="145">
        <f>IF(AZ43=3,G43,0)</f>
        <v>0</v>
      </c>
      <c r="BD43" s="145">
        <f>IF(AZ43=4,G43,0)</f>
        <v>0</v>
      </c>
      <c r="BE43" s="145">
        <f>IF(AZ43=5,G43,0)</f>
        <v>0</v>
      </c>
      <c r="CA43" s="174">
        <v>1</v>
      </c>
      <c r="CB43" s="174">
        <v>0</v>
      </c>
      <c r="CZ43" s="145">
        <v>2.363</v>
      </c>
    </row>
    <row r="44" spans="1:57" ht="12.75">
      <c r="A44" s="175"/>
      <c r="B44" s="176" t="s">
        <v>72</v>
      </c>
      <c r="C44" s="177" t="str">
        <f>CONCATENATE(B41," ",C41)</f>
        <v>91 Doplňující práce na komunikaci</v>
      </c>
      <c r="D44" s="178"/>
      <c r="E44" s="179"/>
      <c r="F44" s="180"/>
      <c r="G44" s="181">
        <f>SUM(G41:G43)</f>
        <v>0</v>
      </c>
      <c r="O44" s="167">
        <v>4</v>
      </c>
      <c r="BA44" s="182">
        <f>SUM(BA41:BA43)</f>
        <v>0</v>
      </c>
      <c r="BB44" s="182">
        <f>SUM(BB41:BB43)</f>
        <v>0</v>
      </c>
      <c r="BC44" s="182">
        <f>SUM(BC41:BC43)</f>
        <v>0</v>
      </c>
      <c r="BD44" s="182">
        <f>SUM(BD41:BD43)</f>
        <v>0</v>
      </c>
      <c r="BE44" s="182">
        <f>SUM(BE41:BE43)</f>
        <v>0</v>
      </c>
    </row>
    <row r="45" spans="1:15" ht="12.75">
      <c r="A45" s="160" t="s">
        <v>69</v>
      </c>
      <c r="B45" s="161" t="s">
        <v>141</v>
      </c>
      <c r="C45" s="162" t="s">
        <v>142</v>
      </c>
      <c r="D45" s="163"/>
      <c r="E45" s="164"/>
      <c r="F45" s="164"/>
      <c r="G45" s="165"/>
      <c r="H45" s="166"/>
      <c r="I45" s="166"/>
      <c r="O45" s="167">
        <v>1</v>
      </c>
    </row>
    <row r="46" spans="1:104" ht="12.75">
      <c r="A46" s="168">
        <v>21</v>
      </c>
      <c r="B46" s="169" t="s">
        <v>143</v>
      </c>
      <c r="C46" s="170" t="s">
        <v>144</v>
      </c>
      <c r="D46" s="171" t="s">
        <v>101</v>
      </c>
      <c r="E46" s="172">
        <v>12</v>
      </c>
      <c r="F46" s="172">
        <v>0</v>
      </c>
      <c r="G46" s="173">
        <f>E46*F46</f>
        <v>0</v>
      </c>
      <c r="O46" s="167">
        <v>2</v>
      </c>
      <c r="AA46" s="145">
        <v>1</v>
      </c>
      <c r="AB46" s="145">
        <v>1</v>
      </c>
      <c r="AC46" s="145">
        <v>1</v>
      </c>
      <c r="AZ46" s="145">
        <v>1</v>
      </c>
      <c r="BA46" s="145">
        <f>IF(AZ46=1,G46,0)</f>
        <v>0</v>
      </c>
      <c r="BB46" s="145">
        <f>IF(AZ46=2,G46,0)</f>
        <v>0</v>
      </c>
      <c r="BC46" s="145">
        <f>IF(AZ46=3,G46,0)</f>
        <v>0</v>
      </c>
      <c r="BD46" s="145">
        <f>IF(AZ46=4,G46,0)</f>
        <v>0</v>
      </c>
      <c r="BE46" s="145">
        <f>IF(AZ46=5,G46,0)</f>
        <v>0</v>
      </c>
      <c r="CA46" s="174">
        <v>1</v>
      </c>
      <c r="CB46" s="174">
        <v>1</v>
      </c>
      <c r="CZ46" s="145">
        <v>0.03459</v>
      </c>
    </row>
    <row r="47" spans="1:57" ht="12.75">
      <c r="A47" s="175"/>
      <c r="B47" s="176" t="s">
        <v>72</v>
      </c>
      <c r="C47" s="177" t="str">
        <f>CONCATENATE(B45," ",C45)</f>
        <v>94 Lešení a stavební výtahy</v>
      </c>
      <c r="D47" s="178"/>
      <c r="E47" s="179"/>
      <c r="F47" s="180"/>
      <c r="G47" s="181">
        <f>SUM(G45:G46)</f>
        <v>0</v>
      </c>
      <c r="O47" s="167">
        <v>4</v>
      </c>
      <c r="BA47" s="182">
        <f>SUM(BA45:BA46)</f>
        <v>0</v>
      </c>
      <c r="BB47" s="182">
        <f>SUM(BB45:BB46)</f>
        <v>0</v>
      </c>
      <c r="BC47" s="182">
        <f>SUM(BC45:BC46)</f>
        <v>0</v>
      </c>
      <c r="BD47" s="182">
        <f>SUM(BD45:BD46)</f>
        <v>0</v>
      </c>
      <c r="BE47" s="182">
        <f>SUM(BE45:BE46)</f>
        <v>0</v>
      </c>
    </row>
    <row r="48" spans="1:15" ht="12.75">
      <c r="A48" s="160" t="s">
        <v>69</v>
      </c>
      <c r="B48" s="161" t="s">
        <v>145</v>
      </c>
      <c r="C48" s="162" t="s">
        <v>146</v>
      </c>
      <c r="D48" s="163"/>
      <c r="E48" s="164"/>
      <c r="F48" s="164"/>
      <c r="G48" s="165"/>
      <c r="H48" s="166"/>
      <c r="I48" s="166"/>
      <c r="O48" s="167">
        <v>1</v>
      </c>
    </row>
    <row r="49" spans="1:104" ht="22.5">
      <c r="A49" s="168">
        <v>22</v>
      </c>
      <c r="B49" s="169" t="s">
        <v>147</v>
      </c>
      <c r="C49" s="170" t="s">
        <v>148</v>
      </c>
      <c r="D49" s="171" t="s">
        <v>101</v>
      </c>
      <c r="E49" s="172">
        <v>280</v>
      </c>
      <c r="F49" s="172">
        <v>0</v>
      </c>
      <c r="G49" s="173">
        <f>E49*F49</f>
        <v>0</v>
      </c>
      <c r="O49" s="167">
        <v>2</v>
      </c>
      <c r="AA49" s="145">
        <v>1</v>
      </c>
      <c r="AB49" s="145">
        <v>1</v>
      </c>
      <c r="AC49" s="145">
        <v>1</v>
      </c>
      <c r="AZ49" s="145">
        <v>1</v>
      </c>
      <c r="BA49" s="145">
        <f>IF(AZ49=1,G49,0)</f>
        <v>0</v>
      </c>
      <c r="BB49" s="145">
        <f>IF(AZ49=2,G49,0)</f>
        <v>0</v>
      </c>
      <c r="BC49" s="145">
        <f>IF(AZ49=3,G49,0)</f>
        <v>0</v>
      </c>
      <c r="BD49" s="145">
        <f>IF(AZ49=4,G49,0)</f>
        <v>0</v>
      </c>
      <c r="BE49" s="145">
        <f>IF(AZ49=5,G49,0)</f>
        <v>0</v>
      </c>
      <c r="CA49" s="174">
        <v>1</v>
      </c>
      <c r="CB49" s="174">
        <v>1</v>
      </c>
      <c r="CZ49" s="145">
        <v>4E-05</v>
      </c>
    </row>
    <row r="50" spans="1:57" ht="12.75">
      <c r="A50" s="175"/>
      <c r="B50" s="176" t="s">
        <v>72</v>
      </c>
      <c r="C50" s="177" t="str">
        <f>CONCATENATE(B48," ",C48)</f>
        <v>95 Dokončovací konstrukce na pozemních stavbách</v>
      </c>
      <c r="D50" s="178"/>
      <c r="E50" s="179"/>
      <c r="F50" s="180"/>
      <c r="G50" s="181">
        <f>SUM(G48:G49)</f>
        <v>0</v>
      </c>
      <c r="O50" s="167">
        <v>4</v>
      </c>
      <c r="BA50" s="182">
        <f>SUM(BA48:BA49)</f>
        <v>0</v>
      </c>
      <c r="BB50" s="182">
        <f>SUM(BB48:BB49)</f>
        <v>0</v>
      </c>
      <c r="BC50" s="182">
        <f>SUM(BC48:BC49)</f>
        <v>0</v>
      </c>
      <c r="BD50" s="182">
        <f>SUM(BD48:BD49)</f>
        <v>0</v>
      </c>
      <c r="BE50" s="182">
        <f>SUM(BE48:BE49)</f>
        <v>0</v>
      </c>
    </row>
    <row r="51" spans="1:15" ht="12.75">
      <c r="A51" s="160" t="s">
        <v>69</v>
      </c>
      <c r="B51" s="161" t="s">
        <v>149</v>
      </c>
      <c r="C51" s="162" t="s">
        <v>150</v>
      </c>
      <c r="D51" s="163"/>
      <c r="E51" s="164"/>
      <c r="F51" s="164"/>
      <c r="G51" s="165"/>
      <c r="H51" s="166"/>
      <c r="I51" s="166"/>
      <c r="O51" s="167">
        <v>1</v>
      </c>
    </row>
    <row r="52" spans="1:104" ht="12.75">
      <c r="A52" s="168">
        <v>23</v>
      </c>
      <c r="B52" s="169" t="s">
        <v>151</v>
      </c>
      <c r="C52" s="170" t="s">
        <v>152</v>
      </c>
      <c r="D52" s="171" t="s">
        <v>153</v>
      </c>
      <c r="E52" s="172">
        <v>2</v>
      </c>
      <c r="F52" s="172">
        <v>0</v>
      </c>
      <c r="G52" s="173">
        <f>E52*F52</f>
        <v>0</v>
      </c>
      <c r="O52" s="167">
        <v>2</v>
      </c>
      <c r="AA52" s="145">
        <v>1</v>
      </c>
      <c r="AB52" s="145">
        <v>1</v>
      </c>
      <c r="AC52" s="145">
        <v>1</v>
      </c>
      <c r="AZ52" s="145">
        <v>1</v>
      </c>
      <c r="BA52" s="145">
        <f>IF(AZ52=1,G52,0)</f>
        <v>0</v>
      </c>
      <c r="BB52" s="145">
        <f>IF(AZ52=2,G52,0)</f>
        <v>0</v>
      </c>
      <c r="BC52" s="145">
        <f>IF(AZ52=3,G52,0)</f>
        <v>0</v>
      </c>
      <c r="BD52" s="145">
        <f>IF(AZ52=4,G52,0)</f>
        <v>0</v>
      </c>
      <c r="BE52" s="145">
        <f>IF(AZ52=5,G52,0)</f>
        <v>0</v>
      </c>
      <c r="CA52" s="174">
        <v>1</v>
      </c>
      <c r="CB52" s="174">
        <v>1</v>
      </c>
      <c r="CZ52" s="145">
        <v>0</v>
      </c>
    </row>
    <row r="53" spans="1:104" ht="12.75">
      <c r="A53" s="168">
        <v>24</v>
      </c>
      <c r="B53" s="169" t="s">
        <v>154</v>
      </c>
      <c r="C53" s="170" t="s">
        <v>155</v>
      </c>
      <c r="D53" s="171" t="s">
        <v>101</v>
      </c>
      <c r="E53" s="172">
        <v>3.6</v>
      </c>
      <c r="F53" s="172">
        <v>0</v>
      </c>
      <c r="G53" s="173">
        <f>E53*F53</f>
        <v>0</v>
      </c>
      <c r="O53" s="167">
        <v>2</v>
      </c>
      <c r="AA53" s="145">
        <v>1</v>
      </c>
      <c r="AB53" s="145">
        <v>1</v>
      </c>
      <c r="AC53" s="145">
        <v>1</v>
      </c>
      <c r="AZ53" s="145">
        <v>1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74">
        <v>1</v>
      </c>
      <c r="CB53" s="174">
        <v>1</v>
      </c>
      <c r="CZ53" s="145">
        <v>0.001</v>
      </c>
    </row>
    <row r="54" spans="1:57" ht="12.75">
      <c r="A54" s="175"/>
      <c r="B54" s="176" t="s">
        <v>72</v>
      </c>
      <c r="C54" s="177" t="str">
        <f>CONCATENATE(B51," ",C51)</f>
        <v>96 Bourání konstrukcí</v>
      </c>
      <c r="D54" s="178"/>
      <c r="E54" s="179"/>
      <c r="F54" s="180"/>
      <c r="G54" s="181">
        <f>SUM(G51:G53)</f>
        <v>0</v>
      </c>
      <c r="O54" s="167">
        <v>4</v>
      </c>
      <c r="BA54" s="182">
        <f>SUM(BA51:BA53)</f>
        <v>0</v>
      </c>
      <c r="BB54" s="182">
        <f>SUM(BB51:BB53)</f>
        <v>0</v>
      </c>
      <c r="BC54" s="182">
        <f>SUM(BC51:BC53)</f>
        <v>0</v>
      </c>
      <c r="BD54" s="182">
        <f>SUM(BD51:BD53)</f>
        <v>0</v>
      </c>
      <c r="BE54" s="182">
        <f>SUM(BE51:BE53)</f>
        <v>0</v>
      </c>
    </row>
    <row r="55" spans="1:15" ht="12.75">
      <c r="A55" s="160" t="s">
        <v>69</v>
      </c>
      <c r="B55" s="161" t="s">
        <v>156</v>
      </c>
      <c r="C55" s="162" t="s">
        <v>157</v>
      </c>
      <c r="D55" s="163"/>
      <c r="E55" s="164"/>
      <c r="F55" s="164"/>
      <c r="G55" s="165"/>
      <c r="H55" s="166"/>
      <c r="I55" s="166"/>
      <c r="O55" s="167">
        <v>1</v>
      </c>
    </row>
    <row r="56" spans="1:104" ht="12.75">
      <c r="A56" s="168">
        <v>25</v>
      </c>
      <c r="B56" s="169" t="s">
        <v>158</v>
      </c>
      <c r="C56" s="170" t="s">
        <v>159</v>
      </c>
      <c r="D56" s="171" t="s">
        <v>98</v>
      </c>
      <c r="E56" s="172">
        <v>46.0489</v>
      </c>
      <c r="F56" s="172">
        <v>0</v>
      </c>
      <c r="G56" s="173">
        <f>E56*F56</f>
        <v>0</v>
      </c>
      <c r="O56" s="167">
        <v>2</v>
      </c>
      <c r="AA56" s="145">
        <v>1</v>
      </c>
      <c r="AB56" s="145">
        <v>1</v>
      </c>
      <c r="AC56" s="145">
        <v>1</v>
      </c>
      <c r="AZ56" s="145">
        <v>1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</v>
      </c>
      <c r="CB56" s="174">
        <v>1</v>
      </c>
      <c r="CZ56" s="145">
        <v>0</v>
      </c>
    </row>
    <row r="57" spans="1:104" ht="12.75">
      <c r="A57" s="168">
        <v>26</v>
      </c>
      <c r="B57" s="169" t="s">
        <v>160</v>
      </c>
      <c r="C57" s="170" t="s">
        <v>161</v>
      </c>
      <c r="D57" s="171" t="s">
        <v>98</v>
      </c>
      <c r="E57" s="172">
        <v>10.2457</v>
      </c>
      <c r="F57" s="172">
        <v>0</v>
      </c>
      <c r="G57" s="173">
        <f>E57*F57</f>
        <v>0</v>
      </c>
      <c r="O57" s="167">
        <v>2</v>
      </c>
      <c r="AA57" s="145">
        <v>1</v>
      </c>
      <c r="AB57" s="145">
        <v>1</v>
      </c>
      <c r="AC57" s="145">
        <v>1</v>
      </c>
      <c r="AZ57" s="145">
        <v>1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4">
        <v>1</v>
      </c>
      <c r="CB57" s="174">
        <v>1</v>
      </c>
      <c r="CZ57" s="145">
        <v>0</v>
      </c>
    </row>
    <row r="58" spans="1:57" ht="12.75">
      <c r="A58" s="175"/>
      <c r="B58" s="176" t="s">
        <v>72</v>
      </c>
      <c r="C58" s="177" t="str">
        <f>CONCATENATE(B55," ",C55)</f>
        <v>99 Staveništní přesun hmot</v>
      </c>
      <c r="D58" s="178"/>
      <c r="E58" s="179"/>
      <c r="F58" s="180"/>
      <c r="G58" s="181">
        <f>SUM(G55:G57)</f>
        <v>0</v>
      </c>
      <c r="O58" s="167">
        <v>4</v>
      </c>
      <c r="BA58" s="182">
        <f>SUM(BA55:BA57)</f>
        <v>0</v>
      </c>
      <c r="BB58" s="182">
        <f>SUM(BB55:BB57)</f>
        <v>0</v>
      </c>
      <c r="BC58" s="182">
        <f>SUM(BC55:BC57)</f>
        <v>0</v>
      </c>
      <c r="BD58" s="182">
        <f>SUM(BD55:BD57)</f>
        <v>0</v>
      </c>
      <c r="BE58" s="182">
        <f>SUM(BE55:BE57)</f>
        <v>0</v>
      </c>
    </row>
    <row r="59" spans="1:15" ht="12.75">
      <c r="A59" s="160" t="s">
        <v>69</v>
      </c>
      <c r="B59" s="161" t="s">
        <v>162</v>
      </c>
      <c r="C59" s="162" t="s">
        <v>163</v>
      </c>
      <c r="D59" s="163"/>
      <c r="E59" s="164"/>
      <c r="F59" s="164"/>
      <c r="G59" s="165"/>
      <c r="H59" s="166"/>
      <c r="I59" s="166"/>
      <c r="O59" s="167">
        <v>1</v>
      </c>
    </row>
    <row r="60" spans="1:104" ht="12.75">
      <c r="A60" s="168">
        <v>27</v>
      </c>
      <c r="B60" s="169" t="s">
        <v>164</v>
      </c>
      <c r="C60" s="170" t="s">
        <v>165</v>
      </c>
      <c r="D60" s="171" t="s">
        <v>84</v>
      </c>
      <c r="E60" s="172">
        <v>1</v>
      </c>
      <c r="F60" s="172">
        <v>0</v>
      </c>
      <c r="G60" s="173">
        <f>E60*F60</f>
        <v>0</v>
      </c>
      <c r="O60" s="167">
        <v>2</v>
      </c>
      <c r="AA60" s="145">
        <v>11</v>
      </c>
      <c r="AB60" s="145">
        <v>3</v>
      </c>
      <c r="AC60" s="145">
        <v>36</v>
      </c>
      <c r="AZ60" s="145">
        <v>4</v>
      </c>
      <c r="BA60" s="145">
        <f>IF(AZ60=1,G60,0)</f>
        <v>0</v>
      </c>
      <c r="BB60" s="145">
        <f>IF(AZ60=2,G60,0)</f>
        <v>0</v>
      </c>
      <c r="BC60" s="145">
        <f>IF(AZ60=3,G60,0)</f>
        <v>0</v>
      </c>
      <c r="BD60" s="145">
        <f>IF(AZ60=4,G60,0)</f>
        <v>0</v>
      </c>
      <c r="BE60" s="145">
        <f>IF(AZ60=5,G60,0)</f>
        <v>0</v>
      </c>
      <c r="CA60" s="174">
        <v>11</v>
      </c>
      <c r="CB60" s="174">
        <v>3</v>
      </c>
      <c r="CZ60" s="145">
        <v>0</v>
      </c>
    </row>
    <row r="61" spans="1:104" ht="12.75">
      <c r="A61" s="168">
        <v>28</v>
      </c>
      <c r="B61" s="169" t="s">
        <v>166</v>
      </c>
      <c r="C61" s="170" t="s">
        <v>167</v>
      </c>
      <c r="D61" s="171" t="s">
        <v>84</v>
      </c>
      <c r="E61" s="172">
        <v>1</v>
      </c>
      <c r="F61" s="172">
        <v>0</v>
      </c>
      <c r="G61" s="173">
        <f>E61*F61</f>
        <v>0</v>
      </c>
      <c r="O61" s="167">
        <v>2</v>
      </c>
      <c r="AA61" s="145">
        <v>11</v>
      </c>
      <c r="AB61" s="145">
        <v>3</v>
      </c>
      <c r="AC61" s="145">
        <v>35</v>
      </c>
      <c r="AZ61" s="145">
        <v>4</v>
      </c>
      <c r="BA61" s="145">
        <f>IF(AZ61=1,G61,0)</f>
        <v>0</v>
      </c>
      <c r="BB61" s="145">
        <f>IF(AZ61=2,G61,0)</f>
        <v>0</v>
      </c>
      <c r="BC61" s="145">
        <f>IF(AZ61=3,G61,0)</f>
        <v>0</v>
      </c>
      <c r="BD61" s="145">
        <f>IF(AZ61=4,G61,0)</f>
        <v>0</v>
      </c>
      <c r="BE61" s="145">
        <f>IF(AZ61=5,G61,0)</f>
        <v>0</v>
      </c>
      <c r="CA61" s="174">
        <v>11</v>
      </c>
      <c r="CB61" s="174">
        <v>3</v>
      </c>
      <c r="CZ61" s="145">
        <v>0</v>
      </c>
    </row>
    <row r="62" spans="1:104" ht="12.75">
      <c r="A62" s="168">
        <v>29</v>
      </c>
      <c r="B62" s="169" t="s">
        <v>168</v>
      </c>
      <c r="C62" s="170" t="s">
        <v>169</v>
      </c>
      <c r="D62" s="171" t="s">
        <v>153</v>
      </c>
      <c r="E62" s="172">
        <v>11</v>
      </c>
      <c r="F62" s="172">
        <v>0</v>
      </c>
      <c r="G62" s="173">
        <f>E62*F62</f>
        <v>0</v>
      </c>
      <c r="O62" s="167">
        <v>2</v>
      </c>
      <c r="AA62" s="145">
        <v>12</v>
      </c>
      <c r="AB62" s="145">
        <v>0</v>
      </c>
      <c r="AC62" s="145">
        <v>34</v>
      </c>
      <c r="AZ62" s="145">
        <v>4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4">
        <v>12</v>
      </c>
      <c r="CB62" s="174">
        <v>0</v>
      </c>
      <c r="CZ62" s="145">
        <v>0</v>
      </c>
    </row>
    <row r="63" spans="1:57" ht="12.75">
      <c r="A63" s="175"/>
      <c r="B63" s="176" t="s">
        <v>72</v>
      </c>
      <c r="C63" s="177" t="str">
        <f>CONCATENATE(B59," ",C59)</f>
        <v>M21 Elektromontáže</v>
      </c>
      <c r="D63" s="178"/>
      <c r="E63" s="179"/>
      <c r="F63" s="180"/>
      <c r="G63" s="181">
        <f>SUM(G59:G62)</f>
        <v>0</v>
      </c>
      <c r="O63" s="167">
        <v>4</v>
      </c>
      <c r="BA63" s="182">
        <f>SUM(BA59:BA62)</f>
        <v>0</v>
      </c>
      <c r="BB63" s="182">
        <f>SUM(BB59:BB62)</f>
        <v>0</v>
      </c>
      <c r="BC63" s="182">
        <f>SUM(BC59:BC62)</f>
        <v>0</v>
      </c>
      <c r="BD63" s="182">
        <f>SUM(BD59:BD62)</f>
        <v>0</v>
      </c>
      <c r="BE63" s="182">
        <f>SUM(BE59:BE62)</f>
        <v>0</v>
      </c>
    </row>
    <row r="64" spans="1:15" ht="12.75">
      <c r="A64" s="160" t="s">
        <v>69</v>
      </c>
      <c r="B64" s="161" t="s">
        <v>170</v>
      </c>
      <c r="C64" s="162" t="s">
        <v>171</v>
      </c>
      <c r="D64" s="163"/>
      <c r="E64" s="164"/>
      <c r="F64" s="164"/>
      <c r="G64" s="165"/>
      <c r="H64" s="166"/>
      <c r="I64" s="166"/>
      <c r="O64" s="167">
        <v>1</v>
      </c>
    </row>
    <row r="65" spans="1:104" ht="12.75">
      <c r="A65" s="168">
        <v>30</v>
      </c>
      <c r="B65" s="169" t="s">
        <v>172</v>
      </c>
      <c r="C65" s="170" t="s">
        <v>173</v>
      </c>
      <c r="D65" s="171" t="s">
        <v>98</v>
      </c>
      <c r="E65" s="172">
        <v>3.0018</v>
      </c>
      <c r="F65" s="172">
        <v>0</v>
      </c>
      <c r="G65" s="173">
        <f>E65*F65</f>
        <v>0</v>
      </c>
      <c r="O65" s="167">
        <v>2</v>
      </c>
      <c r="AA65" s="145">
        <v>8</v>
      </c>
      <c r="AB65" s="145">
        <v>0</v>
      </c>
      <c r="AC65" s="145">
        <v>3</v>
      </c>
      <c r="AZ65" s="145">
        <v>1</v>
      </c>
      <c r="BA65" s="145">
        <f>IF(AZ65=1,G65,0)</f>
        <v>0</v>
      </c>
      <c r="BB65" s="145">
        <f>IF(AZ65=2,G65,0)</f>
        <v>0</v>
      </c>
      <c r="BC65" s="145">
        <f>IF(AZ65=3,G65,0)</f>
        <v>0</v>
      </c>
      <c r="BD65" s="145">
        <f>IF(AZ65=4,G65,0)</f>
        <v>0</v>
      </c>
      <c r="BE65" s="145">
        <f>IF(AZ65=5,G65,0)</f>
        <v>0</v>
      </c>
      <c r="CA65" s="174">
        <v>8</v>
      </c>
      <c r="CB65" s="174">
        <v>0</v>
      </c>
      <c r="CZ65" s="145">
        <v>0</v>
      </c>
    </row>
    <row r="66" spans="1:104" ht="12.75">
      <c r="A66" s="168">
        <v>31</v>
      </c>
      <c r="B66" s="169" t="s">
        <v>174</v>
      </c>
      <c r="C66" s="170" t="s">
        <v>175</v>
      </c>
      <c r="D66" s="171" t="s">
        <v>98</v>
      </c>
      <c r="E66" s="172">
        <v>21.0126</v>
      </c>
      <c r="F66" s="172">
        <v>0</v>
      </c>
      <c r="G66" s="173">
        <f>E66*F66</f>
        <v>0</v>
      </c>
      <c r="O66" s="167">
        <v>2</v>
      </c>
      <c r="AA66" s="145">
        <v>8</v>
      </c>
      <c r="AB66" s="145">
        <v>0</v>
      </c>
      <c r="AC66" s="145">
        <v>3</v>
      </c>
      <c r="AZ66" s="145">
        <v>1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4">
        <v>8</v>
      </c>
      <c r="CB66" s="174">
        <v>0</v>
      </c>
      <c r="CZ66" s="145">
        <v>0</v>
      </c>
    </row>
    <row r="67" spans="1:104" ht="12.75">
      <c r="A67" s="168">
        <v>32</v>
      </c>
      <c r="B67" s="169" t="s">
        <v>176</v>
      </c>
      <c r="C67" s="170" t="s">
        <v>177</v>
      </c>
      <c r="D67" s="171" t="s">
        <v>98</v>
      </c>
      <c r="E67" s="172">
        <v>3.0018</v>
      </c>
      <c r="F67" s="172">
        <v>0</v>
      </c>
      <c r="G67" s="173">
        <f>E67*F67</f>
        <v>0</v>
      </c>
      <c r="O67" s="167">
        <v>2</v>
      </c>
      <c r="AA67" s="145">
        <v>8</v>
      </c>
      <c r="AB67" s="145">
        <v>0</v>
      </c>
      <c r="AC67" s="145">
        <v>3</v>
      </c>
      <c r="AZ67" s="145">
        <v>1</v>
      </c>
      <c r="BA67" s="145">
        <f>IF(AZ67=1,G67,0)</f>
        <v>0</v>
      </c>
      <c r="BB67" s="145">
        <f>IF(AZ67=2,G67,0)</f>
        <v>0</v>
      </c>
      <c r="BC67" s="145">
        <f>IF(AZ67=3,G67,0)</f>
        <v>0</v>
      </c>
      <c r="BD67" s="145">
        <f>IF(AZ67=4,G67,0)</f>
        <v>0</v>
      </c>
      <c r="BE67" s="145">
        <f>IF(AZ67=5,G67,0)</f>
        <v>0</v>
      </c>
      <c r="CA67" s="174">
        <v>8</v>
      </c>
      <c r="CB67" s="174">
        <v>0</v>
      </c>
      <c r="CZ67" s="145">
        <v>0</v>
      </c>
    </row>
    <row r="68" spans="1:104" ht="12.75">
      <c r="A68" s="168">
        <v>33</v>
      </c>
      <c r="B68" s="169" t="s">
        <v>178</v>
      </c>
      <c r="C68" s="170" t="s">
        <v>179</v>
      </c>
      <c r="D68" s="171" t="s">
        <v>98</v>
      </c>
      <c r="E68" s="172">
        <v>9.0054</v>
      </c>
      <c r="F68" s="172">
        <v>0</v>
      </c>
      <c r="G68" s="173">
        <f>E68*F68</f>
        <v>0</v>
      </c>
      <c r="O68" s="167">
        <v>2</v>
      </c>
      <c r="AA68" s="145">
        <v>8</v>
      </c>
      <c r="AB68" s="145">
        <v>0</v>
      </c>
      <c r="AC68" s="145">
        <v>3</v>
      </c>
      <c r="AZ68" s="145">
        <v>1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74">
        <v>8</v>
      </c>
      <c r="CB68" s="174">
        <v>0</v>
      </c>
      <c r="CZ68" s="145">
        <v>0</v>
      </c>
    </row>
    <row r="69" spans="1:104" ht="12.75">
      <c r="A69" s="168">
        <v>34</v>
      </c>
      <c r="B69" s="169" t="s">
        <v>180</v>
      </c>
      <c r="C69" s="170" t="s">
        <v>181</v>
      </c>
      <c r="D69" s="171" t="s">
        <v>98</v>
      </c>
      <c r="E69" s="172">
        <v>3.0018</v>
      </c>
      <c r="F69" s="172">
        <v>0</v>
      </c>
      <c r="G69" s="173">
        <f>E69*F69</f>
        <v>0</v>
      </c>
      <c r="O69" s="167">
        <v>2</v>
      </c>
      <c r="AA69" s="145">
        <v>8</v>
      </c>
      <c r="AB69" s="145">
        <v>0</v>
      </c>
      <c r="AC69" s="145">
        <v>3</v>
      </c>
      <c r="AZ69" s="145">
        <v>1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4">
        <v>8</v>
      </c>
      <c r="CB69" s="174">
        <v>0</v>
      </c>
      <c r="CZ69" s="145">
        <v>0</v>
      </c>
    </row>
    <row r="70" spans="1:57" ht="12.75">
      <c r="A70" s="175"/>
      <c r="B70" s="176" t="s">
        <v>72</v>
      </c>
      <c r="C70" s="177" t="str">
        <f>CONCATENATE(B64," ",C64)</f>
        <v>D96 Přesuny suti a vybouraných hmot</v>
      </c>
      <c r="D70" s="178"/>
      <c r="E70" s="179"/>
      <c r="F70" s="180"/>
      <c r="G70" s="181">
        <f>SUM(G64:G69)</f>
        <v>0</v>
      </c>
      <c r="O70" s="167">
        <v>4</v>
      </c>
      <c r="BA70" s="182">
        <f>SUM(BA64:BA69)</f>
        <v>0</v>
      </c>
      <c r="BB70" s="182">
        <f>SUM(BB64:BB69)</f>
        <v>0</v>
      </c>
      <c r="BC70" s="182">
        <f>SUM(BC64:BC69)</f>
        <v>0</v>
      </c>
      <c r="BD70" s="182">
        <f>SUM(BD64:BD69)</f>
        <v>0</v>
      </c>
      <c r="BE70" s="182">
        <f>SUM(BE64:BE69)</f>
        <v>0</v>
      </c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spans="1:7" ht="12.75">
      <c r="A94" s="183"/>
      <c r="B94" s="183"/>
      <c r="C94" s="183"/>
      <c r="D94" s="183"/>
      <c r="E94" s="183"/>
      <c r="F94" s="183"/>
      <c r="G94" s="183"/>
    </row>
    <row r="95" spans="1:7" ht="12.75">
      <c r="A95" s="183"/>
      <c r="B95" s="183"/>
      <c r="C95" s="183"/>
      <c r="D95" s="183"/>
      <c r="E95" s="183"/>
      <c r="F95" s="183"/>
      <c r="G95" s="183"/>
    </row>
    <row r="96" spans="1:7" ht="12.75">
      <c r="A96" s="183"/>
      <c r="B96" s="183"/>
      <c r="C96" s="183"/>
      <c r="D96" s="183"/>
      <c r="E96" s="183"/>
      <c r="F96" s="183"/>
      <c r="G96" s="183"/>
    </row>
    <row r="97" spans="1:7" ht="12.75">
      <c r="A97" s="183"/>
      <c r="B97" s="183"/>
      <c r="C97" s="183"/>
      <c r="D97" s="183"/>
      <c r="E97" s="183"/>
      <c r="F97" s="183"/>
      <c r="G97" s="183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spans="1:2" ht="12.75">
      <c r="A129" s="184"/>
      <c r="B129" s="184"/>
    </row>
    <row r="130" spans="1:7" ht="12.75">
      <c r="A130" s="183"/>
      <c r="B130" s="183"/>
      <c r="C130" s="186"/>
      <c r="D130" s="186"/>
      <c r="E130" s="187"/>
      <c r="F130" s="186"/>
      <c r="G130" s="188"/>
    </row>
    <row r="131" spans="1:7" ht="12.75">
      <c r="A131" s="189"/>
      <c r="B131" s="189"/>
      <c r="C131" s="183"/>
      <c r="D131" s="183"/>
      <c r="E131" s="190"/>
      <c r="F131" s="183"/>
      <c r="G131" s="183"/>
    </row>
    <row r="132" spans="1:7" ht="12.75">
      <c r="A132" s="183"/>
      <c r="B132" s="183"/>
      <c r="C132" s="183"/>
      <c r="D132" s="183"/>
      <c r="E132" s="190"/>
      <c r="F132" s="183"/>
      <c r="G132" s="183"/>
    </row>
    <row r="133" spans="1:7" ht="12.75">
      <c r="A133" s="183"/>
      <c r="B133" s="183"/>
      <c r="C133" s="183"/>
      <c r="D133" s="183"/>
      <c r="E133" s="190"/>
      <c r="F133" s="183"/>
      <c r="G133" s="183"/>
    </row>
    <row r="134" spans="1:7" ht="12.75">
      <c r="A134" s="183"/>
      <c r="B134" s="183"/>
      <c r="C134" s="183"/>
      <c r="D134" s="183"/>
      <c r="E134" s="190"/>
      <c r="F134" s="183"/>
      <c r="G134" s="183"/>
    </row>
    <row r="135" spans="1:7" ht="12.75">
      <c r="A135" s="183"/>
      <c r="B135" s="183"/>
      <c r="C135" s="183"/>
      <c r="D135" s="183"/>
      <c r="E135" s="190"/>
      <c r="F135" s="183"/>
      <c r="G135" s="183"/>
    </row>
    <row r="136" spans="1:7" ht="12.75">
      <c r="A136" s="183"/>
      <c r="B136" s="183"/>
      <c r="C136" s="183"/>
      <c r="D136" s="183"/>
      <c r="E136" s="190"/>
      <c r="F136" s="183"/>
      <c r="G136" s="183"/>
    </row>
    <row r="137" spans="1:7" ht="12.75">
      <c r="A137" s="183"/>
      <c r="B137" s="183"/>
      <c r="C137" s="183"/>
      <c r="D137" s="183"/>
      <c r="E137" s="190"/>
      <c r="F137" s="183"/>
      <c r="G137" s="183"/>
    </row>
    <row r="138" spans="1:7" ht="12.75">
      <c r="A138" s="183"/>
      <c r="B138" s="183"/>
      <c r="C138" s="183"/>
      <c r="D138" s="183"/>
      <c r="E138" s="190"/>
      <c r="F138" s="183"/>
      <c r="G138" s="183"/>
    </row>
    <row r="139" spans="1:7" ht="12.75">
      <c r="A139" s="183"/>
      <c r="B139" s="183"/>
      <c r="C139" s="183"/>
      <c r="D139" s="183"/>
      <c r="E139" s="190"/>
      <c r="F139" s="183"/>
      <c r="G139" s="183"/>
    </row>
    <row r="140" spans="1:7" ht="12.75">
      <c r="A140" s="183"/>
      <c r="B140" s="183"/>
      <c r="C140" s="183"/>
      <c r="D140" s="183"/>
      <c r="E140" s="190"/>
      <c r="F140" s="183"/>
      <c r="G140" s="183"/>
    </row>
    <row r="141" spans="1:7" ht="12.75">
      <c r="A141" s="183"/>
      <c r="B141" s="183"/>
      <c r="C141" s="183"/>
      <c r="D141" s="183"/>
      <c r="E141" s="190"/>
      <c r="F141" s="183"/>
      <c r="G141" s="183"/>
    </row>
    <row r="142" spans="1:7" ht="12.75">
      <c r="A142" s="183"/>
      <c r="B142" s="183"/>
      <c r="C142" s="183"/>
      <c r="D142" s="183"/>
      <c r="E142" s="190"/>
      <c r="F142" s="183"/>
      <c r="G142" s="183"/>
    </row>
    <row r="143" spans="1:7" ht="12.75">
      <c r="A143" s="183"/>
      <c r="B143" s="183"/>
      <c r="C143" s="183"/>
      <c r="D143" s="183"/>
      <c r="E143" s="190"/>
      <c r="F143" s="183"/>
      <c r="G143" s="18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budzak</cp:lastModifiedBy>
  <dcterms:created xsi:type="dcterms:W3CDTF">2014-03-17T15:27:31Z</dcterms:created>
  <dcterms:modified xsi:type="dcterms:W3CDTF">2014-04-16T12:15:48Z</dcterms:modified>
  <cp:category/>
  <cp:version/>
  <cp:contentType/>
  <cp:contentStatus/>
</cp:coreProperties>
</file>