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<sst xmlns="http://schemas.openxmlformats.org/spreadsheetml/2006/main" count="968" uniqueCount="349">
  <si>
    <t>Firma: Správa a údržba silnic Jihomoravského kraje, příspěvková organizace kraje</t>
  </si>
  <si>
    <t>Rekapitulace ceny</t>
  </si>
  <si>
    <t>Stavba: III/40836 - Vrbovec, most 40836-1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</si>
  <si>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</si>
  <si>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</si>
  <si>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</si>
  <si>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</si>
  <si>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</si>
  <si>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</si>
  <si>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</si>
  <si>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</si>
  <si>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</si>
  <si>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</si>
  <si>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</si>
  <si>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</si>
  <si>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III/40836</t>
  </si>
  <si>
    <t>Vrbovec, most 40836-1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</si>
  <si>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</si>
  <si>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</si>
  <si>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</si>
  <si>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</si>
  <si>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</si>
  <si>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</si>
  <si>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</si>
  <si>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</si>
  <si>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</si>
  <si>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5</t>
  </si>
  <si>
    <t>6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</si>
  <si>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</si>
  <si>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</si>
  <si>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</si>
  <si>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</si>
  <si>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</si>
  <si>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</si>
  <si>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</si>
  <si>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</si>
  <si>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</si>
  <si>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3</t>
  </si>
  <si>
    <t>Název položky</t>
  </si>
  <si>
    <t>4</t>
  </si>
  <si>
    <t>MJ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</si>
  <si>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</si>
  <si>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</si>
  <si>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</si>
  <si>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</si>
  <si>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</si>
  <si>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</si>
  <si>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</si>
  <si>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</si>
  <si>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</si>
  <si>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</si>
  <si>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</si>
  <si>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</si>
  <si>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</si>
  <si>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</si>
  <si>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</si>
  <si>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</si>
  <si>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1=1,00000 [A]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</si>
  <si>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</si>
  <si>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</si>
  <si>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</si>
  <si>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</si>
  <si>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</si>
  <si>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</si>
  <si>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</si>
  <si>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</si>
  <si>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</si>
  <si>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</si>
  <si>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</si>
  <si>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</si>
  <si>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</si>
  <si>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</si>
  <si>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</si>
  <si>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</si>
  <si>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</si>
  <si>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</si>
  <si>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</t>
  </si>
  <si>
    <t>00008</t>
  </si>
  <si>
    <t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</si>
  <si>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</si>
  <si>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</si>
  <si>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7</t>
  </si>
  <si>
    <t>00012</t>
  </si>
  <si>
    <t>Mostní listy</t>
  </si>
  <si>
    <t>8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</si>
  <si>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</si>
  <si>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</si>
  <si>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</si>
  <si>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</t>
  </si>
  <si>
    <t>00017</t>
  </si>
  <si>
    <t>Havarijní, povodňový plán - popsáno ve vyhl. č. 24/2011 Sb.</t>
  </si>
  <si>
    <t>11</t>
  </si>
  <si>
    <t>00018</t>
  </si>
  <si>
    <t>Návrh technologického postupu prací - popsáno v obchodních podmínkách</t>
  </si>
  <si>
    <t>SO 201</t>
  </si>
  <si>
    <t>Most ev. č. 40836-1</t>
  </si>
  <si>
    <t>014102</t>
  </si>
  <si>
    <t>POPLATKY ZA SKLÁDKU</t>
  </si>
  <si>
    <t>T</t>
  </si>
  <si>
    <t>zemina a kamení</t>
  </si>
  <si>
    <t>"11130" 
60,00*0,15*2,00=18,00000 [A] 
"122735" 
5,24*2,00=10,48000 [B] 
"12922" 
30*0,10*2,00=6,00000 [C] 
celkem: A+B+C=34,48000 [D]</t>
  </si>
  <si>
    <t>stavební suť</t>
  </si>
  <si>
    <t>"967155" 
0,324*2,30=0,74520 [A] 
"967165" 
2,2304*2,50=5,57600 [B] 
celkem: A+B=6,32120 [C]</t>
  </si>
  <si>
    <t>Zemní práce</t>
  </si>
  <si>
    <t>11130</t>
  </si>
  <si>
    <t>SEJMUTÍ DRNU</t>
  </si>
  <si>
    <t>M2</t>
  </si>
  <si>
    <t>tl. 150 mm  
včetně odvozu a uložení na skládku do vzdálenosti 8 km  
zaměřeno na stavbě</t>
  </si>
  <si>
    <t>4ks*15m*1m=60,00000 [A]</t>
  </si>
  <si>
    <t>včetně vodorovné dopravy  a uložení na skládku</t>
  </si>
  <si>
    <t>11313</t>
  </si>
  <si>
    <t>ODSTRANĚNÍ KRYTU ZPEVNĚNÝCH PLOCH S ASFALTOVÝM POJIVEM</t>
  </si>
  <si>
    <t>M3</t>
  </si>
  <si>
    <t>odstranění vybouráním nebo frézováním pruhu na mostě podél říms, šířka 0,70 m, průměrná tl. 0,26 m  
včetně odvozu a likvidace v režii zhotovitele  
zaměřeno na stavbě</t>
  </si>
  <si>
    <t>(13,60+13,60)*0,70*0,26=4,95040 [A] 
4ks*0,25*0,70*0,26=0,18200 [B] 
celkem: A+B=5,13240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</si>
  <si>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</si>
  <si>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113534</t>
  </si>
  <si>
    <t>ODSTRANĚNÍ CHODNÍKOVÝCH KAMENNÝCH OBRUBNÍKŮ, ODVOZ DO 5KM</t>
  </si>
  <si>
    <t>M</t>
  </si>
  <si>
    <t>obrubníky se odvezou na skládku SÚS JmK bez poplatku za skládku  
zaměřeno na stavbě</t>
  </si>
  <si>
    <t>13,60+13,60=27,20000 [A]</t>
  </si>
  <si>
    <t>11353B</t>
  </si>
  <si>
    <t>ODSTRANĚNÍ CHODNÍKOVÝCH KAMENNÝCH OBRUBNÍKŮ - DOPRAVA</t>
  </si>
  <si>
    <t>tkm</t>
  </si>
  <si>
    <t>dalších 7 km na skládku SÚS JmK  
k pol. č. 113534</t>
  </si>
  <si>
    <t>(0,20m*0,20m)*27,20m*2,6t/m3=2,82880 [A] 
celkem: A*7km=19,80160 [B]</t>
  </si>
  <si>
    <t>Položka zahrnuje samostatnou dopravu suti a vybouraných hmot. Množství se určí jako součin hmotnosti [t] a požadované vzdálenosti [km].</t>
  </si>
  <si>
    <t>122735</t>
  </si>
  <si>
    <t>ODKOPÁVKY A PROKOPÁVKY OBECNÉ TŘ. I, ODVOZ DO 8KM</t>
  </si>
  <si>
    <t>zaměřeno na stavbě</t>
  </si>
  <si>
    <t>kamenné skluzy: 
4ks*2,55*0,50*0,40=2,04000 [A] 
odvodnění komunikace z lomového kamene: 
4ks*2,00*0,40=3,20000 [B] 
celkem: A+B=5,24000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</si>
  <si>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</si>
  <si>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</si>
  <si>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</si>
  <si>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včetně odvozu a uložení na skládku ve vzdálenosti 8 km  
zaměřeno na stavbě</t>
  </si>
  <si>
    <t>prostor před a za mostem 
4ks*15m*0,50m=30,00000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</si>
  <si>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</si>
  <si>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</si>
  <si>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</si>
  <si>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uložení na skládku</t>
  </si>
  <si>
    <t>"122735" 
5,24=5,24000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</si>
  <si>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</si>
  <si>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 a zvláštní zakládání</t>
  </si>
  <si>
    <t>261414</t>
  </si>
  <si>
    <t>VRTY PRO KOTVENÍ A INJEKTÁŽ TŘ IV NA POVRCHU D DO 35MM</t>
  </si>
  <si>
    <t>vrty do křídel a opěr  
včetně odvozu a likvidace materiálu z vývrtu v režii zhotovitele  
zaměřeno na stavbě</t>
  </si>
  <si>
    <t>48ks*1m=48,00000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</si>
  <si>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</si>
  <si>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285361</t>
  </si>
  <si>
    <t>KOTVENÍ NA POVRCHU Z BETONÁŘSKÉ VÝZTUŽE DL. DO 3M</t>
  </si>
  <si>
    <t>KUS</t>
  </si>
  <si>
    <t>betonářská výztuž průměru 25 mm, délky 1 m .... 48 ks  
včetně provaření dvou konců k sobě .... 24 ks  
k pol. č. 261414  
zaměřeno na stavbě</t>
  </si>
  <si>
    <t>položka zahrnuje dodávku předepsané kotvy, případně její protikorozní úpravu, její osazení do vrtu, zainjektování a napnutí, případně opěrné desky  
nezahrnuje vrty</t>
  </si>
  <si>
    <t>12</t>
  </si>
  <si>
    <t>285393</t>
  </si>
  <si>
    <t>DODATEČNÉ KOTVENÍ VLEPENÍM BETONÁŘSKÉ VÝZTUŽE D DO 20MM DO VRTŮ</t>
  </si>
  <si>
    <t>levá římsa: 
96=96,00000 [A] 
pravá římsa: 
96=96,00000 [B] 
celkem: A+B=192,00000 [C]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</si>
  <si>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</si>
  <si>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</si>
  <si>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13</t>
  </si>
  <si>
    <t>317325</t>
  </si>
  <si>
    <t>ŘÍMSY ZE ŽELEZOBETONU C30/37</t>
  </si>
  <si>
    <t>nadbetonávka římsy z betonu C30/37 - XF4  
zaměřeno na stavbě</t>
  </si>
  <si>
    <t>levá římsa:  
0,1775*13,60=2,41400 [A] 
pravá římsa:  
0,1775*13,60=2,41400 [B] 
celkem: A+B=4,82800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</si>
  <si>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</t>
  </si>
  <si>
    <t>14</t>
  </si>
  <si>
    <t>317365</t>
  </si>
  <si>
    <t>VÝZTUŽ ŘÍMS Z OCELI B500B</t>
  </si>
  <si>
    <t>150 kg/m3  
výztuž z kari sítě 8/100/100</t>
  </si>
  <si>
    <t>4,828*0,15=0,72420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</si>
  <si>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ně.</t>
  </si>
  <si>
    <t>Vodorovné konstrukce</t>
  </si>
  <si>
    <t>15</t>
  </si>
  <si>
    <t>451314</t>
  </si>
  <si>
    <t>PODKLADNÍ A VÝPLŇOVÉ VRSTVY Z PROSTÉHO BETONU C25/30</t>
  </si>
  <si>
    <t>lože z betonu C25/30 - XF3, tl. 150 mm  
zaměřeno na stavbě</t>
  </si>
  <si>
    <t>kamenné skluzy: 
4ks*2,55*0,50*0,15=0,76500 [A] 
odvodnění komunikace z lomového kamene: 
4ks*2,00*0,15=1,20000 [B] 
celkem: A+B=1,96500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</si>
  <si>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</t>
  </si>
  <si>
    <t>16</t>
  </si>
  <si>
    <t>465512</t>
  </si>
  <si>
    <t>DLAŽBY Z LOMOVÉHO KAMENE NA MC</t>
  </si>
  <si>
    <t>odláždění z lomového kamene tl. 250 mm  
zaměřeno na stavbě</t>
  </si>
  <si>
    <t>kamenné skluzy: 
4ks*2,55*0,50*0,25=1,27500 [A] 
odvodnění komunikace z lomového kamene: 
4ks*2,00*0,25=2,00000 [B] 
celkem: A+B=3,27500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</si>
  <si>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</si>
  <si>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</si>
  <si>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17</t>
  </si>
  <si>
    <t>572123</t>
  </si>
  <si>
    <t>INFILTRAČNÍ POSTŘIK Z EMULZE DO 1,0KG/M2</t>
  </si>
  <si>
    <t>pod ACL 16+  
zaměřeno na stavbě</t>
  </si>
  <si>
    <t>(13,60+13,60)*0,65=17,68000 [A] 
4*0,25*0,70=0,70000 [B] 
celkem: A+B=18,38000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</si>
  <si>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</si>
  <si>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18</t>
  </si>
  <si>
    <t>572213</t>
  </si>
  <si>
    <t>SPOJOVACÍ POSTŘIK Z EMULZE DO 0,5KG/M2</t>
  </si>
  <si>
    <t>pod ACO 11+  
zaměřeno na stavbě</t>
  </si>
  <si>
    <t>19</t>
  </si>
  <si>
    <t>574A44</t>
  </si>
  <si>
    <t>ASFALTOVÝ BETON PRO OBRUSNÉ VRSTVY ACO 11+, TL. 50MM</t>
  </si>
  <si>
    <t>2 vrstvy  
zaměřeno na stavbě</t>
  </si>
  <si>
    <t>(13,60+13,60)*0,65=17,68000 [A] 
4*0,25*0,70=0,70000 [B] 
celkem: (A+B)*2=36,76000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</si>
  <si>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</si>
  <si>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20</t>
  </si>
  <si>
    <t>574C46</t>
  </si>
  <si>
    <t>ASFALTOVÝ BETON PRO LOŽNÍ VRSTVY ACL 16+, TL. 50MM</t>
  </si>
  <si>
    <t>21</t>
  </si>
  <si>
    <t>574C56</t>
  </si>
  <si>
    <t>ASFALTOVÝ BETON PRO LOŽNÍ VRSTVY ACL 16+, TL. 60MM</t>
  </si>
  <si>
    <t>(13,60+13,60)*0,65=17,68000 [A] 
4ks*0,25*0,70=0,70000 [B] 
celkem: A+B=18,38000 [C]</t>
  </si>
  <si>
    <t>22</t>
  </si>
  <si>
    <t>57791A</t>
  </si>
  <si>
    <t>VÝSPRAVA VÝTLUKŮ SMĚSÍ ACO (HMOTNOST)</t>
  </si>
  <si>
    <t>asfaltovým betonem ACO 11+, tl. vrstvy 50 mm, spojovací nátěr z asf. emulze v množství do 0,50 kg/m2  
včetně odvozu a likvidace vybouraného materiálu v režii zhotovitele</t>
  </si>
  <si>
    <t>40=40,00000 [A]</t>
  </si>
  <si>
    <t>- odfrézování nebo jiné odstranění poškozených vozovkových vrstev  
- zaříznutí hran  
- vyčištění  
- nátěr spojovací  
- dodání a výplň předepsanou zhutněnou balenou asfaltovou směsí  
- asfaltová zálivka</t>
  </si>
  <si>
    <t>23</t>
  </si>
  <si>
    <t>58920</t>
  </si>
  <si>
    <t>VÝPLŇ SPAR MODIFIKOVANÝM ASFALTEM</t>
  </si>
  <si>
    <t>viz pol.č. 919112  
zaměřeno na stavbě</t>
  </si>
  <si>
    <t>v napojení staré a nové vrstvy vozovky na mostě: 
4*(0,25+0,70)+13,60+13,60=31,00000 [A] 
okolo říms: 
13,60+13,60=27,20000 [B] 
celkem: A+B=58,20000 [C]</t>
  </si>
  <si>
    <t>položka zahrnuje:  
- dodávku předepsaného materiálu  
- vyčištění a výplň spar tímto materiálem</t>
  </si>
  <si>
    <t>Úpravy povrchů, podlahy, výplně otvorů</t>
  </si>
  <si>
    <t>24</t>
  </si>
  <si>
    <t>626112</t>
  </si>
  <si>
    <t>REPROFILACE PODHLEDŮ, SVISLÝCH PLOCH SANAČNÍ MALTOU JEDNOVRST TL 20MM</t>
  </si>
  <si>
    <t>k pol. č. 938543  
zaměřeno na stavbě</t>
  </si>
  <si>
    <t>105,68775*0,70=73,98143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</si>
  <si>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</si>
  <si>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25</t>
  </si>
  <si>
    <t>626122</t>
  </si>
  <si>
    <t>REPROFILACE PODHLEDŮ, SVISLÝCH PLOCH SANAČNÍ MALTOU DVOUVRST TL 50MM</t>
  </si>
  <si>
    <t>105,68775*0,30=31,70633 [A]</t>
  </si>
  <si>
    <t>položka zahrnuje:  
dodávku veškerého materiálu potřebného pro předepsanou úpravu v předepsané kvalitě  
nutné vyspravení podkladu, případně zatření spar zdiva  
položení vrstvy v předepsané tloušťce</t>
  </si>
  <si>
    <t>26</t>
  </si>
  <si>
    <t>62631</t>
  </si>
  <si>
    <t>SPOJOVACÍ MŮSTEK MEZI STARÝM A NOVÝM BETONEM</t>
  </si>
  <si>
    <t>105,68775=105,68775 [A]</t>
  </si>
  <si>
    <t>27</t>
  </si>
  <si>
    <t>62652</t>
  </si>
  <si>
    <t>OCHRANA VÝZTUŽE PŘI NEDOSTATEČNÉM KRYTÍ</t>
  </si>
  <si>
    <t>ošetření odhalené výztuže pasivačním epoxidovým nátěrem  
zaměřeno na stavbě</t>
  </si>
  <si>
    <t>5=5,00000 [A]</t>
  </si>
  <si>
    <t>položka zahrnuje:  
dodávku veškerého materiálu potřebného pro předepsanou úpravu v předepsané kvalitě  
položení vrstvy v předepsané tloušťce  
potřebná lešení a podpěrné konstrukce</t>
  </si>
  <si>
    <t>28</t>
  </si>
  <si>
    <t>62845</t>
  </si>
  <si>
    <t>SPÁROVÁNÍ STÁVAJÍCÍCH DLAŽEB CEMENT MALTOU</t>
  </si>
  <si>
    <t>přespárování stávající dlažby pod mostem a ve svahu okolo mostu  
betonem C25/30 - XF3</t>
  </si>
  <si>
    <t>32=32,00000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</si>
  <si>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</si>
  <si>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</si>
  <si>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29</t>
  </si>
  <si>
    <t>78383</t>
  </si>
  <si>
    <t>NÁTĚRY BETON KONSTR TYP S4 (OS-C)</t>
  </si>
  <si>
    <t>1x impregnační a 2x hydrofobní protichloridový ochranný nátěr říms proti chloridům v rozmrazovacích postřicích  
zaměřeno na stavbě</t>
  </si>
  <si>
    <t>levá římsa:  
(0,15+0,75+0,41+0,20)*13,60=20,53600 [A] 
pravá římsa:  
(0,15+0,75+0,41+0,20)*13,60=20,53600 [B] 
čela říms: 
4ks*0,75*0,41=1,23000 [C] 
celkem: A+B+C=42,30200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</si>
  <si>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</si>
  <si>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Ostatní konstrukce a práce</t>
  </si>
  <si>
    <t>30</t>
  </si>
  <si>
    <t>9112A3</t>
  </si>
  <si>
    <t>ZÁBRADLÍ MOSTNÍ S VODOR MADLY - DEMONTÁŽ S PŘESUNEM</t>
  </si>
  <si>
    <t>včetně odvozu a likvidace v režii zhotovitele  
zaměřeno na stavbě</t>
  </si>
  <si>
    <t>položka zahrnuje:  
- demontáž a odstranění zařízení  
- jeho odvoz na předepsané místo</t>
  </si>
  <si>
    <t>31</t>
  </si>
  <si>
    <t>9113B1</t>
  </si>
  <si>
    <t>SVODIDLO OCEL SILNIČ JEDNOSTR, ÚROVEŇ ZADRŽ H1 -DODÁVKA A MONTÁŽ</t>
  </si>
  <si>
    <t>včetně dlouhých náběhů  
včetně betonových patek průměr 450 mm, délky 1 000 mm z C12/15 - XO a kotvení sloupků do nich  
zaměřeno na stavbě</t>
  </si>
  <si>
    <t>levá strana:  
12+12=24,00000 [A] 
pravá strana:  
12+12=24,00000 [B] 
celkem: A+B=48,00000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</si>
  <si>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prací)  
- ukončení zapuštěním do betonových bloků (včetně betonového bloku a nutných zemních prací) nebo koncovkou  
- přechod na jiný typ svodidla nebo přes mostní závěr  
nezahrnuje odrazky nebo retroreflexní fólie</t>
  </si>
  <si>
    <t>32</t>
  </si>
  <si>
    <t>9117C1</t>
  </si>
  <si>
    <t>SVOD OCEL ZÁBRADEL ÚROVEŇ ZADRŽ H2 - DODÁVKA A MONTÁŽ</t>
  </si>
  <si>
    <t>vodorovná výplň zábradlí  
zaměřeno na stavbě</t>
  </si>
  <si>
    <t>levá strana: 
13,60=13,60000 [A] 
pravá strana: 
13,60=13,60000 [B] 
celkem: A+B=27,20000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</si>
  <si>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nezahrnuje odrazky nebo retroreflexní fólie</t>
  </si>
  <si>
    <t>33</t>
  </si>
  <si>
    <t>91267</t>
  </si>
  <si>
    <t>ODRAZKY NA SVODIDLA</t>
  </si>
  <si>
    <t>10=10,00000 [A]</t>
  </si>
  <si>
    <t>- kompletní dodávka se všemi pomocnými a doplňujícími pracemi a součástmi</t>
  </si>
  <si>
    <t>34</t>
  </si>
  <si>
    <t>919112</t>
  </si>
  <si>
    <t>ŘEZÁNÍ ASFALTOVÉHO KRYTU VOZOVEK TL DO 100MM</t>
  </si>
  <si>
    <t>viz pol.č. 58920  
zaměřeno na stavbě</t>
  </si>
  <si>
    <t>položka zahrnuje řezání vozovkové vrstvy v předepsané tloušťce, včetně spotřeby vody</t>
  </si>
  <si>
    <t>35</t>
  </si>
  <si>
    <t>919131</t>
  </si>
  <si>
    <t>ŘEZÁNÍ BETONOVÝCH KONSTRUKCÍ TL DO 50MM</t>
  </si>
  <si>
    <t>mezi křídlama a opěrama  
zaměřeno na stavbě</t>
  </si>
  <si>
    <t>1,10+1,10+1,30+1,20=4,70000 [A]</t>
  </si>
  <si>
    <t>položka zahrnuje řezání betonových konstrukcí v předepsané tloušťce, včetně spotřeby vody</t>
  </si>
  <si>
    <t>36</t>
  </si>
  <si>
    <t>919141</t>
  </si>
  <si>
    <t>ŘEZÁNÍ ŽELEZOBETONOVÝCH KONSTRUKCÍ TL DO 50MM</t>
  </si>
  <si>
    <t>stávající římsy</t>
  </si>
  <si>
    <t>levá římsa: 
2*0,50=1,00000 [A] 
pravá římsa: 
2*0,50=1,00000 [B] 
celkem: A+B=2,00000 [C]</t>
  </si>
  <si>
    <t>položka zahrnuje řezání železobetonových konstrukcí v předepsané tloušťce, včetně spotřeby vody</t>
  </si>
  <si>
    <t>37</t>
  </si>
  <si>
    <t>931182</t>
  </si>
  <si>
    <t>VÝPLŇ DILATAČNÍCH SPAR Z POLYSTYRENU TL 20MM</t>
  </si>
  <si>
    <t>v nadbetonávce říms</t>
  </si>
  <si>
    <t>levá římsa:  
2ks*(0,75*0,15+0,26*0,25)=0,35500 [A] 
pravá římsa:  
2ks*(0,75*0,15+0,26*0,25)=0,35500 [B] 
celkem: A+B=0,71000 [C]</t>
  </si>
  <si>
    <t>položka zahrnuje dodávku a osazení předepsaného materiálu, očištění ploch spáry před úpravou, očištění okolí spáry po úpravě</t>
  </si>
  <si>
    <t>38</t>
  </si>
  <si>
    <t>931334</t>
  </si>
  <si>
    <t>TĚSNĚNÍ DILATAČNÍCH SPAR POLYURETANOVÝM TMELEM PRŮŘEZU DO 400MM2</t>
  </si>
  <si>
    <t>stávající římsa</t>
  </si>
  <si>
    <t>levá římsa: 
2*(0,05+0,50+0,05)=1,20000 [A] 
pravá římsa: 
2*(0,05+0,50+0,05)=1,20000 [B] 
celkem: A+B=2,40000 [C]</t>
  </si>
  <si>
    <t>položka zahrnuje dodávku a osazení předepsaného materiálu, očištění ploch spáry před úpravou, očištění okolí spáry po úpravě  
nezahrnuje těsnící profil</t>
  </si>
  <si>
    <t>39</t>
  </si>
  <si>
    <t>931335</t>
  </si>
  <si>
    <t>TĚSNĚNÍ DILATAČNÍCH SPAR POLYURETANOVÝM TMELEM PRŮŘEZU DO 600MM2</t>
  </si>
  <si>
    <t>levá římsa: 
2*(0,41+0,75+0,15)=2,62000 [A] 
pravá římsa: 
2*(0,41+0,75+0,15)=2,62000 [B] 
mezi stávající a novou římsou: 
4ks*(0,50+0,26)+13,60+13,60=30,24000 [C] 
celkem: A+B+C=35,48000 [D]</t>
  </si>
  <si>
    <t>40</t>
  </si>
  <si>
    <t>931336</t>
  </si>
  <si>
    <t>TĚSNĚNÍ DILATAČNÍCH SPAR POLYURETANOVÝM TMELEM PRŮŘEZU DO 800MM2</t>
  </si>
  <si>
    <t>41</t>
  </si>
  <si>
    <t>93135</t>
  </si>
  <si>
    <t>TĚSNĚNÍ DILATAČ SPAR PRYŽ PÁSKOU NEBO KRUH PROFILEM</t>
  </si>
  <si>
    <t>v nadbetonávce říms a mezi křídlama a opěrama  
zaměřeno na stavbě</t>
  </si>
  <si>
    <t>levá římsa: 
2*(0,41+0,75+0,15)=2,62000 [A] 
pravá římsa: 
2*(0,41+0,75+0,15)=2,62000 [B] 
mezi křídlama a opěrama: 
1,10+1,10+1,30+1,20=4,70000 [C] 
celkem: A+B+C=9,94000 [D]</t>
  </si>
  <si>
    <t>42</t>
  </si>
  <si>
    <t>936315</t>
  </si>
  <si>
    <t>DROBNÉ DOPLŇK KONSTR BETON MONOLIT DO C30/37 (B37)</t>
  </si>
  <si>
    <t>opětovné dobetonávky za vybourané betonové konstrukce vysokopevnostním betonem včetně penetrace  
k pol. č. 967155  
zaměřeno na stavbě</t>
  </si>
  <si>
    <t>24ks*0,30*0,30*0,15=0,32400 [A]</t>
  </si>
  <si>
    <t>43</t>
  </si>
  <si>
    <t>938543</t>
  </si>
  <si>
    <t>OČIŠTĚNÍ BETON KONSTR OTRYSKÁNÍM TLAK VODOU DO 1000 BARŮ</t>
  </si>
  <si>
    <t>včetně odvozu a likvidace vzniklého odpadu v režii zhotovitele  
zaměřeno na stavbě</t>
  </si>
  <si>
    <t>levá římsa: 
(0,26*13,60)+(0,20*13,60)+2*(0,26*0,50)=6,51600 [A] 
pravá římsa: 
(0,26*13,60)+(0,20*13,60)+2*(0,26*0,50)=6,51600 [B] 
opěra 1:: 
1,20*8,00+((1,20+0,70)/2)*0,85+((1,20+0,75)/2)*0,85=11,23625 [C] 
opěra 2:: 
1,30*8,00+((1,30+0,95)/2)*0,85+((1,30+0,85)/2)*0,85=12,27000 [D] 
křídla: 
L1: 2,55*1,10*0,70=1,96350 [E] 
L2: 2,55*1,30*0,70=2,32050 [F] 
P1: 2,55*1,10*0,70=1,96350 [G] 
P2: 2,55*1,20*0,70=2,14200 [H] 
deska: 
6,75*8,00+2ks*6,75*0,40+4ks*0,85*0,40=60,76000 [I] 
celkem: A+B+C+D+E+F+G+H+I=105,68775 [J]</t>
  </si>
  <si>
    <t>položka zahrnuje očištění předepsaným způsobem včetně odklizení vzniklého odpadu</t>
  </si>
  <si>
    <t>44</t>
  </si>
  <si>
    <t>938552</t>
  </si>
  <si>
    <t>OČIŠTĚNÍ BETON KONSTR OTRYSKÁNÍM NA SUCHO KŘEMIČ PÍSKEM</t>
  </si>
  <si>
    <t>45</t>
  </si>
  <si>
    <t>94490</t>
  </si>
  <si>
    <t>OCHRANNÁ KONSTRUKCE</t>
  </si>
  <si>
    <t>ochranná síť pod mostem - pro zachycení odpadnutého materiálu do koryta řeky, vč. geotextílie 350g/m2  
zaměřeno na stavbě</t>
  </si>
  <si>
    <t>8,00*10,00=80,00000 [A]</t>
  </si>
  <si>
    <t>Položka zahrnuje dovoz, montáž, údržbu, opotřebení (nájemné), demontáž, konzervaci, odvoz.</t>
  </si>
  <si>
    <t>46</t>
  </si>
  <si>
    <t>967155</t>
  </si>
  <si>
    <t>VYBOURÁNÍ ČÁSTÍ KONSTRUKCÍ BETON S ODVOZEM DO 8KM</t>
  </si>
  <si>
    <t>vybourání kapes 0,30m * 0,30m, hloubka 0,15m  
zaměřeno na stavbě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</si>
  <si>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</si>
  <si>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47</t>
  </si>
  <si>
    <t>967165</t>
  </si>
  <si>
    <t>VYBOURÁNÍ ČÁSTÍ KONSTRUKCÍ ŽELEZOBET S ODVOZEM DO 8KM</t>
  </si>
  <si>
    <t>odstranění vrchní části říms v tl. 0,10 m a římsy pod kamenným obrubníkem  
zaměřeno na stavbě</t>
  </si>
  <si>
    <t>levá římsa: 
13,60*0,50*0,10+13,60*0,20*0,16=1,11520 [A] 
pravá římsa: 
13,60*0,50*0,10+13,60*0,20*0,16=1,11520 [B] 
celkem: A+B=2,23040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</si>
</sst>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29</v>
      </c>
      <c s="19" t="s">
        <v>30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67</v>
      </c>
      <c s="19" t="s">
        <v>30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94</v>
      </c>
      <c s="40" t="s">
        <v>95</v>
      </c>
      <c s="41">
        <f>'SO 201'!I3</f>
      </c>
      <c s="41">
        <f>'SO 201'!O2</f>
      </c>
      <c s="4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27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</v>
      </c>
      <c s="39">
        <f>0+I9</f>
      </c>
      <c r="O3" t="s">
        <v>23</v>
      </c>
      <c t="s">
        <v>28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28</v>
      </c>
    </row>
    <row r="5" spans="1:16" ht="12.75" customHeight="1">
      <c r="A5" t="s">
        <v>21</v>
      </c>
      <c s="16" t="s">
        <v>22</v>
      </c>
      <c s="17" t="s">
        <v>29</v>
      </c>
      <c s="6"/>
      <c s="18" t="s">
        <v>30</v>
      </c>
      <c s="6"/>
      <c s="6"/>
      <c s="6"/>
      <c s="6"/>
      <c r="O5" t="s">
        <v>25</v>
      </c>
      <c t="s">
        <v>28</v>
      </c>
    </row>
    <row r="6" spans="1:9" ht="12.75" customHeight="1">
      <c r="A6" s="15" t="s">
        <v>31</v>
      </c>
      <c s="15" t="s">
        <v>33</v>
      </c>
      <c s="15" t="s">
        <v>35</v>
      </c>
      <c s="15" t="s">
        <v>36</v>
      </c>
      <c s="15" t="s">
        <v>38</v>
      </c>
      <c s="15" t="s">
        <v>40</v>
      </c>
      <c s="15" t="s">
        <v>41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32</v>
      </c>
      <c s="15" t="s">
        <v>34</v>
      </c>
      <c s="15" t="s">
        <v>28</v>
      </c>
      <c s="15" t="s">
        <v>37</v>
      </c>
      <c s="15" t="s">
        <v>39</v>
      </c>
      <c s="15" t="s">
        <v>26</v>
      </c>
      <c s="15" t="s">
        <v>27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32</v>
      </c>
      <c s="25"/>
      <c s="27" t="s">
        <v>48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4" t="s">
        <v>49</v>
      </c>
      <c s="29" t="s">
        <v>34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ROUND(ROUND(H10,2)*ROUND(G10,5),2)</f>
      </c>
      <c r="O10">
        <f>(I10*21)/100</f>
      </c>
      <c t="s">
        <v>28</v>
      </c>
    </row>
    <row r="11" spans="1:5" ht="12.75">
      <c r="A11" s="35" t="s">
        <v>54</v>
      </c>
      <c r="E11" s="36" t="s">
        <v>55</v>
      </c>
    </row>
    <row r="12" spans="1:5" ht="12.75">
      <c r="A12" s="37" t="s">
        <v>56</v>
      </c>
      <c r="E12" s="38" t="s">
        <v>57</v>
      </c>
    </row>
    <row r="13" spans="1:5" ht="12.75">
      <c r="A13" t="s">
        <v>58</v>
      </c>
      <c r="E13" s="36" t="s">
        <v>59</v>
      </c>
    </row>
    <row r="14" spans="1:16" ht="12.75">
      <c r="A14" s="24" t="s">
        <v>49</v>
      </c>
      <c s="29" t="s">
        <v>28</v>
      </c>
      <c s="29" t="s">
        <v>60</v>
      </c>
      <c s="24" t="s">
        <v>51</v>
      </c>
      <c s="30" t="s">
        <v>61</v>
      </c>
      <c s="31" t="s">
        <v>53</v>
      </c>
      <c s="32">
        <v>1</v>
      </c>
      <c s="33">
        <v>0</v>
      </c>
      <c s="34">
        <f>ROUND(ROUND(H14,2)*ROUND(G14,5),2)</f>
      </c>
      <c r="O14">
        <f>(I14*21)/100</f>
      </c>
      <c t="s">
        <v>28</v>
      </c>
    </row>
    <row r="15" spans="1:5" ht="25.5">
      <c r="A15" s="35" t="s">
        <v>54</v>
      </c>
      <c r="E15" s="36" t="s">
        <v>62</v>
      </c>
    </row>
    <row r="16" spans="1:5" ht="12.75">
      <c r="A16" s="37" t="s">
        <v>56</v>
      </c>
      <c r="E16" s="38" t="s">
        <v>57</v>
      </c>
    </row>
    <row r="17" spans="1:5" ht="12.75">
      <c r="A17" t="s">
        <v>58</v>
      </c>
      <c r="E17" s="36" t="s">
        <v>59</v>
      </c>
    </row>
    <row r="18" spans="1:16" ht="12.75">
      <c r="A18" s="24" t="s">
        <v>49</v>
      </c>
      <c s="29" t="s">
        <v>37</v>
      </c>
      <c s="29" t="s">
        <v>63</v>
      </c>
      <c s="24" t="s">
        <v>51</v>
      </c>
      <c s="30" t="s">
        <v>64</v>
      </c>
      <c s="31" t="s">
        <v>53</v>
      </c>
      <c s="32">
        <v>1</v>
      </c>
      <c s="33">
        <v>0</v>
      </c>
      <c s="34">
        <f>ROUND(ROUND(H18,2)*ROUND(G18,5),2)</f>
      </c>
      <c r="O18">
        <f>(I18*21)/100</f>
      </c>
      <c t="s">
        <v>28</v>
      </c>
    </row>
    <row r="19" spans="1:5" ht="12.75">
      <c r="A19" s="35" t="s">
        <v>54</v>
      </c>
      <c r="E19" s="36" t="s">
        <v>65</v>
      </c>
    </row>
    <row r="20" spans="1:5" ht="12.75">
      <c r="A20" s="37" t="s">
        <v>56</v>
      </c>
      <c r="E20" s="38" t="s">
        <v>57</v>
      </c>
    </row>
    <row r="21" spans="1:5" ht="63.75">
      <c r="A21" t="s">
        <v>58</v>
      </c>
      <c r="E21" s="36" t="s">
        <v>66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27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67</v>
      </c>
      <c s="39">
        <f>0+I9</f>
      </c>
      <c r="O3" t="s">
        <v>23</v>
      </c>
      <c t="s">
        <v>28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28</v>
      </c>
    </row>
    <row r="5" spans="1:16" ht="12.75" customHeight="1">
      <c r="A5" t="s">
        <v>21</v>
      </c>
      <c s="16" t="s">
        <v>22</v>
      </c>
      <c s="17" t="s">
        <v>67</v>
      </c>
      <c s="6"/>
      <c s="18" t="s">
        <v>30</v>
      </c>
      <c s="6"/>
      <c s="6"/>
      <c s="6"/>
      <c s="6"/>
      <c r="O5" t="s">
        <v>25</v>
      </c>
      <c t="s">
        <v>28</v>
      </c>
    </row>
    <row r="6" spans="1:9" ht="12.75" customHeight="1">
      <c r="A6" s="15" t="s">
        <v>31</v>
      </c>
      <c s="15" t="s">
        <v>33</v>
      </c>
      <c s="15" t="s">
        <v>35</v>
      </c>
      <c s="15" t="s">
        <v>36</v>
      </c>
      <c s="15" t="s">
        <v>38</v>
      </c>
      <c s="15" t="s">
        <v>40</v>
      </c>
      <c s="15" t="s">
        <v>41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32</v>
      </c>
      <c s="15" t="s">
        <v>34</v>
      </c>
      <c s="15" t="s">
        <v>28</v>
      </c>
      <c s="15" t="s">
        <v>37</v>
      </c>
      <c s="15" t="s">
        <v>39</v>
      </c>
      <c s="15" t="s">
        <v>26</v>
      </c>
      <c s="15" t="s">
        <v>27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32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24" t="s">
        <v>49</v>
      </c>
      <c s="29" t="s">
        <v>34</v>
      </c>
      <c s="29" t="s">
        <v>68</v>
      </c>
      <c s="24" t="s">
        <v>69</v>
      </c>
      <c s="30" t="s">
        <v>70</v>
      </c>
      <c s="31" t="s">
        <v>53</v>
      </c>
      <c s="32">
        <v>1</v>
      </c>
      <c s="33">
        <v>0</v>
      </c>
      <c s="34">
        <f>ROUND(ROUND(H10,2)*ROUND(G10,5),2)</f>
      </c>
      <c r="O10">
        <f>(I10*21)/100</f>
      </c>
      <c t="s">
        <v>28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56</v>
      </c>
      <c r="E12" s="38" t="s">
        <v>57</v>
      </c>
    </row>
    <row r="13" spans="1:5" ht="12.75">
      <c r="A13" t="s">
        <v>58</v>
      </c>
      <c r="E13" s="36" t="s">
        <v>51</v>
      </c>
    </row>
    <row r="14" spans="1:16" ht="12.75">
      <c r="A14" s="24" t="s">
        <v>49</v>
      </c>
      <c s="29" t="s">
        <v>28</v>
      </c>
      <c s="29" t="s">
        <v>71</v>
      </c>
      <c s="24" t="s">
        <v>69</v>
      </c>
      <c s="30" t="s">
        <v>72</v>
      </c>
      <c s="31" t="s">
        <v>53</v>
      </c>
      <c s="32">
        <v>1</v>
      </c>
      <c s="33">
        <v>0</v>
      </c>
      <c s="34">
        <f>ROUND(ROUND(H14,2)*ROUND(G14,5),2)</f>
      </c>
      <c r="O14">
        <f>(I14*21)/100</f>
      </c>
      <c t="s">
        <v>28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56</v>
      </c>
      <c r="E16" s="38" t="s">
        <v>57</v>
      </c>
    </row>
    <row r="17" spans="1:5" ht="12.75">
      <c r="A17" t="s">
        <v>58</v>
      </c>
      <c r="E17" s="36" t="s">
        <v>51</v>
      </c>
    </row>
    <row r="18" spans="1:16" ht="25.5">
      <c r="A18" s="24" t="s">
        <v>49</v>
      </c>
      <c s="29" t="s">
        <v>37</v>
      </c>
      <c s="29" t="s">
        <v>73</v>
      </c>
      <c s="24" t="s">
        <v>69</v>
      </c>
      <c s="30" t="s">
        <v>74</v>
      </c>
      <c s="31" t="s">
        <v>53</v>
      </c>
      <c s="32">
        <v>1</v>
      </c>
      <c s="33">
        <v>0</v>
      </c>
      <c s="34">
        <f>ROUND(ROUND(H18,2)*ROUND(G18,5),2)</f>
      </c>
      <c r="O18">
        <f>(I18*21)/100</f>
      </c>
      <c t="s">
        <v>28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57</v>
      </c>
    </row>
    <row r="21" spans="1:5" ht="12.75">
      <c r="A21" t="s">
        <v>58</v>
      </c>
      <c r="E21" s="36" t="s">
        <v>51</v>
      </c>
    </row>
    <row r="22" spans="1:16" ht="25.5">
      <c r="A22" s="24" t="s">
        <v>49</v>
      </c>
      <c s="29" t="s">
        <v>39</v>
      </c>
      <c s="29" t="s">
        <v>75</v>
      </c>
      <c s="24" t="s">
        <v>69</v>
      </c>
      <c s="30" t="s">
        <v>76</v>
      </c>
      <c s="31" t="s">
        <v>53</v>
      </c>
      <c s="32">
        <v>1</v>
      </c>
      <c s="33">
        <v>0</v>
      </c>
      <c s="34">
        <f>ROUND(ROUND(H22,2)*ROUND(G22,5),2)</f>
      </c>
      <c r="O22">
        <f>(I22*21)/100</f>
      </c>
      <c t="s">
        <v>28</v>
      </c>
    </row>
    <row r="23" spans="1:5" ht="12.75">
      <c r="A23" s="35" t="s">
        <v>54</v>
      </c>
      <c r="E23" s="36" t="s">
        <v>51</v>
      </c>
    </row>
    <row r="24" spans="1:5" ht="12.75">
      <c r="A24" s="37" t="s">
        <v>56</v>
      </c>
      <c r="E24" s="38" t="s">
        <v>57</v>
      </c>
    </row>
    <row r="25" spans="1:5" ht="12.75">
      <c r="A25" t="s">
        <v>58</v>
      </c>
      <c r="E25" s="36" t="s">
        <v>51</v>
      </c>
    </row>
    <row r="26" spans="1:16" ht="25.5">
      <c r="A26" s="24" t="s">
        <v>49</v>
      </c>
      <c s="29" t="s">
        <v>26</v>
      </c>
      <c s="29" t="s">
        <v>77</v>
      </c>
      <c s="24" t="s">
        <v>69</v>
      </c>
      <c s="30" t="s">
        <v>78</v>
      </c>
      <c s="31" t="s">
        <v>53</v>
      </c>
      <c s="32">
        <v>1</v>
      </c>
      <c s="33">
        <v>0</v>
      </c>
      <c s="34">
        <f>ROUND(ROUND(H26,2)*ROUND(G26,5),2)</f>
      </c>
      <c r="O26">
        <f>(I26*21)/100</f>
      </c>
      <c t="s">
        <v>28</v>
      </c>
    </row>
    <row r="27" spans="1:5" ht="12.75">
      <c r="A27" s="35" t="s">
        <v>54</v>
      </c>
      <c r="E27" s="36" t="s">
        <v>51</v>
      </c>
    </row>
    <row r="28" spans="1:5" ht="12.75">
      <c r="A28" s="37" t="s">
        <v>56</v>
      </c>
      <c r="E28" s="38" t="s">
        <v>57</v>
      </c>
    </row>
    <row r="29" spans="1:5" ht="12.75">
      <c r="A29" t="s">
        <v>58</v>
      </c>
      <c r="E29" s="36" t="s">
        <v>51</v>
      </c>
    </row>
    <row r="30" spans="1:16" ht="25.5">
      <c r="A30" s="24" t="s">
        <v>49</v>
      </c>
      <c s="29" t="s">
        <v>27</v>
      </c>
      <c s="29" t="s">
        <v>79</v>
      </c>
      <c s="24" t="s">
        <v>69</v>
      </c>
      <c s="30" t="s">
        <v>80</v>
      </c>
      <c s="31" t="s">
        <v>53</v>
      </c>
      <c s="32">
        <v>1</v>
      </c>
      <c s="33">
        <v>0</v>
      </c>
      <c s="34">
        <f>ROUND(ROUND(H30,2)*ROUND(G30,5),2)</f>
      </c>
      <c r="O30">
        <f>(I30*21)/100</f>
      </c>
      <c t="s">
        <v>28</v>
      </c>
    </row>
    <row r="31" spans="1:5" ht="12.75">
      <c r="A31" s="35" t="s">
        <v>54</v>
      </c>
      <c r="E31" s="36" t="s">
        <v>51</v>
      </c>
    </row>
    <row r="32" spans="1:5" ht="12.75">
      <c r="A32" s="37" t="s">
        <v>56</v>
      </c>
      <c r="E32" s="38" t="s">
        <v>57</v>
      </c>
    </row>
    <row r="33" spans="1:5" ht="12.75">
      <c r="A33" t="s">
        <v>58</v>
      </c>
      <c r="E33" s="36" t="s">
        <v>51</v>
      </c>
    </row>
    <row r="34" spans="1:16" ht="12.75">
      <c r="A34" s="24" t="s">
        <v>49</v>
      </c>
      <c s="29" t="s">
        <v>81</v>
      </c>
      <c s="29" t="s">
        <v>82</v>
      </c>
      <c s="24" t="s">
        <v>69</v>
      </c>
      <c s="30" t="s">
        <v>83</v>
      </c>
      <c s="31" t="s">
        <v>53</v>
      </c>
      <c s="32">
        <v>1</v>
      </c>
      <c s="33">
        <v>0</v>
      </c>
      <c s="34">
        <f>ROUND(ROUND(H34,2)*ROUND(G34,5),2)</f>
      </c>
      <c r="O34">
        <f>(I34*21)/100</f>
      </c>
      <c t="s">
        <v>28</v>
      </c>
    </row>
    <row r="35" spans="1:5" ht="12.75">
      <c r="A35" s="35" t="s">
        <v>54</v>
      </c>
      <c r="E35" s="36" t="s">
        <v>51</v>
      </c>
    </row>
    <row r="36" spans="1:5" ht="12.75">
      <c r="A36" s="37" t="s">
        <v>56</v>
      </c>
      <c r="E36" s="38" t="s">
        <v>57</v>
      </c>
    </row>
    <row r="37" spans="1:5" ht="12.75">
      <c r="A37" t="s">
        <v>58</v>
      </c>
      <c r="E37" s="36" t="s">
        <v>51</v>
      </c>
    </row>
    <row r="38" spans="1:16" ht="25.5">
      <c r="A38" s="24" t="s">
        <v>49</v>
      </c>
      <c s="29" t="s">
        <v>84</v>
      </c>
      <c s="29" t="s">
        <v>85</v>
      </c>
      <c s="24" t="s">
        <v>69</v>
      </c>
      <c s="30" t="s">
        <v>86</v>
      </c>
      <c s="31" t="s">
        <v>53</v>
      </c>
      <c s="32">
        <v>1</v>
      </c>
      <c s="33">
        <v>0</v>
      </c>
      <c s="34">
        <f>ROUND(ROUND(H38,2)*ROUND(G38,5),2)</f>
      </c>
      <c r="O38">
        <f>(I38*21)/100</f>
      </c>
      <c t="s">
        <v>28</v>
      </c>
    </row>
    <row r="39" spans="1:5" ht="12.75">
      <c r="A39" s="35" t="s">
        <v>54</v>
      </c>
      <c r="E39" s="36" t="s">
        <v>51</v>
      </c>
    </row>
    <row r="40" spans="1:5" ht="12.75">
      <c r="A40" s="37" t="s">
        <v>56</v>
      </c>
      <c r="E40" s="38" t="s">
        <v>57</v>
      </c>
    </row>
    <row r="41" spans="1:5" ht="12.75">
      <c r="A41" t="s">
        <v>58</v>
      </c>
      <c r="E41" s="36" t="s">
        <v>51</v>
      </c>
    </row>
    <row r="42" spans="1:16" ht="12.75">
      <c r="A42" s="24" t="s">
        <v>49</v>
      </c>
      <c s="29" t="s">
        <v>44</v>
      </c>
      <c s="29" t="s">
        <v>87</v>
      </c>
      <c s="24" t="s">
        <v>69</v>
      </c>
      <c s="30" t="s">
        <v>88</v>
      </c>
      <c s="31" t="s">
        <v>53</v>
      </c>
      <c s="32">
        <v>1</v>
      </c>
      <c s="33">
        <v>0</v>
      </c>
      <c s="34">
        <f>ROUND(ROUND(H42,2)*ROUND(G42,5),2)</f>
      </c>
      <c r="O42">
        <f>(I42*21)/100</f>
      </c>
      <c t="s">
        <v>28</v>
      </c>
    </row>
    <row r="43" spans="1:5" ht="12.75">
      <c r="A43" s="35" t="s">
        <v>54</v>
      </c>
      <c r="E43" s="36" t="s">
        <v>51</v>
      </c>
    </row>
    <row r="44" spans="1:5" ht="12.75">
      <c r="A44" s="37" t="s">
        <v>56</v>
      </c>
      <c r="E44" s="38" t="s">
        <v>57</v>
      </c>
    </row>
    <row r="45" spans="1:5" ht="12.75">
      <c r="A45" t="s">
        <v>58</v>
      </c>
      <c r="E45" s="36" t="s">
        <v>51</v>
      </c>
    </row>
    <row r="46" spans="1:16" ht="12.75">
      <c r="A46" s="24" t="s">
        <v>49</v>
      </c>
      <c s="29" t="s">
        <v>46</v>
      </c>
      <c s="29" t="s">
        <v>89</v>
      </c>
      <c s="24" t="s">
        <v>69</v>
      </c>
      <c s="30" t="s">
        <v>90</v>
      </c>
      <c s="31" t="s">
        <v>53</v>
      </c>
      <c s="32">
        <v>1</v>
      </c>
      <c s="33">
        <v>0</v>
      </c>
      <c s="34">
        <f>ROUND(ROUND(H46,2)*ROUND(G46,5),2)</f>
      </c>
      <c r="O46">
        <f>(I46*21)/100</f>
      </c>
      <c t="s">
        <v>28</v>
      </c>
    </row>
    <row r="47" spans="1:5" ht="12.75">
      <c r="A47" s="35" t="s">
        <v>54</v>
      </c>
      <c r="E47" s="36" t="s">
        <v>51</v>
      </c>
    </row>
    <row r="48" spans="1:5" ht="12.75">
      <c r="A48" s="37" t="s">
        <v>56</v>
      </c>
      <c r="E48" s="38" t="s">
        <v>57</v>
      </c>
    </row>
    <row r="49" spans="1:5" ht="12.75">
      <c r="A49" t="s">
        <v>58</v>
      </c>
      <c r="E49" s="36" t="s">
        <v>51</v>
      </c>
    </row>
    <row r="50" spans="1:16" ht="12.75">
      <c r="A50" s="24" t="s">
        <v>49</v>
      </c>
      <c s="29" t="s">
        <v>91</v>
      </c>
      <c s="29" t="s">
        <v>92</v>
      </c>
      <c s="24" t="s">
        <v>69</v>
      </c>
      <c s="30" t="s">
        <v>93</v>
      </c>
      <c s="31" t="s">
        <v>53</v>
      </c>
      <c s="32">
        <v>1</v>
      </c>
      <c s="33">
        <v>0</v>
      </c>
      <c s="34">
        <f>ROUND(ROUND(H50,2)*ROUND(G50,5),2)</f>
      </c>
      <c r="O50">
        <f>(I50*21)/100</f>
      </c>
      <c t="s">
        <v>28</v>
      </c>
    </row>
    <row r="51" spans="1:5" ht="12.75">
      <c r="A51" s="35" t="s">
        <v>54</v>
      </c>
      <c r="E51" s="36" t="s">
        <v>51</v>
      </c>
    </row>
    <row r="52" spans="1:5" ht="12.75">
      <c r="A52" s="37" t="s">
        <v>56</v>
      </c>
      <c r="E52" s="38" t="s">
        <v>57</v>
      </c>
    </row>
    <row r="53" spans="1:5" ht="12.75">
      <c r="A53" t="s">
        <v>58</v>
      </c>
      <c r="E53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0+O8+O17+O46+O59+O68+O77+O106+O127+O132</f>
      </c>
      <c t="s">
        <v>27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</v>
      </c>
      <c s="39">
        <f>0+I8+I17+I46+I59+I68+I77+I106+I127+I132</f>
      </c>
      <c r="O3" t="s">
        <v>23</v>
      </c>
      <c t="s">
        <v>28</v>
      </c>
    </row>
    <row r="4" spans="1:16" ht="15" customHeight="1">
      <c r="A4" t="s">
        <v>17</v>
      </c>
      <c s="16" t="s">
        <v>22</v>
      </c>
      <c s="17" t="s">
        <v>94</v>
      </c>
      <c s="6"/>
      <c s="18" t="s">
        <v>95</v>
      </c>
      <c s="6"/>
      <c s="6"/>
      <c s="25"/>
      <c s="25"/>
      <c r="O4" t="s">
        <v>24</v>
      </c>
      <c t="s">
        <v>28</v>
      </c>
    </row>
    <row r="5" spans="1:16" ht="12.75" customHeight="1">
      <c r="A5" s="15" t="s">
        <v>31</v>
      </c>
      <c s="15" t="s">
        <v>33</v>
      </c>
      <c s="15" t="s">
        <v>35</v>
      </c>
      <c s="15" t="s">
        <v>36</v>
      </c>
      <c s="15" t="s">
        <v>38</v>
      </c>
      <c s="15" t="s">
        <v>40</v>
      </c>
      <c s="15" t="s">
        <v>41</v>
      </c>
      <c s="15" t="s">
        <v>42</v>
      </c>
      <c s="15"/>
      <c r="O5" t="s">
        <v>25</v>
      </c>
      <c t="s">
        <v>28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32</v>
      </c>
      <c s="15" t="s">
        <v>34</v>
      </c>
      <c s="15" t="s">
        <v>28</v>
      </c>
      <c s="15" t="s">
        <v>37</v>
      </c>
      <c s="15" t="s">
        <v>39</v>
      </c>
      <c s="15" t="s">
        <v>26</v>
      </c>
      <c s="15" t="s">
        <v>27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32</v>
      </c>
      <c s="25"/>
      <c s="27" t="s">
        <v>48</v>
      </c>
      <c s="25"/>
      <c s="25"/>
      <c s="25"/>
      <c s="28">
        <f>0+Q8</f>
      </c>
      <c r="O8">
        <f>0+R8</f>
      </c>
      <c r="Q8">
        <f>0+I9+I13</f>
      </c>
      <c>
        <f>0+O9+O13</f>
      </c>
    </row>
    <row r="9" spans="1:16" ht="12.75">
      <c r="A9" s="24" t="s">
        <v>49</v>
      </c>
      <c s="29" t="s">
        <v>34</v>
      </c>
      <c s="29" t="s">
        <v>96</v>
      </c>
      <c s="24" t="s">
        <v>34</v>
      </c>
      <c s="30" t="s">
        <v>97</v>
      </c>
      <c s="31" t="s">
        <v>98</v>
      </c>
      <c s="32">
        <v>34.48</v>
      </c>
      <c s="33">
        <v>0</v>
      </c>
      <c s="34">
        <f>ROUND(ROUND(H9,2)*ROUND(G9,5),2)</f>
      </c>
      <c r="O9">
        <f>(I9*21)/100</f>
      </c>
      <c t="s">
        <v>28</v>
      </c>
    </row>
    <row r="10" spans="1:5" ht="12.75">
      <c r="A10" s="35" t="s">
        <v>54</v>
      </c>
      <c r="E10" s="36" t="s">
        <v>99</v>
      </c>
    </row>
    <row r="11" spans="1:5" ht="127.5">
      <c r="A11" s="37" t="s">
        <v>56</v>
      </c>
      <c r="E11" s="38" t="s">
        <v>100</v>
      </c>
    </row>
    <row r="12" spans="1:5" ht="12.75">
      <c r="A12" t="s">
        <v>58</v>
      </c>
      <c r="E12" s="36" t="s">
        <v>51</v>
      </c>
    </row>
    <row r="13" spans="1:16" ht="12.75">
      <c r="A13" s="24" t="s">
        <v>49</v>
      </c>
      <c s="29" t="s">
        <v>28</v>
      </c>
      <c s="29" t="s">
        <v>96</v>
      </c>
      <c s="24" t="s">
        <v>28</v>
      </c>
      <c s="30" t="s">
        <v>97</v>
      </c>
      <c s="31" t="s">
        <v>98</v>
      </c>
      <c s="32">
        <v>6.3212</v>
      </c>
      <c s="33">
        <v>0</v>
      </c>
      <c s="34">
        <f>ROUND(ROUND(H13,2)*ROUND(G13,5),2)</f>
      </c>
      <c r="O13">
        <f>(I13*21)/100</f>
      </c>
      <c t="s">
        <v>28</v>
      </c>
    </row>
    <row r="14" spans="1:5" ht="12.75">
      <c r="A14" s="35" t="s">
        <v>54</v>
      </c>
      <c r="E14" s="36" t="s">
        <v>101</v>
      </c>
    </row>
    <row r="15" spans="1:5" ht="89.25">
      <c r="A15" s="37" t="s">
        <v>56</v>
      </c>
      <c r="E15" s="38" t="s">
        <v>102</v>
      </c>
    </row>
    <row r="16" spans="1:5" ht="12.75">
      <c r="A16" t="s">
        <v>58</v>
      </c>
      <c r="E16" s="36" t="s">
        <v>51</v>
      </c>
    </row>
    <row r="17" spans="1:18" ht="12.75" customHeight="1">
      <c r="A17" s="6" t="s">
        <v>47</v>
      </c>
      <c s="6"/>
      <c s="43" t="s">
        <v>34</v>
      </c>
      <c s="6"/>
      <c s="27" t="s">
        <v>103</v>
      </c>
      <c s="6"/>
      <c s="6"/>
      <c s="6"/>
      <c s="44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24" t="s">
        <v>49</v>
      </c>
      <c s="29" t="s">
        <v>37</v>
      </c>
      <c s="29" t="s">
        <v>104</v>
      </c>
      <c s="24" t="s">
        <v>51</v>
      </c>
      <c s="30" t="s">
        <v>105</v>
      </c>
      <c s="31" t="s">
        <v>106</v>
      </c>
      <c s="32">
        <v>60</v>
      </c>
      <c s="33">
        <v>0</v>
      </c>
      <c s="34">
        <f>ROUND(ROUND(H18,2)*ROUND(G18,5),2)</f>
      </c>
      <c r="O18">
        <f>(I18*21)/100</f>
      </c>
      <c t="s">
        <v>28</v>
      </c>
    </row>
    <row r="19" spans="1:5" ht="38.25">
      <c r="A19" s="35" t="s">
        <v>54</v>
      </c>
      <c r="E19" s="36" t="s">
        <v>107</v>
      </c>
    </row>
    <row r="20" spans="1:5" ht="12.75">
      <c r="A20" s="37" t="s">
        <v>56</v>
      </c>
      <c r="E20" s="38" t="s">
        <v>108</v>
      </c>
    </row>
    <row r="21" spans="1:5" ht="12.75">
      <c r="A21" t="s">
        <v>58</v>
      </c>
      <c r="E21" s="36" t="s">
        <v>109</v>
      </c>
    </row>
    <row r="22" spans="1:16" ht="12.75">
      <c r="A22" s="24" t="s">
        <v>49</v>
      </c>
      <c s="29" t="s">
        <v>39</v>
      </c>
      <c s="29" t="s">
        <v>110</v>
      </c>
      <c s="24" t="s">
        <v>51</v>
      </c>
      <c s="30" t="s">
        <v>111</v>
      </c>
      <c s="31" t="s">
        <v>112</v>
      </c>
      <c s="32">
        <v>5.1324</v>
      </c>
      <c s="33">
        <v>0</v>
      </c>
      <c s="34">
        <f>ROUND(ROUND(H22,2)*ROUND(G22,5),2)</f>
      </c>
      <c r="O22">
        <f>(I22*21)/100</f>
      </c>
      <c t="s">
        <v>28</v>
      </c>
    </row>
    <row r="23" spans="1:5" ht="51">
      <c r="A23" s="35" t="s">
        <v>54</v>
      </c>
      <c r="E23" s="36" t="s">
        <v>113</v>
      </c>
    </row>
    <row r="24" spans="1:5" ht="63.75">
      <c r="A24" s="37" t="s">
        <v>56</v>
      </c>
      <c r="E24" s="38" t="s">
        <v>114</v>
      </c>
    </row>
    <row r="25" spans="1:5" ht="63.75">
      <c r="A25" t="s">
        <v>58</v>
      </c>
      <c r="E25" s="36" t="s">
        <v>115</v>
      </c>
    </row>
    <row r="26" spans="1:16" ht="12.75">
      <c r="A26" s="24" t="s">
        <v>49</v>
      </c>
      <c s="29" t="s">
        <v>26</v>
      </c>
      <c s="29" t="s">
        <v>116</v>
      </c>
      <c s="24" t="s">
        <v>51</v>
      </c>
      <c s="30" t="s">
        <v>117</v>
      </c>
      <c s="31" t="s">
        <v>118</v>
      </c>
      <c s="32">
        <v>27.2</v>
      </c>
      <c s="33">
        <v>0</v>
      </c>
      <c s="34">
        <f>ROUND(ROUND(H26,2)*ROUND(G26,5),2)</f>
      </c>
      <c r="O26">
        <f>(I26*21)/100</f>
      </c>
      <c t="s">
        <v>28</v>
      </c>
    </row>
    <row r="27" spans="1:5" ht="25.5">
      <c r="A27" s="35" t="s">
        <v>54</v>
      </c>
      <c r="E27" s="36" t="s">
        <v>119</v>
      </c>
    </row>
    <row r="28" spans="1:5" ht="12.75">
      <c r="A28" s="37" t="s">
        <v>56</v>
      </c>
      <c r="E28" s="38" t="s">
        <v>120</v>
      </c>
    </row>
    <row r="29" spans="1:5" ht="63.75">
      <c r="A29" t="s">
        <v>58</v>
      </c>
      <c r="E29" s="36" t="s">
        <v>115</v>
      </c>
    </row>
    <row r="30" spans="1:16" ht="12.75">
      <c r="A30" s="24" t="s">
        <v>49</v>
      </c>
      <c s="29" t="s">
        <v>27</v>
      </c>
      <c s="29" t="s">
        <v>121</v>
      </c>
      <c s="24" t="s">
        <v>51</v>
      </c>
      <c s="30" t="s">
        <v>122</v>
      </c>
      <c s="31" t="s">
        <v>123</v>
      </c>
      <c s="32">
        <v>19.8016</v>
      </c>
      <c s="33">
        <v>0</v>
      </c>
      <c s="34">
        <f>ROUND(ROUND(H30,2)*ROUND(G30,5),2)</f>
      </c>
      <c r="O30">
        <f>(I30*21)/100</f>
      </c>
      <c t="s">
        <v>28</v>
      </c>
    </row>
    <row r="31" spans="1:5" ht="25.5">
      <c r="A31" s="35" t="s">
        <v>54</v>
      </c>
      <c r="E31" s="36" t="s">
        <v>124</v>
      </c>
    </row>
    <row r="32" spans="1:5" ht="38.25">
      <c r="A32" s="37" t="s">
        <v>56</v>
      </c>
      <c r="E32" s="38" t="s">
        <v>125</v>
      </c>
    </row>
    <row r="33" spans="1:5" ht="25.5">
      <c r="A33" t="s">
        <v>58</v>
      </c>
      <c r="E33" s="36" t="s">
        <v>126</v>
      </c>
    </row>
    <row r="34" spans="1:16" ht="12.75">
      <c r="A34" s="24" t="s">
        <v>49</v>
      </c>
      <c s="29" t="s">
        <v>81</v>
      </c>
      <c s="29" t="s">
        <v>127</v>
      </c>
      <c s="24" t="s">
        <v>51</v>
      </c>
      <c s="30" t="s">
        <v>128</v>
      </c>
      <c s="31" t="s">
        <v>112</v>
      </c>
      <c s="32">
        <v>5.24</v>
      </c>
      <c s="33">
        <v>0</v>
      </c>
      <c s="34">
        <f>ROUND(ROUND(H34,2)*ROUND(G34,5),2)</f>
      </c>
      <c r="O34">
        <f>(I34*21)/100</f>
      </c>
      <c t="s">
        <v>28</v>
      </c>
    </row>
    <row r="35" spans="1:5" ht="12.75">
      <c r="A35" s="35" t="s">
        <v>54</v>
      </c>
      <c r="E35" s="36" t="s">
        <v>129</v>
      </c>
    </row>
    <row r="36" spans="1:5" ht="89.25">
      <c r="A36" s="37" t="s">
        <v>56</v>
      </c>
      <c r="E36" s="38" t="s">
        <v>130</v>
      </c>
    </row>
    <row r="37" spans="1:5" ht="369.75">
      <c r="A37" t="s">
        <v>58</v>
      </c>
      <c r="E37" s="36" t="s">
        <v>131</v>
      </c>
    </row>
    <row r="38" spans="1:16" ht="12.75">
      <c r="A38" s="24" t="s">
        <v>49</v>
      </c>
      <c s="29" t="s">
        <v>84</v>
      </c>
      <c s="29" t="s">
        <v>132</v>
      </c>
      <c s="24" t="s">
        <v>51</v>
      </c>
      <c s="30" t="s">
        <v>133</v>
      </c>
      <c s="31" t="s">
        <v>106</v>
      </c>
      <c s="32">
        <v>30</v>
      </c>
      <c s="33">
        <v>0</v>
      </c>
      <c s="34">
        <f>ROUND(ROUND(H38,2)*ROUND(G38,5),2)</f>
      </c>
      <c r="O38">
        <f>(I38*21)/100</f>
      </c>
      <c t="s">
        <v>28</v>
      </c>
    </row>
    <row r="39" spans="1:5" ht="25.5">
      <c r="A39" s="35" t="s">
        <v>54</v>
      </c>
      <c r="E39" s="36" t="s">
        <v>134</v>
      </c>
    </row>
    <row r="40" spans="1:5" ht="25.5">
      <c r="A40" s="37" t="s">
        <v>56</v>
      </c>
      <c r="E40" s="38" t="s">
        <v>135</v>
      </c>
    </row>
    <row r="41" spans="1:5" ht="63.75">
      <c r="A41" t="s">
        <v>58</v>
      </c>
      <c r="E41" s="36" t="s">
        <v>136</v>
      </c>
    </row>
    <row r="42" spans="1:16" ht="12.75">
      <c r="A42" s="24" t="s">
        <v>49</v>
      </c>
      <c s="29" t="s">
        <v>44</v>
      </c>
      <c s="29" t="s">
        <v>137</v>
      </c>
      <c s="24" t="s">
        <v>51</v>
      </c>
      <c s="30" t="s">
        <v>138</v>
      </c>
      <c s="31" t="s">
        <v>112</v>
      </c>
      <c s="32">
        <v>5.24</v>
      </c>
      <c s="33">
        <v>0</v>
      </c>
      <c s="34">
        <f>ROUND(ROUND(H42,2)*ROUND(G42,5),2)</f>
      </c>
      <c r="O42">
        <f>(I42*21)/100</f>
      </c>
      <c t="s">
        <v>28</v>
      </c>
    </row>
    <row r="43" spans="1:5" ht="12.75">
      <c r="A43" s="35" t="s">
        <v>54</v>
      </c>
      <c r="E43" s="36" t="s">
        <v>139</v>
      </c>
    </row>
    <row r="44" spans="1:5" ht="25.5">
      <c r="A44" s="37" t="s">
        <v>56</v>
      </c>
      <c r="E44" s="38" t="s">
        <v>140</v>
      </c>
    </row>
    <row r="45" spans="1:5" ht="191.25">
      <c r="A45" t="s">
        <v>58</v>
      </c>
      <c r="E45" s="36" t="s">
        <v>141</v>
      </c>
    </row>
    <row r="46" spans="1:18" ht="12.75" customHeight="1">
      <c r="A46" s="6" t="s">
        <v>47</v>
      </c>
      <c s="6"/>
      <c s="43" t="s">
        <v>28</v>
      </c>
      <c s="6"/>
      <c s="27" t="s">
        <v>142</v>
      </c>
      <c s="6"/>
      <c s="6"/>
      <c s="6"/>
      <c s="44">
        <f>0+Q46</f>
      </c>
      <c r="O46">
        <f>0+R46</f>
      </c>
      <c r="Q46">
        <f>0+I47+I51+I55</f>
      </c>
      <c>
        <f>0+O47+O51+O55</f>
      </c>
    </row>
    <row r="47" spans="1:16" ht="12.75">
      <c r="A47" s="24" t="s">
        <v>49</v>
      </c>
      <c s="29" t="s">
        <v>46</v>
      </c>
      <c s="29" t="s">
        <v>143</v>
      </c>
      <c s="24" t="s">
        <v>51</v>
      </c>
      <c s="30" t="s">
        <v>144</v>
      </c>
      <c s="31" t="s">
        <v>118</v>
      </c>
      <c s="32">
        <v>48</v>
      </c>
      <c s="33">
        <v>0</v>
      </c>
      <c s="34">
        <f>ROUND(ROUND(H47,2)*ROUND(G47,5),2)</f>
      </c>
      <c r="O47">
        <f>(I47*21)/100</f>
      </c>
      <c t="s">
        <v>28</v>
      </c>
    </row>
    <row r="48" spans="1:5" ht="38.25">
      <c r="A48" s="35" t="s">
        <v>54</v>
      </c>
      <c r="E48" s="36" t="s">
        <v>145</v>
      </c>
    </row>
    <row r="49" spans="1:5" ht="12.75">
      <c r="A49" s="37" t="s">
        <v>56</v>
      </c>
      <c r="E49" s="38" t="s">
        <v>146</v>
      </c>
    </row>
    <row r="50" spans="1:5" ht="63.75">
      <c r="A50" t="s">
        <v>58</v>
      </c>
      <c r="E50" s="36" t="s">
        <v>147</v>
      </c>
    </row>
    <row r="51" spans="1:16" ht="12.75">
      <c r="A51" s="24" t="s">
        <v>49</v>
      </c>
      <c s="29" t="s">
        <v>91</v>
      </c>
      <c s="29" t="s">
        <v>148</v>
      </c>
      <c s="24" t="s">
        <v>51</v>
      </c>
      <c s="30" t="s">
        <v>149</v>
      </c>
      <c s="31" t="s">
        <v>150</v>
      </c>
      <c s="32">
        <v>48</v>
      </c>
      <c s="33">
        <v>0</v>
      </c>
      <c s="34">
        <f>ROUND(ROUND(H51,2)*ROUND(G51,5),2)</f>
      </c>
      <c r="O51">
        <f>(I51*21)/100</f>
      </c>
      <c t="s">
        <v>28</v>
      </c>
    </row>
    <row r="52" spans="1:5" ht="51">
      <c r="A52" s="35" t="s">
        <v>54</v>
      </c>
      <c r="E52" s="36" t="s">
        <v>151</v>
      </c>
    </row>
    <row r="53" spans="1:5" ht="12.75">
      <c r="A53" s="37" t="s">
        <v>56</v>
      </c>
      <c r="E53" s="38" t="s">
        <v>146</v>
      </c>
    </row>
    <row r="54" spans="1:5" ht="38.25">
      <c r="A54" t="s">
        <v>58</v>
      </c>
      <c r="E54" s="36" t="s">
        <v>152</v>
      </c>
    </row>
    <row r="55" spans="1:16" ht="25.5">
      <c r="A55" s="24" t="s">
        <v>49</v>
      </c>
      <c s="29" t="s">
        <v>153</v>
      </c>
      <c s="29" t="s">
        <v>154</v>
      </c>
      <c s="24" t="s">
        <v>51</v>
      </c>
      <c s="30" t="s">
        <v>155</v>
      </c>
      <c s="31" t="s">
        <v>150</v>
      </c>
      <c s="32">
        <v>192</v>
      </c>
      <c s="33">
        <v>0</v>
      </c>
      <c s="34">
        <f>ROUND(ROUND(H55,2)*ROUND(G55,5),2)</f>
      </c>
      <c r="O55">
        <f>(I55*21)/100</f>
      </c>
      <c t="s">
        <v>28</v>
      </c>
    </row>
    <row r="56" spans="1:5" ht="12.75">
      <c r="A56" s="35" t="s">
        <v>54</v>
      </c>
      <c r="E56" s="36" t="s">
        <v>51</v>
      </c>
    </row>
    <row r="57" spans="1:5" ht="89.25">
      <c r="A57" s="37" t="s">
        <v>56</v>
      </c>
      <c r="E57" s="38" t="s">
        <v>156</v>
      </c>
    </row>
    <row r="58" spans="1:5" ht="63.75">
      <c r="A58" t="s">
        <v>58</v>
      </c>
      <c r="E58" s="36" t="s">
        <v>157</v>
      </c>
    </row>
    <row r="59" spans="1:18" ht="12.75" customHeight="1">
      <c r="A59" s="6" t="s">
        <v>47</v>
      </c>
      <c s="6"/>
      <c s="43" t="s">
        <v>37</v>
      </c>
      <c s="6"/>
      <c s="27" t="s">
        <v>158</v>
      </c>
      <c s="6"/>
      <c s="6"/>
      <c s="6"/>
      <c s="44">
        <f>0+Q59</f>
      </c>
      <c r="O59">
        <f>0+R59</f>
      </c>
      <c r="Q59">
        <f>0+I60+I64</f>
      </c>
      <c>
        <f>0+O60+O64</f>
      </c>
    </row>
    <row r="60" spans="1:16" ht="12.75">
      <c r="A60" s="24" t="s">
        <v>49</v>
      </c>
      <c s="29" t="s">
        <v>159</v>
      </c>
      <c s="29" t="s">
        <v>160</v>
      </c>
      <c s="24" t="s">
        <v>51</v>
      </c>
      <c s="30" t="s">
        <v>161</v>
      </c>
      <c s="31" t="s">
        <v>112</v>
      </c>
      <c s="32">
        <v>4.828</v>
      </c>
      <c s="33">
        <v>0</v>
      </c>
      <c s="34">
        <f>ROUND(ROUND(H60,2)*ROUND(G60,5),2)</f>
      </c>
      <c r="O60">
        <f>(I60*21)/100</f>
      </c>
      <c t="s">
        <v>28</v>
      </c>
    </row>
    <row r="61" spans="1:5" ht="25.5">
      <c r="A61" s="35" t="s">
        <v>54</v>
      </c>
      <c r="E61" s="36" t="s">
        <v>162</v>
      </c>
    </row>
    <row r="62" spans="1:5" ht="89.25">
      <c r="A62" s="37" t="s">
        <v>56</v>
      </c>
      <c r="E62" s="38" t="s">
        <v>163</v>
      </c>
    </row>
    <row r="63" spans="1:5" ht="369.75">
      <c r="A63" t="s">
        <v>58</v>
      </c>
      <c r="E63" s="36" t="s">
        <v>164</v>
      </c>
    </row>
    <row r="64" spans="1:16" ht="12.75">
      <c r="A64" s="24" t="s">
        <v>49</v>
      </c>
      <c s="29" t="s">
        <v>165</v>
      </c>
      <c s="29" t="s">
        <v>166</v>
      </c>
      <c s="24" t="s">
        <v>51</v>
      </c>
      <c s="30" t="s">
        <v>167</v>
      </c>
      <c s="31" t="s">
        <v>98</v>
      </c>
      <c s="32">
        <v>0.7242</v>
      </c>
      <c s="33">
        <v>0</v>
      </c>
      <c s="34">
        <f>ROUND(ROUND(H64,2)*ROUND(G64,5),2)</f>
      </c>
      <c r="O64">
        <f>(I64*21)/100</f>
      </c>
      <c t="s">
        <v>28</v>
      </c>
    </row>
    <row r="65" spans="1:5" ht="25.5">
      <c r="A65" s="35" t="s">
        <v>54</v>
      </c>
      <c r="E65" s="36" t="s">
        <v>168</v>
      </c>
    </row>
    <row r="66" spans="1:5" ht="12.75">
      <c r="A66" s="37" t="s">
        <v>56</v>
      </c>
      <c r="E66" s="38" t="s">
        <v>169</v>
      </c>
    </row>
    <row r="67" spans="1:5" ht="229.5">
      <c r="A67" t="s">
        <v>58</v>
      </c>
      <c r="E67" s="36" t="s">
        <v>170</v>
      </c>
    </row>
    <row r="68" spans="1:18" ht="12.75" customHeight="1">
      <c r="A68" s="6" t="s">
        <v>47</v>
      </c>
      <c s="6"/>
      <c s="43" t="s">
        <v>39</v>
      </c>
      <c s="6"/>
      <c s="27" t="s">
        <v>171</v>
      </c>
      <c s="6"/>
      <c s="6"/>
      <c s="6"/>
      <c s="44">
        <f>0+Q68</f>
      </c>
      <c r="O68">
        <f>0+R68</f>
      </c>
      <c r="Q68">
        <f>0+I69+I73</f>
      </c>
      <c>
        <f>0+O69+O73</f>
      </c>
    </row>
    <row r="69" spans="1:16" ht="12.75">
      <c r="A69" s="24" t="s">
        <v>49</v>
      </c>
      <c s="29" t="s">
        <v>172</v>
      </c>
      <c s="29" t="s">
        <v>173</v>
      </c>
      <c s="24" t="s">
        <v>51</v>
      </c>
      <c s="30" t="s">
        <v>174</v>
      </c>
      <c s="31" t="s">
        <v>112</v>
      </c>
      <c s="32">
        <v>1.965</v>
      </c>
      <c s="33">
        <v>0</v>
      </c>
      <c s="34">
        <f>ROUND(ROUND(H69,2)*ROUND(G69,5),2)</f>
      </c>
      <c r="O69">
        <f>(I69*21)/100</f>
      </c>
      <c t="s">
        <v>28</v>
      </c>
    </row>
    <row r="70" spans="1:5" ht="25.5">
      <c r="A70" s="35" t="s">
        <v>54</v>
      </c>
      <c r="E70" s="36" t="s">
        <v>175</v>
      </c>
    </row>
    <row r="71" spans="1:5" ht="89.25">
      <c r="A71" s="37" t="s">
        <v>56</v>
      </c>
      <c r="E71" s="38" t="s">
        <v>176</v>
      </c>
    </row>
    <row r="72" spans="1:5" ht="357">
      <c r="A72" t="s">
        <v>58</v>
      </c>
      <c r="E72" s="36" t="s">
        <v>177</v>
      </c>
    </row>
    <row r="73" spans="1:16" ht="12.75">
      <c r="A73" s="24" t="s">
        <v>49</v>
      </c>
      <c s="29" t="s">
        <v>178</v>
      </c>
      <c s="29" t="s">
        <v>179</v>
      </c>
      <c s="24" t="s">
        <v>51</v>
      </c>
      <c s="30" t="s">
        <v>180</v>
      </c>
      <c s="31" t="s">
        <v>112</v>
      </c>
      <c s="32">
        <v>3.275</v>
      </c>
      <c s="33">
        <v>0</v>
      </c>
      <c s="34">
        <f>ROUND(ROUND(H73,2)*ROUND(G73,5),2)</f>
      </c>
      <c r="O73">
        <f>(I73*21)/100</f>
      </c>
      <c t="s">
        <v>28</v>
      </c>
    </row>
    <row r="74" spans="1:5" ht="25.5">
      <c r="A74" s="35" t="s">
        <v>54</v>
      </c>
      <c r="E74" s="36" t="s">
        <v>181</v>
      </c>
    </row>
    <row r="75" spans="1:5" ht="89.25">
      <c r="A75" s="37" t="s">
        <v>56</v>
      </c>
      <c r="E75" s="38" t="s">
        <v>182</v>
      </c>
    </row>
    <row r="76" spans="1:5" ht="102">
      <c r="A76" t="s">
        <v>58</v>
      </c>
      <c r="E76" s="36" t="s">
        <v>183</v>
      </c>
    </row>
    <row r="77" spans="1:18" ht="12.75" customHeight="1">
      <c r="A77" s="6" t="s">
        <v>47</v>
      </c>
      <c s="6"/>
      <c s="43" t="s">
        <v>26</v>
      </c>
      <c s="6"/>
      <c s="27" t="s">
        <v>184</v>
      </c>
      <c s="6"/>
      <c s="6"/>
      <c s="6"/>
      <c s="44">
        <f>0+Q77</f>
      </c>
      <c r="O77">
        <f>0+R77</f>
      </c>
      <c r="Q77">
        <f>0+I78+I82+I86+I90+I94+I98+I102</f>
      </c>
      <c>
        <f>0+O78+O82+O86+O90+O94+O98+O102</f>
      </c>
    </row>
    <row r="78" spans="1:16" ht="12.75">
      <c r="A78" s="24" t="s">
        <v>49</v>
      </c>
      <c s="29" t="s">
        <v>185</v>
      </c>
      <c s="29" t="s">
        <v>186</v>
      </c>
      <c s="24" t="s">
        <v>51</v>
      </c>
      <c s="30" t="s">
        <v>187</v>
      </c>
      <c s="31" t="s">
        <v>106</v>
      </c>
      <c s="32">
        <v>18.38</v>
      </c>
      <c s="33">
        <v>0</v>
      </c>
      <c s="34">
        <f>ROUND(ROUND(H78,2)*ROUND(G78,5),2)</f>
      </c>
      <c r="O78">
        <f>(I78*21)/100</f>
      </c>
      <c t="s">
        <v>28</v>
      </c>
    </row>
    <row r="79" spans="1:5" ht="25.5">
      <c r="A79" s="35" t="s">
        <v>54</v>
      </c>
      <c r="E79" s="36" t="s">
        <v>188</v>
      </c>
    </row>
    <row r="80" spans="1:5" ht="63.75">
      <c r="A80" s="37" t="s">
        <v>56</v>
      </c>
      <c r="E80" s="38" t="s">
        <v>189</v>
      </c>
    </row>
    <row r="81" spans="1:5" ht="51">
      <c r="A81" t="s">
        <v>58</v>
      </c>
      <c r="E81" s="36" t="s">
        <v>190</v>
      </c>
    </row>
    <row r="82" spans="1:16" ht="12.75">
      <c r="A82" s="24" t="s">
        <v>49</v>
      </c>
      <c s="29" t="s">
        <v>191</v>
      </c>
      <c s="29" t="s">
        <v>192</v>
      </c>
      <c s="24" t="s">
        <v>51</v>
      </c>
      <c s="30" t="s">
        <v>193</v>
      </c>
      <c s="31" t="s">
        <v>106</v>
      </c>
      <c s="32">
        <v>18.38</v>
      </c>
      <c s="33">
        <v>0</v>
      </c>
      <c s="34">
        <f>ROUND(ROUND(H82,2)*ROUND(G82,5),2)</f>
      </c>
      <c r="O82">
        <f>(I82*21)/100</f>
      </c>
      <c t="s">
        <v>28</v>
      </c>
    </row>
    <row r="83" spans="1:5" ht="25.5">
      <c r="A83" s="35" t="s">
        <v>54</v>
      </c>
      <c r="E83" s="36" t="s">
        <v>194</v>
      </c>
    </row>
    <row r="84" spans="1:5" ht="63.75">
      <c r="A84" s="37" t="s">
        <v>56</v>
      </c>
      <c r="E84" s="38" t="s">
        <v>189</v>
      </c>
    </row>
    <row r="85" spans="1:5" ht="51">
      <c r="A85" t="s">
        <v>58</v>
      </c>
      <c r="E85" s="36" t="s">
        <v>190</v>
      </c>
    </row>
    <row r="86" spans="1:16" ht="12.75">
      <c r="A86" s="24" t="s">
        <v>49</v>
      </c>
      <c s="29" t="s">
        <v>195</v>
      </c>
      <c s="29" t="s">
        <v>196</v>
      </c>
      <c s="24" t="s">
        <v>51</v>
      </c>
      <c s="30" t="s">
        <v>197</v>
      </c>
      <c s="31" t="s">
        <v>106</v>
      </c>
      <c s="32">
        <v>36.76</v>
      </c>
      <c s="33">
        <v>0</v>
      </c>
      <c s="34">
        <f>ROUND(ROUND(H86,2)*ROUND(G86,5),2)</f>
      </c>
      <c r="O86">
        <f>(I86*21)/100</f>
      </c>
      <c t="s">
        <v>28</v>
      </c>
    </row>
    <row r="87" spans="1:5" ht="25.5">
      <c r="A87" s="35" t="s">
        <v>54</v>
      </c>
      <c r="E87" s="36" t="s">
        <v>198</v>
      </c>
    </row>
    <row r="88" spans="1:5" ht="63.75">
      <c r="A88" s="37" t="s">
        <v>56</v>
      </c>
      <c r="E88" s="38" t="s">
        <v>199</v>
      </c>
    </row>
    <row r="89" spans="1:5" ht="140.25">
      <c r="A89" t="s">
        <v>58</v>
      </c>
      <c r="E89" s="36" t="s">
        <v>200</v>
      </c>
    </row>
    <row r="90" spans="1:16" ht="12.75">
      <c r="A90" s="24" t="s">
        <v>49</v>
      </c>
      <c s="29" t="s">
        <v>201</v>
      </c>
      <c s="29" t="s">
        <v>202</v>
      </c>
      <c s="24" t="s">
        <v>51</v>
      </c>
      <c s="30" t="s">
        <v>203</v>
      </c>
      <c s="31" t="s">
        <v>106</v>
      </c>
      <c s="32">
        <v>36.76</v>
      </c>
      <c s="33">
        <v>0</v>
      </c>
      <c s="34">
        <f>ROUND(ROUND(H90,2)*ROUND(G90,5),2)</f>
      </c>
      <c r="O90">
        <f>(I90*21)/100</f>
      </c>
      <c t="s">
        <v>28</v>
      </c>
    </row>
    <row r="91" spans="1:5" ht="25.5">
      <c r="A91" s="35" t="s">
        <v>54</v>
      </c>
      <c r="E91" s="36" t="s">
        <v>198</v>
      </c>
    </row>
    <row r="92" spans="1:5" ht="63.75">
      <c r="A92" s="37" t="s">
        <v>56</v>
      </c>
      <c r="E92" s="38" t="s">
        <v>199</v>
      </c>
    </row>
    <row r="93" spans="1:5" ht="140.25">
      <c r="A93" t="s">
        <v>58</v>
      </c>
      <c r="E93" s="36" t="s">
        <v>200</v>
      </c>
    </row>
    <row r="94" spans="1:16" ht="12.75">
      <c r="A94" s="24" t="s">
        <v>49</v>
      </c>
      <c s="29" t="s">
        <v>204</v>
      </c>
      <c s="29" t="s">
        <v>205</v>
      </c>
      <c s="24" t="s">
        <v>51</v>
      </c>
      <c s="30" t="s">
        <v>206</v>
      </c>
      <c s="31" t="s">
        <v>106</v>
      </c>
      <c s="32">
        <v>18.38</v>
      </c>
      <c s="33">
        <v>0</v>
      </c>
      <c s="34">
        <f>ROUND(ROUND(H94,2)*ROUND(G94,5),2)</f>
      </c>
      <c r="O94">
        <f>(I94*21)/100</f>
      </c>
      <c t="s">
        <v>28</v>
      </c>
    </row>
    <row r="95" spans="1:5" ht="12.75">
      <c r="A95" s="35" t="s">
        <v>54</v>
      </c>
      <c r="E95" s="36" t="s">
        <v>129</v>
      </c>
    </row>
    <row r="96" spans="1:5" ht="63.75">
      <c r="A96" s="37" t="s">
        <v>56</v>
      </c>
      <c r="E96" s="38" t="s">
        <v>207</v>
      </c>
    </row>
    <row r="97" spans="1:5" ht="140.25">
      <c r="A97" t="s">
        <v>58</v>
      </c>
      <c r="E97" s="36" t="s">
        <v>200</v>
      </c>
    </row>
    <row r="98" spans="1:16" ht="12.75">
      <c r="A98" s="24" t="s">
        <v>49</v>
      </c>
      <c s="29" t="s">
        <v>208</v>
      </c>
      <c s="29" t="s">
        <v>209</v>
      </c>
      <c s="24" t="s">
        <v>51</v>
      </c>
      <c s="30" t="s">
        <v>210</v>
      </c>
      <c s="31" t="s">
        <v>98</v>
      </c>
      <c s="32">
        <v>40</v>
      </c>
      <c s="33">
        <v>0</v>
      </c>
      <c s="34">
        <f>ROUND(ROUND(H98,2)*ROUND(G98,5),2)</f>
      </c>
      <c r="O98">
        <f>(I98*21)/100</f>
      </c>
      <c t="s">
        <v>28</v>
      </c>
    </row>
    <row r="99" spans="1:5" ht="38.25">
      <c r="A99" s="35" t="s">
        <v>54</v>
      </c>
      <c r="E99" s="36" t="s">
        <v>211</v>
      </c>
    </row>
    <row r="100" spans="1:5" ht="12.75">
      <c r="A100" s="37" t="s">
        <v>56</v>
      </c>
      <c r="E100" s="38" t="s">
        <v>212</v>
      </c>
    </row>
    <row r="101" spans="1:5" ht="76.5">
      <c r="A101" t="s">
        <v>58</v>
      </c>
      <c r="E101" s="36" t="s">
        <v>213</v>
      </c>
    </row>
    <row r="102" spans="1:16" ht="12.75">
      <c r="A102" s="24" t="s">
        <v>49</v>
      </c>
      <c s="29" t="s">
        <v>214</v>
      </c>
      <c s="29" t="s">
        <v>215</v>
      </c>
      <c s="24" t="s">
        <v>51</v>
      </c>
      <c s="30" t="s">
        <v>216</v>
      </c>
      <c s="31" t="s">
        <v>118</v>
      </c>
      <c s="32">
        <v>58.2</v>
      </c>
      <c s="33">
        <v>0</v>
      </c>
      <c s="34">
        <f>ROUND(ROUND(H102,2)*ROUND(G102,5),2)</f>
      </c>
      <c r="O102">
        <f>(I102*21)/100</f>
      </c>
      <c t="s">
        <v>28</v>
      </c>
    </row>
    <row r="103" spans="1:5" ht="25.5">
      <c r="A103" s="35" t="s">
        <v>54</v>
      </c>
      <c r="E103" s="36" t="s">
        <v>217</v>
      </c>
    </row>
    <row r="104" spans="1:5" ht="89.25">
      <c r="A104" s="37" t="s">
        <v>56</v>
      </c>
      <c r="E104" s="38" t="s">
        <v>218</v>
      </c>
    </row>
    <row r="105" spans="1:5" ht="38.25">
      <c r="A105" t="s">
        <v>58</v>
      </c>
      <c r="E105" s="36" t="s">
        <v>219</v>
      </c>
    </row>
    <row r="106" spans="1:18" ht="12.75" customHeight="1">
      <c r="A106" s="6" t="s">
        <v>47</v>
      </c>
      <c s="6"/>
      <c s="43" t="s">
        <v>27</v>
      </c>
      <c s="6"/>
      <c s="27" t="s">
        <v>220</v>
      </c>
      <c s="6"/>
      <c s="6"/>
      <c s="6"/>
      <c s="44">
        <f>0+Q106</f>
      </c>
      <c r="O106">
        <f>0+R106</f>
      </c>
      <c r="Q106">
        <f>0+I107+I111+I115+I119+I123</f>
      </c>
      <c>
        <f>0+O107+O111+O115+O119+O123</f>
      </c>
    </row>
    <row r="107" spans="1:16" ht="25.5">
      <c r="A107" s="24" t="s">
        <v>49</v>
      </c>
      <c s="29" t="s">
        <v>221</v>
      </c>
      <c s="29" t="s">
        <v>222</v>
      </c>
      <c s="24" t="s">
        <v>51</v>
      </c>
      <c s="30" t="s">
        <v>223</v>
      </c>
      <c s="31" t="s">
        <v>106</v>
      </c>
      <c s="32">
        <v>73.98143</v>
      </c>
      <c s="33">
        <v>0</v>
      </c>
      <c s="34">
        <f>ROUND(ROUND(H107,2)*ROUND(G107,5),2)</f>
      </c>
      <c r="O107">
        <f>(I107*21)/100</f>
      </c>
      <c t="s">
        <v>28</v>
      </c>
    </row>
    <row r="108" spans="1:5" ht="25.5">
      <c r="A108" s="35" t="s">
        <v>54</v>
      </c>
      <c r="E108" s="36" t="s">
        <v>224</v>
      </c>
    </row>
    <row r="109" spans="1:5" ht="12.75">
      <c r="A109" s="37" t="s">
        <v>56</v>
      </c>
      <c r="E109" s="38" t="s">
        <v>225</v>
      </c>
    </row>
    <row r="110" spans="1:5" ht="76.5">
      <c r="A110" t="s">
        <v>58</v>
      </c>
      <c r="E110" s="36" t="s">
        <v>226</v>
      </c>
    </row>
    <row r="111" spans="1:16" ht="25.5">
      <c r="A111" s="24" t="s">
        <v>49</v>
      </c>
      <c s="29" t="s">
        <v>227</v>
      </c>
      <c s="29" t="s">
        <v>228</v>
      </c>
      <c s="24" t="s">
        <v>51</v>
      </c>
      <c s="30" t="s">
        <v>229</v>
      </c>
      <c s="31" t="s">
        <v>106</v>
      </c>
      <c s="32">
        <v>31.70633</v>
      </c>
      <c s="33">
        <v>0</v>
      </c>
      <c s="34">
        <f>ROUND(ROUND(H111,2)*ROUND(G111,5),2)</f>
      </c>
      <c r="O111">
        <f>(I111*21)/100</f>
      </c>
      <c t="s">
        <v>28</v>
      </c>
    </row>
    <row r="112" spans="1:5" ht="25.5">
      <c r="A112" s="35" t="s">
        <v>54</v>
      </c>
      <c r="E112" s="36" t="s">
        <v>224</v>
      </c>
    </row>
    <row r="113" spans="1:5" ht="12.75">
      <c r="A113" s="37" t="s">
        <v>56</v>
      </c>
      <c r="E113" s="38" t="s">
        <v>230</v>
      </c>
    </row>
    <row r="114" spans="1:5" ht="63.75">
      <c r="A114" t="s">
        <v>58</v>
      </c>
      <c r="E114" s="36" t="s">
        <v>231</v>
      </c>
    </row>
    <row r="115" spans="1:16" ht="12.75">
      <c r="A115" s="24" t="s">
        <v>49</v>
      </c>
      <c s="29" t="s">
        <v>232</v>
      </c>
      <c s="29" t="s">
        <v>233</v>
      </c>
      <c s="24" t="s">
        <v>51</v>
      </c>
      <c s="30" t="s">
        <v>234</v>
      </c>
      <c s="31" t="s">
        <v>106</v>
      </c>
      <c s="32">
        <v>105.68775</v>
      </c>
      <c s="33">
        <v>0</v>
      </c>
      <c s="34">
        <f>ROUND(ROUND(H115,2)*ROUND(G115,5),2)</f>
      </c>
      <c r="O115">
        <f>(I115*21)/100</f>
      </c>
      <c t="s">
        <v>28</v>
      </c>
    </row>
    <row r="116" spans="1:5" ht="25.5">
      <c r="A116" s="35" t="s">
        <v>54</v>
      </c>
      <c r="E116" s="36" t="s">
        <v>224</v>
      </c>
    </row>
    <row r="117" spans="1:5" ht="12.75">
      <c r="A117" s="37" t="s">
        <v>56</v>
      </c>
      <c r="E117" s="38" t="s">
        <v>235</v>
      </c>
    </row>
    <row r="118" spans="1:5" ht="63.75">
      <c r="A118" t="s">
        <v>58</v>
      </c>
      <c r="E118" s="36" t="s">
        <v>231</v>
      </c>
    </row>
    <row r="119" spans="1:16" ht="12.75">
      <c r="A119" s="24" t="s">
        <v>49</v>
      </c>
      <c s="29" t="s">
        <v>236</v>
      </c>
      <c s="29" t="s">
        <v>237</v>
      </c>
      <c s="24" t="s">
        <v>51</v>
      </c>
      <c s="30" t="s">
        <v>238</v>
      </c>
      <c s="31" t="s">
        <v>106</v>
      </c>
      <c s="32">
        <v>5</v>
      </c>
      <c s="33">
        <v>0</v>
      </c>
      <c s="34">
        <f>ROUND(ROUND(H119,2)*ROUND(G119,5),2)</f>
      </c>
      <c r="O119">
        <f>(I119*21)/100</f>
      </c>
      <c t="s">
        <v>28</v>
      </c>
    </row>
    <row r="120" spans="1:5" ht="25.5">
      <c r="A120" s="35" t="s">
        <v>54</v>
      </c>
      <c r="E120" s="36" t="s">
        <v>239</v>
      </c>
    </row>
    <row r="121" spans="1:5" ht="12.75">
      <c r="A121" s="37" t="s">
        <v>56</v>
      </c>
      <c r="E121" s="38" t="s">
        <v>240</v>
      </c>
    </row>
    <row r="122" spans="1:5" ht="63.75">
      <c r="A122" t="s">
        <v>58</v>
      </c>
      <c r="E122" s="36" t="s">
        <v>241</v>
      </c>
    </row>
    <row r="123" spans="1:16" ht="12.75">
      <c r="A123" s="24" t="s">
        <v>49</v>
      </c>
      <c s="29" t="s">
        <v>242</v>
      </c>
      <c s="29" t="s">
        <v>243</v>
      </c>
      <c s="24" t="s">
        <v>51</v>
      </c>
      <c s="30" t="s">
        <v>244</v>
      </c>
      <c s="31" t="s">
        <v>106</v>
      </c>
      <c s="32">
        <v>32</v>
      </c>
      <c s="33">
        <v>0</v>
      </c>
      <c s="34">
        <f>ROUND(ROUND(H123,2)*ROUND(G123,5),2)</f>
      </c>
      <c r="O123">
        <f>(I123*21)/100</f>
      </c>
      <c t="s">
        <v>28</v>
      </c>
    </row>
    <row r="124" spans="1:5" ht="25.5">
      <c r="A124" s="35" t="s">
        <v>54</v>
      </c>
      <c r="E124" s="36" t="s">
        <v>245</v>
      </c>
    </row>
    <row r="125" spans="1:5" ht="12.75">
      <c r="A125" s="37" t="s">
        <v>56</v>
      </c>
      <c r="E125" s="38" t="s">
        <v>246</v>
      </c>
    </row>
    <row r="126" spans="1:5" ht="89.25">
      <c r="A126" t="s">
        <v>58</v>
      </c>
      <c r="E126" s="36" t="s">
        <v>247</v>
      </c>
    </row>
    <row r="127" spans="1:18" ht="12.75" customHeight="1">
      <c r="A127" s="6" t="s">
        <v>47</v>
      </c>
      <c s="6"/>
      <c s="43" t="s">
        <v>81</v>
      </c>
      <c s="6"/>
      <c s="27" t="s">
        <v>248</v>
      </c>
      <c s="6"/>
      <c s="6"/>
      <c s="6"/>
      <c s="44">
        <f>0+Q127</f>
      </c>
      <c r="O127">
        <f>0+R127</f>
      </c>
      <c r="Q127">
        <f>0+I128</f>
      </c>
      <c>
        <f>0+O128</f>
      </c>
    </row>
    <row r="128" spans="1:16" ht="12.75">
      <c r="A128" s="24" t="s">
        <v>49</v>
      </c>
      <c s="29" t="s">
        <v>249</v>
      </c>
      <c s="29" t="s">
        <v>250</v>
      </c>
      <c s="24" t="s">
        <v>51</v>
      </c>
      <c s="30" t="s">
        <v>251</v>
      </c>
      <c s="31" t="s">
        <v>106</v>
      </c>
      <c s="32">
        <v>42.302</v>
      </c>
      <c s="33">
        <v>0</v>
      </c>
      <c s="34">
        <f>ROUND(ROUND(H128,2)*ROUND(G128,5),2)</f>
      </c>
      <c r="O128">
        <f>(I128*21)/100</f>
      </c>
      <c t="s">
        <v>28</v>
      </c>
    </row>
    <row r="129" spans="1:5" ht="38.25">
      <c r="A129" s="35" t="s">
        <v>54</v>
      </c>
      <c r="E129" s="36" t="s">
        <v>252</v>
      </c>
    </row>
    <row r="130" spans="1:5" ht="127.5">
      <c r="A130" s="37" t="s">
        <v>56</v>
      </c>
      <c r="E130" s="38" t="s">
        <v>253</v>
      </c>
    </row>
    <row r="131" spans="1:5" ht="51">
      <c r="A131" t="s">
        <v>58</v>
      </c>
      <c r="E131" s="36" t="s">
        <v>254</v>
      </c>
    </row>
    <row r="132" spans="1:18" ht="12.75" customHeight="1">
      <c r="A132" s="6" t="s">
        <v>47</v>
      </c>
      <c s="6"/>
      <c s="43" t="s">
        <v>44</v>
      </c>
      <c s="6"/>
      <c s="27" t="s">
        <v>255</v>
      </c>
      <c s="6"/>
      <c s="6"/>
      <c s="6"/>
      <c s="44">
        <f>0+Q132</f>
      </c>
      <c r="O132">
        <f>0+R132</f>
      </c>
      <c r="Q132">
        <f>0+I133+I137+I141+I145+I149+I153+I157+I161+I165+I169+I173+I177+I181+I185+I189+I193+I197+I201</f>
      </c>
      <c>
        <f>0+O133+O137+O141+O145+O149+O153+O157+O161+O165+O169+O173+O177+O181+O185+O189+O193+O197+O201</f>
      </c>
    </row>
    <row r="133" spans="1:16" ht="12.75">
      <c r="A133" s="24" t="s">
        <v>49</v>
      </c>
      <c s="29" t="s">
        <v>256</v>
      </c>
      <c s="29" t="s">
        <v>257</v>
      </c>
      <c s="24" t="s">
        <v>51</v>
      </c>
      <c s="30" t="s">
        <v>258</v>
      </c>
      <c s="31" t="s">
        <v>118</v>
      </c>
      <c s="32">
        <v>27.2</v>
      </c>
      <c s="33">
        <v>0</v>
      </c>
      <c s="34">
        <f>ROUND(ROUND(H133,2)*ROUND(G133,5),2)</f>
      </c>
      <c r="O133">
        <f>(I133*21)/100</f>
      </c>
      <c t="s">
        <v>28</v>
      </c>
    </row>
    <row r="134" spans="1:5" ht="25.5">
      <c r="A134" s="35" t="s">
        <v>54</v>
      </c>
      <c r="E134" s="36" t="s">
        <v>259</v>
      </c>
    </row>
    <row r="135" spans="1:5" ht="12.75">
      <c r="A135" s="37" t="s">
        <v>56</v>
      </c>
      <c r="E135" s="38" t="s">
        <v>120</v>
      </c>
    </row>
    <row r="136" spans="1:5" ht="38.25">
      <c r="A136" t="s">
        <v>58</v>
      </c>
      <c r="E136" s="36" t="s">
        <v>260</v>
      </c>
    </row>
    <row r="137" spans="1:16" ht="25.5">
      <c r="A137" s="24" t="s">
        <v>49</v>
      </c>
      <c s="29" t="s">
        <v>261</v>
      </c>
      <c s="29" t="s">
        <v>262</v>
      </c>
      <c s="24" t="s">
        <v>51</v>
      </c>
      <c s="30" t="s">
        <v>263</v>
      </c>
      <c s="31" t="s">
        <v>118</v>
      </c>
      <c s="32">
        <v>48</v>
      </c>
      <c s="33">
        <v>0</v>
      </c>
      <c s="34">
        <f>ROUND(ROUND(H137,2)*ROUND(G137,5),2)</f>
      </c>
      <c r="O137">
        <f>(I137*21)/100</f>
      </c>
      <c t="s">
        <v>28</v>
      </c>
    </row>
    <row r="138" spans="1:5" ht="51">
      <c r="A138" s="35" t="s">
        <v>54</v>
      </c>
      <c r="E138" s="36" t="s">
        <v>264</v>
      </c>
    </row>
    <row r="139" spans="1:5" ht="89.25">
      <c r="A139" s="37" t="s">
        <v>56</v>
      </c>
      <c r="E139" s="38" t="s">
        <v>265</v>
      </c>
    </row>
    <row r="140" spans="1:5" ht="127.5">
      <c r="A140" t="s">
        <v>58</v>
      </c>
      <c r="E140" s="36" t="s">
        <v>266</v>
      </c>
    </row>
    <row r="141" spans="1:16" ht="12.75">
      <c r="A141" s="24" t="s">
        <v>49</v>
      </c>
      <c s="29" t="s">
        <v>267</v>
      </c>
      <c s="29" t="s">
        <v>268</v>
      </c>
      <c s="24" t="s">
        <v>51</v>
      </c>
      <c s="30" t="s">
        <v>269</v>
      </c>
      <c s="31" t="s">
        <v>118</v>
      </c>
      <c s="32">
        <v>27.2</v>
      </c>
      <c s="33">
        <v>0</v>
      </c>
      <c s="34">
        <f>ROUND(ROUND(H141,2)*ROUND(G141,5),2)</f>
      </c>
      <c r="O141">
        <f>(I141*21)/100</f>
      </c>
      <c t="s">
        <v>28</v>
      </c>
    </row>
    <row r="142" spans="1:5" ht="25.5">
      <c r="A142" s="35" t="s">
        <v>54</v>
      </c>
      <c r="E142" s="36" t="s">
        <v>270</v>
      </c>
    </row>
    <row r="143" spans="1:5" ht="89.25">
      <c r="A143" s="37" t="s">
        <v>56</v>
      </c>
      <c r="E143" s="38" t="s">
        <v>271</v>
      </c>
    </row>
    <row r="144" spans="1:5" ht="114.75">
      <c r="A144" t="s">
        <v>58</v>
      </c>
      <c r="E144" s="36" t="s">
        <v>272</v>
      </c>
    </row>
    <row r="145" spans="1:16" ht="12.75">
      <c r="A145" s="24" t="s">
        <v>49</v>
      </c>
      <c s="29" t="s">
        <v>273</v>
      </c>
      <c s="29" t="s">
        <v>274</v>
      </c>
      <c s="24" t="s">
        <v>51</v>
      </c>
      <c s="30" t="s">
        <v>275</v>
      </c>
      <c s="31" t="s">
        <v>150</v>
      </c>
      <c s="32">
        <v>10</v>
      </c>
      <c s="33">
        <v>0</v>
      </c>
      <c s="34">
        <f>ROUND(ROUND(H145,2)*ROUND(G145,5),2)</f>
      </c>
      <c r="O145">
        <f>(I145*21)/100</f>
      </c>
      <c t="s">
        <v>28</v>
      </c>
    </row>
    <row r="146" spans="1:5" ht="12.75">
      <c r="A146" s="35" t="s">
        <v>54</v>
      </c>
      <c r="E146" s="36" t="s">
        <v>51</v>
      </c>
    </row>
    <row r="147" spans="1:5" ht="12.75">
      <c r="A147" s="37" t="s">
        <v>56</v>
      </c>
      <c r="E147" s="38" t="s">
        <v>276</v>
      </c>
    </row>
    <row r="148" spans="1:5" ht="12.75">
      <c r="A148" t="s">
        <v>58</v>
      </c>
      <c r="E148" s="36" t="s">
        <v>277</v>
      </c>
    </row>
    <row r="149" spans="1:16" ht="12.75">
      <c r="A149" s="24" t="s">
        <v>49</v>
      </c>
      <c s="29" t="s">
        <v>278</v>
      </c>
      <c s="29" t="s">
        <v>279</v>
      </c>
      <c s="24" t="s">
        <v>51</v>
      </c>
      <c s="30" t="s">
        <v>280</v>
      </c>
      <c s="31" t="s">
        <v>118</v>
      </c>
      <c s="32">
        <v>58.2</v>
      </c>
      <c s="33">
        <v>0</v>
      </c>
      <c s="34">
        <f>ROUND(ROUND(H149,2)*ROUND(G149,5),2)</f>
      </c>
      <c r="O149">
        <f>(I149*21)/100</f>
      </c>
      <c t="s">
        <v>28</v>
      </c>
    </row>
    <row r="150" spans="1:5" ht="25.5">
      <c r="A150" s="35" t="s">
        <v>54</v>
      </c>
      <c r="E150" s="36" t="s">
        <v>281</v>
      </c>
    </row>
    <row r="151" spans="1:5" ht="89.25">
      <c r="A151" s="37" t="s">
        <v>56</v>
      </c>
      <c r="E151" s="38" t="s">
        <v>218</v>
      </c>
    </row>
    <row r="152" spans="1:5" ht="25.5">
      <c r="A152" t="s">
        <v>58</v>
      </c>
      <c r="E152" s="36" t="s">
        <v>282</v>
      </c>
    </row>
    <row r="153" spans="1:16" ht="12.75">
      <c r="A153" s="24" t="s">
        <v>49</v>
      </c>
      <c s="29" t="s">
        <v>283</v>
      </c>
      <c s="29" t="s">
        <v>284</v>
      </c>
      <c s="24" t="s">
        <v>51</v>
      </c>
      <c s="30" t="s">
        <v>285</v>
      </c>
      <c s="31" t="s">
        <v>118</v>
      </c>
      <c s="32">
        <v>4.7</v>
      </c>
      <c s="33">
        <v>0</v>
      </c>
      <c s="34">
        <f>ROUND(ROUND(H153,2)*ROUND(G153,5),2)</f>
      </c>
      <c r="O153">
        <f>(I153*21)/100</f>
      </c>
      <c t="s">
        <v>28</v>
      </c>
    </row>
    <row r="154" spans="1:5" ht="25.5">
      <c r="A154" s="35" t="s">
        <v>54</v>
      </c>
      <c r="E154" s="36" t="s">
        <v>286</v>
      </c>
    </row>
    <row r="155" spans="1:5" ht="12.75">
      <c r="A155" s="37" t="s">
        <v>56</v>
      </c>
      <c r="E155" s="38" t="s">
        <v>287</v>
      </c>
    </row>
    <row r="156" spans="1:5" ht="25.5">
      <c r="A156" t="s">
        <v>58</v>
      </c>
      <c r="E156" s="36" t="s">
        <v>288</v>
      </c>
    </row>
    <row r="157" spans="1:16" ht="12.75">
      <c r="A157" s="24" t="s">
        <v>49</v>
      </c>
      <c s="29" t="s">
        <v>289</v>
      </c>
      <c s="29" t="s">
        <v>290</v>
      </c>
      <c s="24" t="s">
        <v>51</v>
      </c>
      <c s="30" t="s">
        <v>291</v>
      </c>
      <c s="31" t="s">
        <v>118</v>
      </c>
      <c s="32">
        <v>2</v>
      </c>
      <c s="33">
        <v>0</v>
      </c>
      <c s="34">
        <f>ROUND(ROUND(H157,2)*ROUND(G157,5),2)</f>
      </c>
      <c r="O157">
        <f>(I157*21)/100</f>
      </c>
      <c t="s">
        <v>28</v>
      </c>
    </row>
    <row r="158" spans="1:5" ht="12.75">
      <c r="A158" s="35" t="s">
        <v>54</v>
      </c>
      <c r="E158" s="36" t="s">
        <v>292</v>
      </c>
    </row>
    <row r="159" spans="1:5" ht="89.25">
      <c r="A159" s="37" t="s">
        <v>56</v>
      </c>
      <c r="E159" s="38" t="s">
        <v>293</v>
      </c>
    </row>
    <row r="160" spans="1:5" ht="25.5">
      <c r="A160" t="s">
        <v>58</v>
      </c>
      <c r="E160" s="36" t="s">
        <v>294</v>
      </c>
    </row>
    <row r="161" spans="1:16" ht="12.75">
      <c r="A161" s="24" t="s">
        <v>49</v>
      </c>
      <c s="29" t="s">
        <v>295</v>
      </c>
      <c s="29" t="s">
        <v>296</v>
      </c>
      <c s="24" t="s">
        <v>51</v>
      </c>
      <c s="30" t="s">
        <v>297</v>
      </c>
      <c s="31" t="s">
        <v>106</v>
      </c>
      <c s="32">
        <v>0.71</v>
      </c>
      <c s="33">
        <v>0</v>
      </c>
      <c s="34">
        <f>ROUND(ROUND(H161,2)*ROUND(G161,5),2)</f>
      </c>
      <c r="O161">
        <f>(I161*21)/100</f>
      </c>
      <c t="s">
        <v>28</v>
      </c>
    </row>
    <row r="162" spans="1:5" ht="12.75">
      <c r="A162" s="35" t="s">
        <v>54</v>
      </c>
      <c r="E162" s="36" t="s">
        <v>298</v>
      </c>
    </row>
    <row r="163" spans="1:5" ht="89.25">
      <c r="A163" s="37" t="s">
        <v>56</v>
      </c>
      <c r="E163" s="38" t="s">
        <v>299</v>
      </c>
    </row>
    <row r="164" spans="1:5" ht="25.5">
      <c r="A164" t="s">
        <v>58</v>
      </c>
      <c r="E164" s="36" t="s">
        <v>300</v>
      </c>
    </row>
    <row r="165" spans="1:16" ht="25.5">
      <c r="A165" s="24" t="s">
        <v>49</v>
      </c>
      <c s="29" t="s">
        <v>301</v>
      </c>
      <c s="29" t="s">
        <v>302</v>
      </c>
      <c s="24" t="s">
        <v>51</v>
      </c>
      <c s="30" t="s">
        <v>303</v>
      </c>
      <c s="31" t="s">
        <v>118</v>
      </c>
      <c s="32">
        <v>2.4</v>
      </c>
      <c s="33">
        <v>0</v>
      </c>
      <c s="34">
        <f>ROUND(ROUND(H165,2)*ROUND(G165,5),2)</f>
      </c>
      <c r="O165">
        <f>(I165*21)/100</f>
      </c>
      <c t="s">
        <v>28</v>
      </c>
    </row>
    <row r="166" spans="1:5" ht="12.75">
      <c r="A166" s="35" t="s">
        <v>54</v>
      </c>
      <c r="E166" s="36" t="s">
        <v>304</v>
      </c>
    </row>
    <row r="167" spans="1:5" ht="89.25">
      <c r="A167" s="37" t="s">
        <v>56</v>
      </c>
      <c r="E167" s="38" t="s">
        <v>305</v>
      </c>
    </row>
    <row r="168" spans="1:5" ht="38.25">
      <c r="A168" t="s">
        <v>58</v>
      </c>
      <c r="E168" s="36" t="s">
        <v>306</v>
      </c>
    </row>
    <row r="169" spans="1:16" ht="25.5">
      <c r="A169" s="24" t="s">
        <v>49</v>
      </c>
      <c s="29" t="s">
        <v>307</v>
      </c>
      <c s="29" t="s">
        <v>308</v>
      </c>
      <c s="24" t="s">
        <v>51</v>
      </c>
      <c s="30" t="s">
        <v>309</v>
      </c>
      <c s="31" t="s">
        <v>118</v>
      </c>
      <c s="32">
        <v>35.48</v>
      </c>
      <c s="33">
        <v>0</v>
      </c>
      <c s="34">
        <f>ROUND(ROUND(H169,2)*ROUND(G169,5),2)</f>
      </c>
      <c r="O169">
        <f>(I169*21)/100</f>
      </c>
      <c t="s">
        <v>28</v>
      </c>
    </row>
    <row r="170" spans="1:5" ht="12.75">
      <c r="A170" s="35" t="s">
        <v>54</v>
      </c>
      <c r="E170" s="36" t="s">
        <v>298</v>
      </c>
    </row>
    <row r="171" spans="1:5" ht="127.5">
      <c r="A171" s="37" t="s">
        <v>56</v>
      </c>
      <c r="E171" s="38" t="s">
        <v>310</v>
      </c>
    </row>
    <row r="172" spans="1:5" ht="38.25">
      <c r="A172" t="s">
        <v>58</v>
      </c>
      <c r="E172" s="36" t="s">
        <v>306</v>
      </c>
    </row>
    <row r="173" spans="1:16" ht="25.5">
      <c r="A173" s="24" t="s">
        <v>49</v>
      </c>
      <c s="29" t="s">
        <v>311</v>
      </c>
      <c s="29" t="s">
        <v>312</v>
      </c>
      <c s="24" t="s">
        <v>51</v>
      </c>
      <c s="30" t="s">
        <v>313</v>
      </c>
      <c s="31" t="s">
        <v>118</v>
      </c>
      <c s="32">
        <v>4.7</v>
      </c>
      <c s="33">
        <v>0</v>
      </c>
      <c s="34">
        <f>ROUND(ROUND(H173,2)*ROUND(G173,5),2)</f>
      </c>
      <c r="O173">
        <f>(I173*21)/100</f>
      </c>
      <c t="s">
        <v>28</v>
      </c>
    </row>
    <row r="174" spans="1:5" ht="25.5">
      <c r="A174" s="35" t="s">
        <v>54</v>
      </c>
      <c r="E174" s="36" t="s">
        <v>286</v>
      </c>
    </row>
    <row r="175" spans="1:5" ht="12.75">
      <c r="A175" s="37" t="s">
        <v>56</v>
      </c>
      <c r="E175" s="38" t="s">
        <v>287</v>
      </c>
    </row>
    <row r="176" spans="1:5" ht="38.25">
      <c r="A176" t="s">
        <v>58</v>
      </c>
      <c r="E176" s="36" t="s">
        <v>306</v>
      </c>
    </row>
    <row r="177" spans="1:16" ht="12.75">
      <c r="A177" s="24" t="s">
        <v>49</v>
      </c>
      <c s="29" t="s">
        <v>314</v>
      </c>
      <c s="29" t="s">
        <v>315</v>
      </c>
      <c s="24" t="s">
        <v>51</v>
      </c>
      <c s="30" t="s">
        <v>316</v>
      </c>
      <c s="31" t="s">
        <v>118</v>
      </c>
      <c s="32">
        <v>9.94</v>
      </c>
      <c s="33">
        <v>0</v>
      </c>
      <c s="34">
        <f>ROUND(ROUND(H177,2)*ROUND(G177,5),2)</f>
      </c>
      <c r="O177">
        <f>(I177*21)/100</f>
      </c>
      <c t="s">
        <v>28</v>
      </c>
    </row>
    <row r="178" spans="1:5" ht="25.5">
      <c r="A178" s="35" t="s">
        <v>54</v>
      </c>
      <c r="E178" s="36" t="s">
        <v>317</v>
      </c>
    </row>
    <row r="179" spans="1:5" ht="127.5">
      <c r="A179" s="37" t="s">
        <v>56</v>
      </c>
      <c r="E179" s="38" t="s">
        <v>318</v>
      </c>
    </row>
    <row r="180" spans="1:5" ht="25.5">
      <c r="A180" t="s">
        <v>58</v>
      </c>
      <c r="E180" s="36" t="s">
        <v>300</v>
      </c>
    </row>
    <row r="181" spans="1:16" ht="12.75">
      <c r="A181" s="24" t="s">
        <v>49</v>
      </c>
      <c s="29" t="s">
        <v>319</v>
      </c>
      <c s="29" t="s">
        <v>320</v>
      </c>
      <c s="24" t="s">
        <v>51</v>
      </c>
      <c s="30" t="s">
        <v>321</v>
      </c>
      <c s="31" t="s">
        <v>112</v>
      </c>
      <c s="32">
        <v>0.324</v>
      </c>
      <c s="33">
        <v>0</v>
      </c>
      <c s="34">
        <f>ROUND(ROUND(H181,2)*ROUND(G181,5),2)</f>
      </c>
      <c r="O181">
        <f>(I181*21)/100</f>
      </c>
      <c t="s">
        <v>28</v>
      </c>
    </row>
    <row r="182" spans="1:5" ht="51">
      <c r="A182" s="35" t="s">
        <v>54</v>
      </c>
      <c r="E182" s="36" t="s">
        <v>322</v>
      </c>
    </row>
    <row r="183" spans="1:5" ht="12.75">
      <c r="A183" s="37" t="s">
        <v>56</v>
      </c>
      <c r="E183" s="38" t="s">
        <v>323</v>
      </c>
    </row>
    <row r="184" spans="1:5" ht="357">
      <c r="A184" t="s">
        <v>58</v>
      </c>
      <c r="E184" s="36" t="s">
        <v>177</v>
      </c>
    </row>
    <row r="185" spans="1:16" ht="12.75">
      <c r="A185" s="24" t="s">
        <v>49</v>
      </c>
      <c s="29" t="s">
        <v>324</v>
      </c>
      <c s="29" t="s">
        <v>325</v>
      </c>
      <c s="24" t="s">
        <v>51</v>
      </c>
      <c s="30" t="s">
        <v>326</v>
      </c>
      <c s="31" t="s">
        <v>106</v>
      </c>
      <c s="32">
        <v>105.68775</v>
      </c>
      <c s="33">
        <v>0</v>
      </c>
      <c s="34">
        <f>ROUND(ROUND(H185,2)*ROUND(G185,5),2)</f>
      </c>
      <c r="O185">
        <f>(I185*21)/100</f>
      </c>
      <c t="s">
        <v>28</v>
      </c>
    </row>
    <row r="186" spans="1:5" ht="25.5">
      <c r="A186" s="35" t="s">
        <v>54</v>
      </c>
      <c r="E186" s="36" t="s">
        <v>327</v>
      </c>
    </row>
    <row r="187" spans="1:5" ht="280.5">
      <c r="A187" s="37" t="s">
        <v>56</v>
      </c>
      <c r="E187" s="38" t="s">
        <v>328</v>
      </c>
    </row>
    <row r="188" spans="1:5" ht="25.5">
      <c r="A188" t="s">
        <v>58</v>
      </c>
      <c r="E188" s="36" t="s">
        <v>329</v>
      </c>
    </row>
    <row r="189" spans="1:16" ht="12.75">
      <c r="A189" s="24" t="s">
        <v>49</v>
      </c>
      <c s="29" t="s">
        <v>330</v>
      </c>
      <c s="29" t="s">
        <v>331</v>
      </c>
      <c s="24" t="s">
        <v>51</v>
      </c>
      <c s="30" t="s">
        <v>332</v>
      </c>
      <c s="31" t="s">
        <v>106</v>
      </c>
      <c s="32">
        <v>105.68775</v>
      </c>
      <c s="33">
        <v>0</v>
      </c>
      <c s="34">
        <f>ROUND(ROUND(H189,2)*ROUND(G189,5),2)</f>
      </c>
      <c r="O189">
        <f>(I189*21)/100</f>
      </c>
      <c t="s">
        <v>28</v>
      </c>
    </row>
    <row r="190" spans="1:5" ht="25.5">
      <c r="A190" s="35" t="s">
        <v>54</v>
      </c>
      <c r="E190" s="36" t="s">
        <v>327</v>
      </c>
    </row>
    <row r="191" spans="1:5" ht="280.5">
      <c r="A191" s="37" t="s">
        <v>56</v>
      </c>
      <c r="E191" s="38" t="s">
        <v>328</v>
      </c>
    </row>
    <row r="192" spans="1:5" ht="25.5">
      <c r="A192" t="s">
        <v>58</v>
      </c>
      <c r="E192" s="36" t="s">
        <v>329</v>
      </c>
    </row>
    <row r="193" spans="1:16" ht="12.75">
      <c r="A193" s="24" t="s">
        <v>49</v>
      </c>
      <c s="29" t="s">
        <v>333</v>
      </c>
      <c s="29" t="s">
        <v>334</v>
      </c>
      <c s="24" t="s">
        <v>51</v>
      </c>
      <c s="30" t="s">
        <v>335</v>
      </c>
      <c s="31" t="s">
        <v>106</v>
      </c>
      <c s="32">
        <v>80</v>
      </c>
      <c s="33">
        <v>0</v>
      </c>
      <c s="34">
        <f>ROUND(ROUND(H193,2)*ROUND(G193,5),2)</f>
      </c>
      <c r="O193">
        <f>(I193*21)/100</f>
      </c>
      <c t="s">
        <v>28</v>
      </c>
    </row>
    <row r="194" spans="1:5" ht="38.25">
      <c r="A194" s="35" t="s">
        <v>54</v>
      </c>
      <c r="E194" s="36" t="s">
        <v>336</v>
      </c>
    </row>
    <row r="195" spans="1:5" ht="12.75">
      <c r="A195" s="37" t="s">
        <v>56</v>
      </c>
      <c r="E195" s="38" t="s">
        <v>337</v>
      </c>
    </row>
    <row r="196" spans="1:5" ht="25.5">
      <c r="A196" t="s">
        <v>58</v>
      </c>
      <c r="E196" s="36" t="s">
        <v>338</v>
      </c>
    </row>
    <row r="197" spans="1:16" ht="12.75">
      <c r="A197" s="24" t="s">
        <v>49</v>
      </c>
      <c s="29" t="s">
        <v>339</v>
      </c>
      <c s="29" t="s">
        <v>340</v>
      </c>
      <c s="24" t="s">
        <v>51</v>
      </c>
      <c s="30" t="s">
        <v>341</v>
      </c>
      <c s="31" t="s">
        <v>112</v>
      </c>
      <c s="32">
        <v>0.324</v>
      </c>
      <c s="33">
        <v>0</v>
      </c>
      <c s="34">
        <f>ROUND(ROUND(H197,2)*ROUND(G197,5),2)</f>
      </c>
      <c r="O197">
        <f>(I197*21)/100</f>
      </c>
      <c t="s">
        <v>28</v>
      </c>
    </row>
    <row r="198" spans="1:5" ht="25.5">
      <c r="A198" s="35" t="s">
        <v>54</v>
      </c>
      <c r="E198" s="36" t="s">
        <v>342</v>
      </c>
    </row>
    <row r="199" spans="1:5" ht="12.75">
      <c r="A199" s="37" t="s">
        <v>56</v>
      </c>
      <c r="E199" s="38" t="s">
        <v>323</v>
      </c>
    </row>
    <row r="200" spans="1:5" ht="76.5">
      <c r="A200" t="s">
        <v>58</v>
      </c>
      <c r="E200" s="36" t="s">
        <v>343</v>
      </c>
    </row>
    <row r="201" spans="1:16" ht="12.75">
      <c r="A201" s="24" t="s">
        <v>49</v>
      </c>
      <c s="29" t="s">
        <v>344</v>
      </c>
      <c s="29" t="s">
        <v>345</v>
      </c>
      <c s="24" t="s">
        <v>51</v>
      </c>
      <c s="30" t="s">
        <v>346</v>
      </c>
      <c s="31" t="s">
        <v>112</v>
      </c>
      <c s="32">
        <v>2.2304</v>
      </c>
      <c s="33">
        <v>0</v>
      </c>
      <c s="34">
        <f>ROUND(ROUND(H201,2)*ROUND(G201,5),2)</f>
      </c>
      <c r="O201">
        <f>(I201*21)/100</f>
      </c>
      <c t="s">
        <v>28</v>
      </c>
    </row>
    <row r="202" spans="1:5" ht="25.5">
      <c r="A202" s="35" t="s">
        <v>54</v>
      </c>
      <c r="E202" s="36" t="s">
        <v>347</v>
      </c>
    </row>
    <row r="203" spans="1:5" ht="89.25">
      <c r="A203" s="37" t="s">
        <v>56</v>
      </c>
      <c r="E203" s="38" t="s">
        <v>348</v>
      </c>
    </row>
    <row r="204" spans="1:5" ht="76.5">
      <c r="A204" t="s">
        <v>58</v>
      </c>
      <c r="E204" s="36" t="s">
        <v>343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