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1-Ostatní" sheetId="2" r:id="rId2"/>
    <sheet name="000_2-Vedlejší" sheetId="3" r:id="rId3"/>
    <sheet name="SO 191" sheetId="4" r:id="rId4"/>
  </sheets>
  <definedNames/>
  <calcPr/>
  <webPublishing/>
</workbook>
</file>

<file path=xl/sharedStrings.xml><?xml version="1.0" encoding="utf-8"?>
<sst xmlns="http://schemas.openxmlformats.org/spreadsheetml/2006/main" count="589" uniqueCount="207">
  <si>
    <t>Firma: Správa a údržba silnic Jihomoravského kraje, příspěvková organizace kraje</t>
  </si>
  <si>
    <t>Rekapitulace ceny</t>
  </si>
  <si>
    <t>Stavba: III/40832 - Mramotice - Kravsko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</si>
  <si>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</si>
  <si>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</si>
  <si>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</si>
  <si>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</si>
  <si>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</si>
  <si>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</si>
  <si>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</si>
  <si>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</si>
  <si>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</si>
  <si>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</si>
  <si>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</si>
  <si>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</si>
  <si>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III/40832</t>
  </si>
  <si>
    <t>Mramotice - Kravsko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</si>
  <si>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</si>
  <si>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</si>
  <si>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</si>
  <si>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</si>
  <si>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</si>
  <si>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</si>
  <si>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</si>
  <si>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</si>
  <si>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</si>
  <si>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</si>
  <si>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</si>
  <si>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1-Ostatní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</si>
  <si>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</si>
  <si>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</si>
  <si>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</si>
  <si>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</si>
  <si>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</si>
  <si>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</si>
  <si>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</si>
  <si>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</si>
  <si>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</si>
  <si>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</si>
  <si>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</si>
  <si>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</si>
  <si>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</si>
  <si>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</si>
  <si>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</si>
  <si>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</si>
  <si>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</si>
  <si>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</si>
  <si>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</si>
  <si>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</si>
  <si>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</si>
  <si>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</si>
  <si>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</si>
  <si>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</si>
  <si>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</si>
  <si>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</si>
  <si>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</si>
  <si>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</si>
  <si>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</si>
  <si>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</si>
  <si>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2-Vedlejší</t>
  </si>
  <si>
    <t>00004</t>
  </si>
  <si>
    <t>R</t>
  </si>
  <si>
    <t>Zajištění povolení k uzavírkám - popsáno v zákoně č. 13/1997 Sb., a vyhlášce č. 104/1997</t>
  </si>
  <si>
    <t>00005</t>
  </si>
  <si>
    <t>Zajištění stanovení, umístění, údržbu, přemístění a odstranění dočasného dopravního značení</t>
  </si>
  <si>
    <t>včetně dočasného zakrytí, přelepení, či otočení stávajících dopravních značek</t>
  </si>
  <si>
    <t>00014</t>
  </si>
  <si>
    <t>Zajištění provedení a výstupů veškerých zkoušek a revizí</t>
  </si>
  <si>
    <t>SO 191</t>
  </si>
  <si>
    <t>Zesílení silnice III/40832</t>
  </si>
  <si>
    <t>014102</t>
  </si>
  <si>
    <t>POPLATKY ZA SKLÁDKU</t>
  </si>
  <si>
    <t>T</t>
  </si>
  <si>
    <t>zemina</t>
  </si>
  <si>
    <t>"12922" 
950*0,10*2,000 t/m3=190,000 [A] 
"12931" 
422*0,25*2,000 t/m3=211,000 [B] 
celkem: A+B=401,000 [C]</t>
  </si>
  <si>
    <t>zahrnuje veškeré poplatky provozovateli skládky související s uložením odpadu na skládce.</t>
  </si>
  <si>
    <t>Zemní práce</t>
  </si>
  <si>
    <t>11313</t>
  </si>
  <si>
    <t>ODSTRANĚNÍ KRYTU ZPEVNĚNÝCH PLOCH S ASFALTOVÝM POJIVEM</t>
  </si>
  <si>
    <t>M3</t>
  </si>
  <si>
    <t>zřízení dvou zápichů (náběhových klínů na ZÚ a KÚ v délce 10 m)   
odstranění krytu vozovky vyfrézováním nebo vybouráním v průměrné tl. 5 cm (0-9 cm) pro napojení nových vrstev   
včetně odvozu a likvidace vyfrézovaného (vybouraného) materiálu v režii zhotovitele  
zaměřeno na stavbě</t>
  </si>
  <si>
    <t>2 ks * (5,35 m * 10 m * 0,05m)=5,350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</si>
  <si>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</si>
  <si>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125738</t>
  </si>
  <si>
    <t>VYKOPÁVKY ZE ZEMNÍKŮ A SKLÁDEK TŘ. I, ODVOZ DO 20KM</t>
  </si>
  <si>
    <t>pořízení, nakládka a dovoz ornice, viz pol.č. 18222  
zaměřeno na stavbě</t>
  </si>
  <si>
    <t>950 * 0,15m=142,500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</si>
  <si>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</si>
  <si>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</si>
  <si>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</si>
  <si>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M2</t>
  </si>
  <si>
    <t>stržení stávající krajnice (travní drn) v předpokládané tl. 0,10 m   
včetně odvozu na skládku do vzdálenosti 20 km  
zaměřeno na stavbě</t>
  </si>
  <si>
    <t>2ks * (475m * 1m)=950,000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</si>
  <si>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</si>
  <si>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</si>
  <si>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</si>
  <si>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</si>
  <si>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včetně odvozu na skládku do vzdálenosti 20 km  
zaměřeno na stavbě</t>
  </si>
  <si>
    <t>levá strana: 296=296,000 [A] 
pravá strana: 126=126,000 [B] 
celkem: A+B=422,000 [C]</t>
  </si>
  <si>
    <t>- vodorovná a svislá doprava, přemístění, přeložení, manipulace s výkopkem</t>
  </si>
  <si>
    <t>17120</t>
  </si>
  <si>
    <t>ULOŽENÍ SYPANINY DO NÁSYPŮ A NA SKLÁDKY BEZ ZHUTNĚNÍ</t>
  </si>
  <si>
    <t>uložení zeminy na skládku</t>
  </si>
  <si>
    <t>"12922" 
950*0,10=95,000 [A] 
"12931"  
422*0,25=105,500 [B] 
celkem: A+B=200,500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</si>
  <si>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</si>
  <si>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</si>
  <si>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</si>
  <si>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nenamrzavým nakupovaným mareriálem dle ČSN 72 1002 v souladu VL1 + zhutnění pod krajnicí  
zaměřeno na stavbě</t>
  </si>
  <si>
    <t>2ks * (475m * 0,75m * 0,15m)=106,875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</si>
  <si>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</si>
  <si>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</si>
  <si>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18222</t>
  </si>
  <si>
    <t>ROZPROSTŘENÍ ORNICE VE SVAHU V TL 0,15M</t>
  </si>
  <si>
    <t>rozprostření ornice v tl. 0,15 m, ornice viz pol.č. 125738  
zaměřeno na stavbě</t>
  </si>
  <si>
    <t>2ks * 475m * 1,00m=950,000 [A]</t>
  </si>
  <si>
    <t>položka zahrnuje:  
nutné přemístění ornice z dočasných skládek   
rozprostření ornice v předepsané tloušťce ve svahu přes 1:5</t>
  </si>
  <si>
    <t>8</t>
  </si>
  <si>
    <t>18241</t>
  </si>
  <si>
    <t>ZALOŽENÍ TRÁVNÍKU RUČNÍM VÝSEVEM</t>
  </si>
  <si>
    <t>viz pol. č. 18222  
zaměřeno na stavbě</t>
  </si>
  <si>
    <t>950=950,000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</si>
  <si>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</si>
  <si>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</si>
  <si>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</si>
  <si>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viz pol. č.18241  
zaměřeno na stavbě</t>
  </si>
  <si>
    <t>Zahrnuje pokosení se shrabáním, naložení shrabků na dopravní prostředek, s odvozem a se složením, to vše bez ohledu na sklon terénu  
zahrnuje nutné zalití a hnojení</t>
  </si>
  <si>
    <t>Komunikace</t>
  </si>
  <si>
    <t>56330</t>
  </si>
  <si>
    <t>VOZOVKOVÉ VRSTVY ZE ŠTĚRKODRTI</t>
  </si>
  <si>
    <t>materiál štěrkodrť fr. 0/32 mm  
zaměřeno na stavbě</t>
  </si>
  <si>
    <t>30=30,000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</si>
  <si>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</si>
  <si>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56332</t>
  </si>
  <si>
    <t>VOZOVKOVÉ VRSTVY ZE ŠTĚRKODRTI TL. 100MM</t>
  </si>
  <si>
    <t>sjezdy, materiál štěrkodrť fr. 0/32 mm  
zaměřeno na stavbě</t>
  </si>
  <si>
    <t>14+12=26,000 [A]</t>
  </si>
  <si>
    <t>56932</t>
  </si>
  <si>
    <t>ZPEVNĚNÍ KRAJNIC ZE ŠTĚRKODRTI TL. 100MM</t>
  </si>
  <si>
    <t>zpevnění (zřízení) krajniice š. 0.75 m, tl. 0,10 m, materiál štěrkodrť fr. 0/32 mm  
zaměřeno na stavbě</t>
  </si>
  <si>
    <t>2ks * (475m * 0,75m)=712,500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</si>
  <si>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</si>
  <si>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</si>
  <si>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a</t>
  </si>
  <si>
    <t>SPOJOVACÍ POSTŘIK Z EMULZE DO 0,5KG/M2</t>
  </si>
  <si>
    <t>pod obrusnou vrstvu ACO 11+   
kationaktivní asfaltová emulze PS 0.20 kg/m2  
zaměřeno na stavbě</t>
  </si>
  <si>
    <t>2560,25=2 560,250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</si>
  <si>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</si>
  <si>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b</t>
  </si>
  <si>
    <t>pod ložnou vrstvou ACL 16+ a pod vyrovnávací vrstvou ACP 16+  
kationaktivní asfaltová emulze PS 0.40 kg/m2  
zaměřeno na stavbě</t>
  </si>
  <si>
    <t>pod ložní vrstvou: 2584=2 584,000 [A] 
pod vyrovnávací vrstvu: 1600=1 600,000 [B] 
celkem: A+B=4 184,000 [C]</t>
  </si>
  <si>
    <t>574A34</t>
  </si>
  <si>
    <t>ASFALTOVÝ BETON PRO OBRUSNÉ VRSTVY ACO 11+, TL. 40MM</t>
  </si>
  <si>
    <t>obrusná vrstva ACO 11+  
zaměřeno na stavbě</t>
  </si>
  <si>
    <t>vozovka: 
475m * 5,35m=2 541,250 [A] 
sjezd: 
19m2=19,000 [B] 
celkem: A+B=2 560,250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</si>
  <si>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</si>
  <si>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574C46</t>
  </si>
  <si>
    <t>ASFALTOVÝ BETON PRO LOŽNÍ VRSTVY ACL 16+, TL. 50MM</t>
  </si>
  <si>
    <t>ložní vrstva ACL 16+  
zaměřeno na stavbě</t>
  </si>
  <si>
    <t>vozovka: 
475m * 5,40m=2 565,000 [A] 
sjezd: 
19m2=19,000 [B] 
celkem: A+B=2 584,000 [C]</t>
  </si>
  <si>
    <t>574E06</t>
  </si>
  <si>
    <t>ASFALTOVÝ BETON PRO PODKLADNÍ VRSTVY ACP 16+</t>
  </si>
  <si>
    <t>podkladní vrstva ACP 16+ v místě pokleslých okrajů v průměrné tl. 50 mm,  
zaměřeno na stavbě</t>
  </si>
  <si>
    <t>80=80,000 [A]</t>
  </si>
  <si>
    <t>58920</t>
  </si>
  <si>
    <t>VÝPLŇ SPAR MODIFIKOVANÝM ASFALTEM</t>
  </si>
  <si>
    <t>k pol.č. 919112  
zaměřeno na stavbě</t>
  </si>
  <si>
    <t>začátek a konec úseku: 
2ks * 5,35m=10,700 [A] 
sjezd: 
5=5,000 [B] 
celkem: A+B=15,700 [C]</t>
  </si>
  <si>
    <t>položka zahrnuje:  
- dodávku předepsaného materiálu  
- vyčištění a výplň spar tímto materiálem</t>
  </si>
  <si>
    <t>Ostatní konstrukce a práce</t>
  </si>
  <si>
    <t>91228</t>
  </si>
  <si>
    <t>SMĚROVÉ SLOUPKY Z PLAST HMOT VČETNĚ ODRAZNÉHO PÁSKU</t>
  </si>
  <si>
    <t>KUS</t>
  </si>
  <si>
    <t>směrové sloupky dělené, s foliovým odrazným páskem, osazené do plastových patek, patky uložené do betonového lože z prostého betonu C16/20 v množství do 0,01m3 na 1 patku   
zaměřeno na stavbě</t>
  </si>
  <si>
    <t>bílé sloupky:  
2*20=40,000 [A] 
červené sloupky: 4=4,000 [B] 
celkem: A+B=44,000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</si>
  <si>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</si>
  <si>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</si>
  <si>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</si>
  <si>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včetně odvozu a likvidace v režii zhotovitele  
zaměřeno na stavbě</t>
  </si>
  <si>
    <t>IZ4a: 1=1,000 [A] 
IZ4b: 1=1,000 [B] 
celkem: A+B=2,000 [C]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</si>
  <si>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</si>
  <si>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</si>
  <si>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</si>
  <si>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opětovné osazení dopravního značení, nové dopravní značení  
zaměřeno na stavbě</t>
  </si>
  <si>
    <t>položka zahrnuje:  
- dodávku a montáž značek v požadovaném provedení</t>
  </si>
  <si>
    <t>914413</t>
  </si>
  <si>
    <t>DOPRAVNÍ ZNAČKY 100X150CM OCELOVÉ - DEMONTÁŽ</t>
  </si>
  <si>
    <t>IZ8a: 1=1,000 [A] 
IZ8b: 1=1,000 [B] 
celkem: A+B=2,000 [C]</t>
  </si>
  <si>
    <t>914421</t>
  </si>
  <si>
    <t>DOPRAVNÍ ZNAČKY 100X150CM OCELOVÉ FÓLIE TŘ 1 - DODÁVKA A MONTÁŽ</t>
  </si>
  <si>
    <t>914921</t>
  </si>
  <si>
    <t>SLOUPKY A STOJKY DOPRAVNÍCH ZNAČEK Z OCEL TRUBEK DO PATKY - DODÁVKA A MONTÁŽ</t>
  </si>
  <si>
    <t>pro nové dopravní značení  
zaměřeno na stavbě</t>
  </si>
  <si>
    <t>1+1+2+2=6,000 [A]</t>
  </si>
  <si>
    <t>položka zahrnuje:  
- sloupky, patky a upevňovací zařízení včetně jejich osazení (betonová patka, zemní práce)</t>
  </si>
  <si>
    <t>914923</t>
  </si>
  <si>
    <t>SLOUPKY A STOJKY DZ Z OCEL TRUBEK DO PATKY DEMONTÁŽ</t>
  </si>
  <si>
    <t>919112</t>
  </si>
  <si>
    <t>ŘEZÁNÍ ASFALTOVÉHO KRYTU VOZOVEK TL DO 100MM</t>
  </si>
  <si>
    <t>v místech napojení vozovky  
zaměřeno na stavbě</t>
  </si>
  <si>
    <t>položka zahrnuje řezání vozovkové vrstvy v předepsané tloušťce, včetně spotřeby vody</t>
  </si>
  <si>
    <t>93808</t>
  </si>
  <si>
    <t>OČIŠTĚNÍ VOZOVEK ZAMETENÍM</t>
  </si>
  <si>
    <t>zaměřeno na stavbě</t>
  </si>
  <si>
    <t>položka zahrnuje očištění předepsaným způsobem včetně odklizení vzniklého odpadu</t>
  </si>
  <si>
    <t>93811</t>
  </si>
  <si>
    <t>OČIŠTĚNÍ ASFALTOVÝCH VOZOVEK UMYTÍM VODOU</t>
  </si>
  <si>
    <t>položka zahrnuje očištění předepsaným způsobem včetně odklizení vzniklého odpadu v režii zhotovitele,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</si>
</sst>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'000_1-Ostatní'!I3</f>
      </c>
      <c s="20">
        <f>'000_1-Ostatní'!O2</f>
      </c>
      <c s="20">
        <f>C10+D10</f>
      </c>
    </row>
    <row r="11" spans="1:5" ht="12.75" customHeight="1">
      <c r="A11" s="19" t="s">
        <v>59</v>
      </c>
      <c s="19" t="s">
        <v>29</v>
      </c>
      <c s="20">
        <f>'000_2-Vedlejší'!I3</f>
      </c>
      <c s="20">
        <f>'000_2-Vedlejší'!O2</f>
      </c>
      <c s="20">
        <f>C11+D11</f>
      </c>
    </row>
    <row r="12" spans="1:5" ht="12.75" customHeight="1">
      <c r="A12" s="40" t="s">
        <v>68</v>
      </c>
      <c s="40" t="s">
        <v>69</v>
      </c>
      <c s="41">
        <f>'SO 191'!I3</f>
      </c>
      <c s="41">
        <f>'SO 191'!O2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60</v>
      </c>
      <c s="24" t="s">
        <v>61</v>
      </c>
      <c s="30" t="s">
        <v>62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51</v>
      </c>
    </row>
    <row r="14" spans="1:16" ht="25.5">
      <c r="A14" s="24" t="s">
        <v>49</v>
      </c>
      <c s="29" t="s">
        <v>27</v>
      </c>
      <c s="29" t="s">
        <v>63</v>
      </c>
      <c s="24" t="s">
        <v>61</v>
      </c>
      <c s="30" t="s">
        <v>64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65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66</v>
      </c>
      <c s="24" t="s">
        <v>61</v>
      </c>
      <c s="30" t="s">
        <v>67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12.75">
      <c r="A21" t="s">
        <v>57</v>
      </c>
      <c r="E2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0+O8+O13+O50+O87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9">
        <f>0+I8+I13+I50+I87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68</v>
      </c>
      <c s="6"/>
      <c s="18" t="s">
        <v>69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70</v>
      </c>
      <c s="24" t="s">
        <v>51</v>
      </c>
      <c s="30" t="s">
        <v>71</v>
      </c>
      <c s="31" t="s">
        <v>72</v>
      </c>
      <c s="32">
        <v>401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73</v>
      </c>
    </row>
    <row r="11" spans="1:5" ht="89.25">
      <c r="A11" s="37" t="s">
        <v>55</v>
      </c>
      <c r="E11" s="38" t="s">
        <v>74</v>
      </c>
    </row>
    <row r="12" spans="1:5" ht="25.5">
      <c r="A12" t="s">
        <v>57</v>
      </c>
      <c r="E12" s="36" t="s">
        <v>75</v>
      </c>
    </row>
    <row r="13" spans="1:18" ht="12.75" customHeight="1">
      <c r="A13" s="6" t="s">
        <v>47</v>
      </c>
      <c s="6"/>
      <c s="43" t="s">
        <v>33</v>
      </c>
      <c s="6"/>
      <c s="27" t="s">
        <v>76</v>
      </c>
      <c s="6"/>
      <c s="6"/>
      <c s="6"/>
      <c s="44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4" t="s">
        <v>49</v>
      </c>
      <c s="29" t="s">
        <v>33</v>
      </c>
      <c s="29" t="s">
        <v>77</v>
      </c>
      <c s="24" t="s">
        <v>51</v>
      </c>
      <c s="30" t="s">
        <v>78</v>
      </c>
      <c s="31" t="s">
        <v>79</v>
      </c>
      <c s="32">
        <v>5.35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63.75">
      <c r="A15" s="35" t="s">
        <v>54</v>
      </c>
      <c r="E15" s="36" t="s">
        <v>80</v>
      </c>
    </row>
    <row r="16" spans="1:5" ht="12.75">
      <c r="A16" s="37" t="s">
        <v>55</v>
      </c>
      <c r="E16" s="38" t="s">
        <v>81</v>
      </c>
    </row>
    <row r="17" spans="1:5" ht="63.75">
      <c r="A17" t="s">
        <v>57</v>
      </c>
      <c r="E17" s="36" t="s">
        <v>82</v>
      </c>
    </row>
    <row r="18" spans="1:16" ht="12.75">
      <c r="A18" s="24" t="s">
        <v>49</v>
      </c>
      <c s="29" t="s">
        <v>27</v>
      </c>
      <c s="29" t="s">
        <v>83</v>
      </c>
      <c s="24" t="s">
        <v>51</v>
      </c>
      <c s="30" t="s">
        <v>84</v>
      </c>
      <c s="31" t="s">
        <v>79</v>
      </c>
      <c s="32">
        <v>142.5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85</v>
      </c>
    </row>
    <row r="20" spans="1:5" ht="12.75">
      <c r="A20" s="37" t="s">
        <v>55</v>
      </c>
      <c r="E20" s="38" t="s">
        <v>86</v>
      </c>
    </row>
    <row r="21" spans="1:5" ht="306">
      <c r="A21" t="s">
        <v>57</v>
      </c>
      <c r="E21" s="36" t="s">
        <v>87</v>
      </c>
    </row>
    <row r="22" spans="1:16" ht="12.75">
      <c r="A22" s="24" t="s">
        <v>49</v>
      </c>
      <c s="29" t="s">
        <v>26</v>
      </c>
      <c s="29" t="s">
        <v>88</v>
      </c>
      <c s="24" t="s">
        <v>51</v>
      </c>
      <c s="30" t="s">
        <v>89</v>
      </c>
      <c s="31" t="s">
        <v>90</v>
      </c>
      <c s="32">
        <v>950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91</v>
      </c>
    </row>
    <row r="24" spans="1:5" ht="12.75">
      <c r="A24" s="37" t="s">
        <v>55</v>
      </c>
      <c r="E24" s="38" t="s">
        <v>92</v>
      </c>
    </row>
    <row r="25" spans="1:5" ht="25.5">
      <c r="A25" t="s">
        <v>57</v>
      </c>
      <c r="E25" s="36" t="s">
        <v>93</v>
      </c>
    </row>
    <row r="26" spans="1:16" ht="12.75">
      <c r="A26" s="24" t="s">
        <v>49</v>
      </c>
      <c s="29" t="s">
        <v>37</v>
      </c>
      <c s="29" t="s">
        <v>94</v>
      </c>
      <c s="24" t="s">
        <v>51</v>
      </c>
      <c s="30" t="s">
        <v>95</v>
      </c>
      <c s="31" t="s">
        <v>96</v>
      </c>
      <c s="32">
        <v>422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97</v>
      </c>
    </row>
    <row r="28" spans="1:5" ht="51">
      <c r="A28" s="37" t="s">
        <v>55</v>
      </c>
      <c r="E28" s="38" t="s">
        <v>98</v>
      </c>
    </row>
    <row r="29" spans="1:5" ht="12.75">
      <c r="A29" t="s">
        <v>57</v>
      </c>
      <c r="E29" s="36" t="s">
        <v>99</v>
      </c>
    </row>
    <row r="30" spans="1:16" ht="12.75">
      <c r="A30" s="24" t="s">
        <v>49</v>
      </c>
      <c s="29" t="s">
        <v>39</v>
      </c>
      <c s="29" t="s">
        <v>100</v>
      </c>
      <c s="24" t="s">
        <v>51</v>
      </c>
      <c s="30" t="s">
        <v>101</v>
      </c>
      <c s="31" t="s">
        <v>79</v>
      </c>
      <c s="32">
        <v>200.5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102</v>
      </c>
    </row>
    <row r="32" spans="1:5" ht="89.25">
      <c r="A32" s="37" t="s">
        <v>55</v>
      </c>
      <c r="E32" s="38" t="s">
        <v>103</v>
      </c>
    </row>
    <row r="33" spans="1:5" ht="191.25">
      <c r="A33" t="s">
        <v>57</v>
      </c>
      <c r="E33" s="36" t="s">
        <v>104</v>
      </c>
    </row>
    <row r="34" spans="1:16" ht="12.75">
      <c r="A34" s="24" t="s">
        <v>49</v>
      </c>
      <c s="29" t="s">
        <v>41</v>
      </c>
      <c s="29" t="s">
        <v>105</v>
      </c>
      <c s="24" t="s">
        <v>51</v>
      </c>
      <c s="30" t="s">
        <v>106</v>
      </c>
      <c s="31" t="s">
        <v>79</v>
      </c>
      <c s="32">
        <v>106.875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107</v>
      </c>
    </row>
    <row r="36" spans="1:5" ht="12.75">
      <c r="A36" s="37" t="s">
        <v>55</v>
      </c>
      <c r="E36" s="38" t="s">
        <v>108</v>
      </c>
    </row>
    <row r="37" spans="1:5" ht="242.25">
      <c r="A37" t="s">
        <v>57</v>
      </c>
      <c r="E37" s="36" t="s">
        <v>109</v>
      </c>
    </row>
    <row r="38" spans="1:16" ht="12.75">
      <c r="A38" s="24" t="s">
        <v>49</v>
      </c>
      <c s="29" t="s">
        <v>110</v>
      </c>
      <c s="29" t="s">
        <v>111</v>
      </c>
      <c s="24" t="s">
        <v>51</v>
      </c>
      <c s="30" t="s">
        <v>112</v>
      </c>
      <c s="31" t="s">
        <v>90</v>
      </c>
      <c s="32">
        <v>950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113</v>
      </c>
    </row>
    <row r="40" spans="1:5" ht="12.75">
      <c r="A40" s="37" t="s">
        <v>55</v>
      </c>
      <c r="E40" s="38" t="s">
        <v>114</v>
      </c>
    </row>
    <row r="41" spans="1:5" ht="38.25">
      <c r="A41" t="s">
        <v>57</v>
      </c>
      <c r="E41" s="36" t="s">
        <v>115</v>
      </c>
    </row>
    <row r="42" spans="1:16" ht="12.75">
      <c r="A42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90</v>
      </c>
      <c s="32">
        <v>950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119</v>
      </c>
    </row>
    <row r="44" spans="1:5" ht="12.75">
      <c r="A44" s="37" t="s">
        <v>55</v>
      </c>
      <c r="E44" s="38" t="s">
        <v>120</v>
      </c>
    </row>
    <row r="45" spans="1:5" ht="25.5">
      <c r="A45" t="s">
        <v>57</v>
      </c>
      <c r="E45" s="36" t="s">
        <v>121</v>
      </c>
    </row>
    <row r="46" spans="1:16" ht="12.75">
      <c r="A46" s="24" t="s">
        <v>49</v>
      </c>
      <c s="29" t="s">
        <v>44</v>
      </c>
      <c s="29" t="s">
        <v>122</v>
      </c>
      <c s="24" t="s">
        <v>51</v>
      </c>
      <c s="30" t="s">
        <v>123</v>
      </c>
      <c s="31" t="s">
        <v>90</v>
      </c>
      <c s="32">
        <v>950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124</v>
      </c>
    </row>
    <row r="48" spans="1:5" ht="12.75">
      <c r="A48" s="37" t="s">
        <v>55</v>
      </c>
      <c r="E48" s="38" t="s">
        <v>120</v>
      </c>
    </row>
    <row r="49" spans="1:5" ht="38.25">
      <c r="A49" t="s">
        <v>57</v>
      </c>
      <c r="E49" s="36" t="s">
        <v>125</v>
      </c>
    </row>
    <row r="50" spans="1:18" ht="12.75" customHeight="1">
      <c r="A50" s="6" t="s">
        <v>47</v>
      </c>
      <c s="6"/>
      <c s="43" t="s">
        <v>39</v>
      </c>
      <c s="6"/>
      <c s="27" t="s">
        <v>126</v>
      </c>
      <c s="6"/>
      <c s="6"/>
      <c s="6"/>
      <c s="44">
        <f>0+Q50</f>
      </c>
      <c r="O50">
        <f>0+R50</f>
      </c>
      <c r="Q50">
        <f>0+I51+I55+I59+I63+I67+I71+I75+I79+I83</f>
      </c>
      <c>
        <f>0+O51+O55+O59+O63+O67+O71+O75+O79+O83</f>
      </c>
    </row>
    <row r="51" spans="1:16" ht="12.75">
      <c r="A51" s="24" t="s">
        <v>49</v>
      </c>
      <c s="29" t="s">
        <v>33</v>
      </c>
      <c s="29" t="s">
        <v>127</v>
      </c>
      <c s="24" t="s">
        <v>51</v>
      </c>
      <c s="30" t="s">
        <v>128</v>
      </c>
      <c s="31" t="s">
        <v>79</v>
      </c>
      <c s="32">
        <v>30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25.5">
      <c r="A52" s="35" t="s">
        <v>54</v>
      </c>
      <c r="E52" s="36" t="s">
        <v>129</v>
      </c>
    </row>
    <row r="53" spans="1:5" ht="12.75">
      <c r="A53" s="37" t="s">
        <v>55</v>
      </c>
      <c r="E53" s="38" t="s">
        <v>130</v>
      </c>
    </row>
    <row r="54" spans="1:5" ht="51">
      <c r="A54" t="s">
        <v>57</v>
      </c>
      <c r="E54" s="36" t="s">
        <v>131</v>
      </c>
    </row>
    <row r="55" spans="1:16" ht="12.75">
      <c r="A55" s="24" t="s">
        <v>49</v>
      </c>
      <c s="29" t="s">
        <v>27</v>
      </c>
      <c s="29" t="s">
        <v>132</v>
      </c>
      <c s="24" t="s">
        <v>51</v>
      </c>
      <c s="30" t="s">
        <v>133</v>
      </c>
      <c s="31" t="s">
        <v>90</v>
      </c>
      <c s="32">
        <v>26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25.5">
      <c r="A56" s="35" t="s">
        <v>54</v>
      </c>
      <c r="E56" s="36" t="s">
        <v>134</v>
      </c>
    </row>
    <row r="57" spans="1:5" ht="12.75">
      <c r="A57" s="37" t="s">
        <v>55</v>
      </c>
      <c r="E57" s="38" t="s">
        <v>135</v>
      </c>
    </row>
    <row r="58" spans="1:5" ht="51">
      <c r="A58" t="s">
        <v>57</v>
      </c>
      <c r="E58" s="36" t="s">
        <v>131</v>
      </c>
    </row>
    <row r="59" spans="1:16" ht="12.75">
      <c r="A59" s="24" t="s">
        <v>49</v>
      </c>
      <c s="29" t="s">
        <v>26</v>
      </c>
      <c s="29" t="s">
        <v>136</v>
      </c>
      <c s="24" t="s">
        <v>51</v>
      </c>
      <c s="30" t="s">
        <v>137</v>
      </c>
      <c s="31" t="s">
        <v>90</v>
      </c>
      <c s="32">
        <v>712.5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138</v>
      </c>
    </row>
    <row r="61" spans="1:5" ht="12.75">
      <c r="A61" s="37" t="s">
        <v>55</v>
      </c>
      <c r="E61" s="38" t="s">
        <v>139</v>
      </c>
    </row>
    <row r="62" spans="1:5" ht="38.25">
      <c r="A62" t="s">
        <v>57</v>
      </c>
      <c r="E62" s="36" t="s">
        <v>140</v>
      </c>
    </row>
    <row r="63" spans="1:16" ht="12.75">
      <c r="A63" s="24" t="s">
        <v>49</v>
      </c>
      <c s="29" t="s">
        <v>37</v>
      </c>
      <c s="29" t="s">
        <v>141</v>
      </c>
      <c s="24" t="s">
        <v>142</v>
      </c>
      <c s="30" t="s">
        <v>143</v>
      </c>
      <c s="31" t="s">
        <v>90</v>
      </c>
      <c s="32">
        <v>2560.25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38.25">
      <c r="A64" s="35" t="s">
        <v>54</v>
      </c>
      <c r="E64" s="36" t="s">
        <v>144</v>
      </c>
    </row>
    <row r="65" spans="1:5" ht="12.75">
      <c r="A65" s="37" t="s">
        <v>55</v>
      </c>
      <c r="E65" s="38" t="s">
        <v>145</v>
      </c>
    </row>
    <row r="66" spans="1:5" ht="51">
      <c r="A66" t="s">
        <v>57</v>
      </c>
      <c r="E66" s="36" t="s">
        <v>146</v>
      </c>
    </row>
    <row r="67" spans="1:16" ht="12.75">
      <c r="A67" s="24" t="s">
        <v>49</v>
      </c>
      <c s="29" t="s">
        <v>39</v>
      </c>
      <c s="29" t="s">
        <v>141</v>
      </c>
      <c s="24" t="s">
        <v>147</v>
      </c>
      <c s="30" t="s">
        <v>143</v>
      </c>
      <c s="31" t="s">
        <v>90</v>
      </c>
      <c s="32">
        <v>4184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38.25">
      <c r="A68" s="35" t="s">
        <v>54</v>
      </c>
      <c r="E68" s="36" t="s">
        <v>148</v>
      </c>
    </row>
    <row r="69" spans="1:5" ht="51">
      <c r="A69" s="37" t="s">
        <v>55</v>
      </c>
      <c r="E69" s="38" t="s">
        <v>149</v>
      </c>
    </row>
    <row r="70" spans="1:5" ht="51">
      <c r="A70" t="s">
        <v>57</v>
      </c>
      <c r="E70" s="36" t="s">
        <v>146</v>
      </c>
    </row>
    <row r="71" spans="1:16" ht="12.75">
      <c r="A71" s="24" t="s">
        <v>49</v>
      </c>
      <c s="29" t="s">
        <v>41</v>
      </c>
      <c s="29" t="s">
        <v>150</v>
      </c>
      <c s="24" t="s">
        <v>51</v>
      </c>
      <c s="30" t="s">
        <v>151</v>
      </c>
      <c s="31" t="s">
        <v>90</v>
      </c>
      <c s="32">
        <v>2560.25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152</v>
      </c>
    </row>
    <row r="73" spans="1:5" ht="89.25">
      <c r="A73" s="37" t="s">
        <v>55</v>
      </c>
      <c r="E73" s="38" t="s">
        <v>153</v>
      </c>
    </row>
    <row r="74" spans="1:5" ht="140.25">
      <c r="A74" t="s">
        <v>57</v>
      </c>
      <c r="E74" s="36" t="s">
        <v>154</v>
      </c>
    </row>
    <row r="75" spans="1:16" ht="12.75">
      <c r="A75" s="24" t="s">
        <v>49</v>
      </c>
      <c s="29" t="s">
        <v>110</v>
      </c>
      <c s="29" t="s">
        <v>155</v>
      </c>
      <c s="24" t="s">
        <v>51</v>
      </c>
      <c s="30" t="s">
        <v>156</v>
      </c>
      <c s="31" t="s">
        <v>90</v>
      </c>
      <c s="32">
        <v>2584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25.5">
      <c r="A76" s="35" t="s">
        <v>54</v>
      </c>
      <c r="E76" s="36" t="s">
        <v>157</v>
      </c>
    </row>
    <row r="77" spans="1:5" ht="89.25">
      <c r="A77" s="37" t="s">
        <v>55</v>
      </c>
      <c r="E77" s="38" t="s">
        <v>158</v>
      </c>
    </row>
    <row r="78" spans="1:5" ht="140.25">
      <c r="A78" t="s">
        <v>57</v>
      </c>
      <c r="E78" s="36" t="s">
        <v>154</v>
      </c>
    </row>
    <row r="79" spans="1:16" ht="12.75">
      <c r="A79" s="24" t="s">
        <v>49</v>
      </c>
      <c s="29" t="s">
        <v>116</v>
      </c>
      <c s="29" t="s">
        <v>159</v>
      </c>
      <c s="24" t="s">
        <v>51</v>
      </c>
      <c s="30" t="s">
        <v>160</v>
      </c>
      <c s="31" t="s">
        <v>79</v>
      </c>
      <c s="32">
        <v>80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25.5">
      <c r="A80" s="35" t="s">
        <v>54</v>
      </c>
      <c r="E80" s="36" t="s">
        <v>161</v>
      </c>
    </row>
    <row r="81" spans="1:5" ht="12.75">
      <c r="A81" s="37" t="s">
        <v>55</v>
      </c>
      <c r="E81" s="38" t="s">
        <v>162</v>
      </c>
    </row>
    <row r="82" spans="1:5" ht="140.25">
      <c r="A82" t="s">
        <v>57</v>
      </c>
      <c r="E82" s="36" t="s">
        <v>154</v>
      </c>
    </row>
    <row r="83" spans="1:16" ht="12.75">
      <c r="A83" s="24" t="s">
        <v>49</v>
      </c>
      <c s="29" t="s">
        <v>44</v>
      </c>
      <c s="29" t="s">
        <v>163</v>
      </c>
      <c s="24" t="s">
        <v>51</v>
      </c>
      <c s="30" t="s">
        <v>164</v>
      </c>
      <c s="31" t="s">
        <v>96</v>
      </c>
      <c s="32">
        <v>15.7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25.5">
      <c r="A84" s="35" t="s">
        <v>54</v>
      </c>
      <c r="E84" s="36" t="s">
        <v>165</v>
      </c>
    </row>
    <row r="85" spans="1:5" ht="89.25">
      <c r="A85" s="37" t="s">
        <v>55</v>
      </c>
      <c r="E85" s="38" t="s">
        <v>166</v>
      </c>
    </row>
    <row r="86" spans="1:5" ht="38.25">
      <c r="A86" t="s">
        <v>57</v>
      </c>
      <c r="E86" s="36" t="s">
        <v>167</v>
      </c>
    </row>
    <row r="87" spans="1:18" ht="12.75" customHeight="1">
      <c r="A87" s="6" t="s">
        <v>47</v>
      </c>
      <c s="6"/>
      <c s="43" t="s">
        <v>44</v>
      </c>
      <c s="6"/>
      <c s="27" t="s">
        <v>168</v>
      </c>
      <c s="6"/>
      <c s="6"/>
      <c s="6"/>
      <c s="44">
        <f>0+Q87</f>
      </c>
      <c r="O87">
        <f>0+R87</f>
      </c>
      <c r="Q87">
        <f>0+I88+I92+I96+I100+I104+I108+I112+I116+I120+I124</f>
      </c>
      <c>
        <f>0+O88+O92+O96+O100+O104+O108+O112+O116+O120+O124</f>
      </c>
    </row>
    <row r="88" spans="1:16" ht="12.75">
      <c r="A88" s="24" t="s">
        <v>49</v>
      </c>
      <c s="29" t="s">
        <v>33</v>
      </c>
      <c s="29" t="s">
        <v>169</v>
      </c>
      <c s="24" t="s">
        <v>51</v>
      </c>
      <c s="30" t="s">
        <v>170</v>
      </c>
      <c s="31" t="s">
        <v>171</v>
      </c>
      <c s="32">
        <v>44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51">
      <c r="A89" s="35" t="s">
        <v>54</v>
      </c>
      <c r="E89" s="36" t="s">
        <v>172</v>
      </c>
    </row>
    <row r="90" spans="1:5" ht="76.5">
      <c r="A90" s="37" t="s">
        <v>55</v>
      </c>
      <c r="E90" s="38" t="s">
        <v>173</v>
      </c>
    </row>
    <row r="91" spans="1:5" ht="51">
      <c r="A91" t="s">
        <v>57</v>
      </c>
      <c r="E91" s="36" t="s">
        <v>174</v>
      </c>
    </row>
    <row r="92" spans="1:16" ht="25.5">
      <c r="A92" s="24" t="s">
        <v>49</v>
      </c>
      <c s="29" t="s">
        <v>27</v>
      </c>
      <c s="29" t="s">
        <v>175</v>
      </c>
      <c s="24" t="s">
        <v>51</v>
      </c>
      <c s="30" t="s">
        <v>176</v>
      </c>
      <c s="31" t="s">
        <v>171</v>
      </c>
      <c s="32">
        <v>2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25.5">
      <c r="A93" s="35" t="s">
        <v>54</v>
      </c>
      <c r="E93" s="36" t="s">
        <v>177</v>
      </c>
    </row>
    <row r="94" spans="1:5" ht="51">
      <c r="A94" s="37" t="s">
        <v>55</v>
      </c>
      <c r="E94" s="38" t="s">
        <v>178</v>
      </c>
    </row>
    <row r="95" spans="1:5" ht="25.5">
      <c r="A95" t="s">
        <v>57</v>
      </c>
      <c r="E95" s="36" t="s">
        <v>179</v>
      </c>
    </row>
    <row r="96" spans="1:16" ht="25.5">
      <c r="A96" s="24" t="s">
        <v>49</v>
      </c>
      <c s="29" t="s">
        <v>26</v>
      </c>
      <c s="29" t="s">
        <v>180</v>
      </c>
      <c s="24" t="s">
        <v>51</v>
      </c>
      <c s="30" t="s">
        <v>181</v>
      </c>
      <c s="31" t="s">
        <v>171</v>
      </c>
      <c s="32">
        <v>2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25.5">
      <c r="A97" s="35" t="s">
        <v>54</v>
      </c>
      <c r="E97" s="36" t="s">
        <v>182</v>
      </c>
    </row>
    <row r="98" spans="1:5" ht="51">
      <c r="A98" s="37" t="s">
        <v>55</v>
      </c>
      <c r="E98" s="38" t="s">
        <v>178</v>
      </c>
    </row>
    <row r="99" spans="1:5" ht="25.5">
      <c r="A99" t="s">
        <v>57</v>
      </c>
      <c r="E99" s="36" t="s">
        <v>183</v>
      </c>
    </row>
    <row r="100" spans="1:16" ht="12.75">
      <c r="A100" s="24" t="s">
        <v>49</v>
      </c>
      <c s="29" t="s">
        <v>37</v>
      </c>
      <c s="29" t="s">
        <v>184</v>
      </c>
      <c s="24" t="s">
        <v>51</v>
      </c>
      <c s="30" t="s">
        <v>185</v>
      </c>
      <c s="31" t="s">
        <v>171</v>
      </c>
      <c s="32">
        <v>2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25.5">
      <c r="A101" s="35" t="s">
        <v>54</v>
      </c>
      <c r="E101" s="36" t="s">
        <v>177</v>
      </c>
    </row>
    <row r="102" spans="1:5" ht="51">
      <c r="A102" s="37" t="s">
        <v>55</v>
      </c>
      <c r="E102" s="38" t="s">
        <v>186</v>
      </c>
    </row>
    <row r="103" spans="1:5" ht="25.5">
      <c r="A103" t="s">
        <v>57</v>
      </c>
      <c r="E103" s="36" t="s">
        <v>179</v>
      </c>
    </row>
    <row r="104" spans="1:16" ht="12.75">
      <c r="A104" s="24" t="s">
        <v>49</v>
      </c>
      <c s="29" t="s">
        <v>39</v>
      </c>
      <c s="29" t="s">
        <v>187</v>
      </c>
      <c s="24" t="s">
        <v>51</v>
      </c>
      <c s="30" t="s">
        <v>188</v>
      </c>
      <c s="31" t="s">
        <v>171</v>
      </c>
      <c s="32">
        <v>2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25.5">
      <c r="A105" s="35" t="s">
        <v>54</v>
      </c>
      <c r="E105" s="36" t="s">
        <v>182</v>
      </c>
    </row>
    <row r="106" spans="1:5" ht="51">
      <c r="A106" s="37" t="s">
        <v>55</v>
      </c>
      <c r="E106" s="38" t="s">
        <v>186</v>
      </c>
    </row>
    <row r="107" spans="1:5" ht="25.5">
      <c r="A107" t="s">
        <v>57</v>
      </c>
      <c r="E107" s="36" t="s">
        <v>183</v>
      </c>
    </row>
    <row r="108" spans="1:16" ht="25.5">
      <c r="A108" s="24" t="s">
        <v>49</v>
      </c>
      <c s="29" t="s">
        <v>41</v>
      </c>
      <c s="29" t="s">
        <v>189</v>
      </c>
      <c s="24" t="s">
        <v>51</v>
      </c>
      <c s="30" t="s">
        <v>190</v>
      </c>
      <c s="31" t="s">
        <v>171</v>
      </c>
      <c s="32">
        <v>6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25.5">
      <c r="A109" s="35" t="s">
        <v>54</v>
      </c>
      <c r="E109" s="36" t="s">
        <v>191</v>
      </c>
    </row>
    <row r="110" spans="1:5" ht="12.75">
      <c r="A110" s="37" t="s">
        <v>55</v>
      </c>
      <c r="E110" s="38" t="s">
        <v>192</v>
      </c>
    </row>
    <row r="111" spans="1:5" ht="38.25">
      <c r="A111" t="s">
        <v>57</v>
      </c>
      <c r="E111" s="36" t="s">
        <v>193</v>
      </c>
    </row>
    <row r="112" spans="1:16" ht="12.75">
      <c r="A112" s="24" t="s">
        <v>49</v>
      </c>
      <c s="29" t="s">
        <v>110</v>
      </c>
      <c s="29" t="s">
        <v>194</v>
      </c>
      <c s="24" t="s">
        <v>51</v>
      </c>
      <c s="30" t="s">
        <v>195</v>
      </c>
      <c s="31" t="s">
        <v>171</v>
      </c>
      <c s="32">
        <v>6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25.5">
      <c r="A113" s="35" t="s">
        <v>54</v>
      </c>
      <c r="E113" s="36" t="s">
        <v>177</v>
      </c>
    </row>
    <row r="114" spans="1:5" ht="12.75">
      <c r="A114" s="37" t="s">
        <v>55</v>
      </c>
      <c r="E114" s="38" t="s">
        <v>192</v>
      </c>
    </row>
    <row r="115" spans="1:5" ht="25.5">
      <c r="A115" t="s">
        <v>57</v>
      </c>
      <c r="E115" s="36" t="s">
        <v>179</v>
      </c>
    </row>
    <row r="116" spans="1:16" ht="12.75">
      <c r="A116" s="24" t="s">
        <v>49</v>
      </c>
      <c s="29" t="s">
        <v>116</v>
      </c>
      <c s="29" t="s">
        <v>196</v>
      </c>
      <c s="24" t="s">
        <v>51</v>
      </c>
      <c s="30" t="s">
        <v>197</v>
      </c>
      <c s="31" t="s">
        <v>96</v>
      </c>
      <c s="32">
        <v>15.7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25.5">
      <c r="A117" s="35" t="s">
        <v>54</v>
      </c>
      <c r="E117" s="36" t="s">
        <v>198</v>
      </c>
    </row>
    <row r="118" spans="1:5" ht="89.25">
      <c r="A118" s="37" t="s">
        <v>55</v>
      </c>
      <c r="E118" s="38" t="s">
        <v>166</v>
      </c>
    </row>
    <row r="119" spans="1:5" ht="25.5">
      <c r="A119" t="s">
        <v>57</v>
      </c>
      <c r="E119" s="36" t="s">
        <v>199</v>
      </c>
    </row>
    <row r="120" spans="1:16" ht="12.75">
      <c r="A120" s="24" t="s">
        <v>49</v>
      </c>
      <c s="29" t="s">
        <v>44</v>
      </c>
      <c s="29" t="s">
        <v>200</v>
      </c>
      <c s="24" t="s">
        <v>51</v>
      </c>
      <c s="30" t="s">
        <v>201</v>
      </c>
      <c s="31" t="s">
        <v>90</v>
      </c>
      <c s="32">
        <v>2584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12.75">
      <c r="A121" s="35" t="s">
        <v>54</v>
      </c>
      <c r="E121" s="36" t="s">
        <v>202</v>
      </c>
    </row>
    <row r="122" spans="1:5" ht="89.25">
      <c r="A122" s="37" t="s">
        <v>55</v>
      </c>
      <c r="E122" s="38" t="s">
        <v>158</v>
      </c>
    </row>
    <row r="123" spans="1:5" ht="25.5">
      <c r="A123" t="s">
        <v>57</v>
      </c>
      <c r="E123" s="36" t="s">
        <v>203</v>
      </c>
    </row>
    <row r="124" spans="1:16" ht="12.75">
      <c r="A124" s="24" t="s">
        <v>49</v>
      </c>
      <c s="29" t="s">
        <v>46</v>
      </c>
      <c s="29" t="s">
        <v>204</v>
      </c>
      <c s="24" t="s">
        <v>51</v>
      </c>
      <c s="30" t="s">
        <v>205</v>
      </c>
      <c s="31" t="s">
        <v>90</v>
      </c>
      <c s="32">
        <v>2584</v>
      </c>
      <c s="33">
        <v>0</v>
      </c>
      <c s="34">
        <f>ROUND(ROUND(H124,2)*ROUND(G124,3),2)</f>
      </c>
      <c r="O124">
        <f>(I124*21)/100</f>
      </c>
      <c t="s">
        <v>27</v>
      </c>
    </row>
    <row r="125" spans="1:5" ht="12.75">
      <c r="A125" s="35" t="s">
        <v>54</v>
      </c>
      <c r="E125" s="36" t="s">
        <v>202</v>
      </c>
    </row>
    <row r="126" spans="1:5" ht="89.25">
      <c r="A126" s="37" t="s">
        <v>55</v>
      </c>
      <c r="E126" s="38" t="s">
        <v>158</v>
      </c>
    </row>
    <row r="127" spans="1:5" ht="25.5">
      <c r="A127" t="s">
        <v>57</v>
      </c>
      <c r="E127" s="36" t="s">
        <v>206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