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C:\Users\Kasala\Documents\1 Podklady 2021\BOOSplan\NemHustopeče Králíková\"/>
    </mc:Choice>
  </mc:AlternateContent>
  <xr:revisionPtr revIDLastSave="0" documentId="8_{B16C8946-361A-4A09-BDEE-98C08E2E4BEE}" xr6:coauthVersionLast="47" xr6:coauthVersionMax="47"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SO 01A 2020110701A Pol" sheetId="12" r:id="rId4"/>
    <sheet name="SO 02 202110702 Pol" sheetId="13" r:id="rId5"/>
    <sheet name="SO 03 202110703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01A 2020110701A Pol'!$1:$7</definedName>
    <definedName name="_xlnm.Print_Titles" localSheetId="4">'SO 02 202110702 Pol'!$1:$7</definedName>
    <definedName name="_xlnm.Print_Titles" localSheetId="5">'SO 03 202110703 Pol'!$1:$7</definedName>
    <definedName name="oadresa">Stavba!$D$6</definedName>
    <definedName name="Objednatel" localSheetId="1">Stavba!$D$5</definedName>
    <definedName name="Objekt" localSheetId="1">Stavba!$B$38</definedName>
    <definedName name="_xlnm.Print_Area" localSheetId="3">'SO 01A 2020110701A Pol'!$A$1:$X$198</definedName>
    <definedName name="_xlnm.Print_Area" localSheetId="4">'SO 02 202110702 Pol'!$A$1:$X$414</definedName>
    <definedName name="_xlnm.Print_Area" localSheetId="5">'SO 03 202110703 Pol'!$A$1:$X$133</definedName>
    <definedName name="_xlnm.Print_Area" localSheetId="1">Stavba!$A$1:$J$152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51" i="1" l="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6" i="1" s="1"/>
  <c r="G46" i="1"/>
  <c r="H46" i="1" s="1"/>
  <c r="I46" i="1" s="1"/>
  <c r="F46" i="1"/>
  <c r="G45" i="1"/>
  <c r="F45" i="1"/>
  <c r="G44" i="1"/>
  <c r="F44" i="1"/>
  <c r="H44" i="1" s="1"/>
  <c r="I44" i="1" s="1"/>
  <c r="G43" i="1"/>
  <c r="F43" i="1"/>
  <c r="G42" i="1"/>
  <c r="F42" i="1"/>
  <c r="G41" i="1"/>
  <c r="F41" i="1"/>
  <c r="G39" i="1"/>
  <c r="F39" i="1"/>
  <c r="G132" i="14"/>
  <c r="BA129" i="14"/>
  <c r="BA126" i="14"/>
  <c r="BA123" i="14"/>
  <c r="BA120" i="14"/>
  <c r="BA116" i="14"/>
  <c r="BA113" i="14"/>
  <c r="BA110" i="14"/>
  <c r="BA107" i="14"/>
  <c r="BA104" i="14"/>
  <c r="BA41" i="14"/>
  <c r="BA26" i="14"/>
  <c r="BA22" i="14"/>
  <c r="BA17" i="14"/>
  <c r="BA13" i="14"/>
  <c r="G9" i="14"/>
  <c r="M9" i="14" s="1"/>
  <c r="I9" i="14"/>
  <c r="I8" i="14" s="1"/>
  <c r="K9" i="14"/>
  <c r="O9" i="14"/>
  <c r="Q9" i="14"/>
  <c r="Q8" i="14" s="1"/>
  <c r="V9" i="14"/>
  <c r="V8" i="14" s="1"/>
  <c r="G12" i="14"/>
  <c r="M12" i="14" s="1"/>
  <c r="I12" i="14"/>
  <c r="K12" i="14"/>
  <c r="O12" i="14"/>
  <c r="O8" i="14" s="1"/>
  <c r="Q12" i="14"/>
  <c r="V12" i="14"/>
  <c r="G16" i="14"/>
  <c r="I16" i="14"/>
  <c r="K16" i="14"/>
  <c r="M16" i="14"/>
  <c r="O16" i="14"/>
  <c r="Q16" i="14"/>
  <c r="V16" i="14"/>
  <c r="G21" i="14"/>
  <c r="I21" i="14"/>
  <c r="K21" i="14"/>
  <c r="M21" i="14"/>
  <c r="O21" i="14"/>
  <c r="Q21" i="14"/>
  <c r="V21" i="14"/>
  <c r="G25" i="14"/>
  <c r="I25" i="14"/>
  <c r="K25" i="14"/>
  <c r="M25" i="14"/>
  <c r="O25" i="14"/>
  <c r="Q25" i="14"/>
  <c r="V25" i="14"/>
  <c r="G33" i="14"/>
  <c r="M33" i="14" s="1"/>
  <c r="I33" i="14"/>
  <c r="K33" i="14"/>
  <c r="K8" i="14" s="1"/>
  <c r="O33" i="14"/>
  <c r="Q33" i="14"/>
  <c r="V33" i="14"/>
  <c r="G40" i="14"/>
  <c r="M40" i="14" s="1"/>
  <c r="I40" i="14"/>
  <c r="K40" i="14"/>
  <c r="O40" i="14"/>
  <c r="Q40" i="14"/>
  <c r="V40" i="14"/>
  <c r="G46" i="14"/>
  <c r="K46" i="14"/>
  <c r="V46" i="14"/>
  <c r="G47" i="14"/>
  <c r="I47" i="14"/>
  <c r="I46" i="14" s="1"/>
  <c r="K47" i="14"/>
  <c r="M47" i="14"/>
  <c r="M46" i="14" s="1"/>
  <c r="O47" i="14"/>
  <c r="O46" i="14" s="1"/>
  <c r="Q47" i="14"/>
  <c r="Q46" i="14" s="1"/>
  <c r="V47" i="14"/>
  <c r="O50" i="14"/>
  <c r="G51" i="14"/>
  <c r="I51" i="14"/>
  <c r="I50" i="14" s="1"/>
  <c r="K51" i="14"/>
  <c r="K50" i="14" s="1"/>
  <c r="M51" i="14"/>
  <c r="O51" i="14"/>
  <c r="Q51" i="14"/>
  <c r="Q50" i="14" s="1"/>
  <c r="V51" i="14"/>
  <c r="G55" i="14"/>
  <c r="G50" i="14" s="1"/>
  <c r="I55" i="14"/>
  <c r="K55" i="14"/>
  <c r="O55" i="14"/>
  <c r="Q55" i="14"/>
  <c r="V55" i="14"/>
  <c r="V50" i="14" s="1"/>
  <c r="G59" i="14"/>
  <c r="M59" i="14" s="1"/>
  <c r="I59" i="14"/>
  <c r="K59" i="14"/>
  <c r="O59" i="14"/>
  <c r="Q59" i="14"/>
  <c r="V59" i="14"/>
  <c r="G63" i="14"/>
  <c r="M63" i="14" s="1"/>
  <c r="I63" i="14"/>
  <c r="K63" i="14"/>
  <c r="O63" i="14"/>
  <c r="Q63" i="14"/>
  <c r="V63" i="14"/>
  <c r="Q68" i="14"/>
  <c r="G69" i="14"/>
  <c r="G68" i="14" s="1"/>
  <c r="I69" i="14"/>
  <c r="K69" i="14"/>
  <c r="K68" i="14" s="1"/>
  <c r="M69" i="14"/>
  <c r="M68" i="14" s="1"/>
  <c r="O69" i="14"/>
  <c r="O68" i="14" s="1"/>
  <c r="Q69" i="14"/>
  <c r="V69" i="14"/>
  <c r="V68" i="14" s="1"/>
  <c r="G73" i="14"/>
  <c r="I73" i="14"/>
  <c r="I68" i="14" s="1"/>
  <c r="K73" i="14"/>
  <c r="M73" i="14"/>
  <c r="O73" i="14"/>
  <c r="Q73" i="14"/>
  <c r="V73" i="14"/>
  <c r="K77" i="14"/>
  <c r="O77" i="14"/>
  <c r="G78" i="14"/>
  <c r="M78" i="14" s="1"/>
  <c r="M77" i="14" s="1"/>
  <c r="I78" i="14"/>
  <c r="I77" i="14" s="1"/>
  <c r="K78" i="14"/>
  <c r="O78" i="14"/>
  <c r="Q78" i="14"/>
  <c r="Q77" i="14" s="1"/>
  <c r="V78" i="14"/>
  <c r="V77" i="14" s="1"/>
  <c r="G81" i="14"/>
  <c r="K81" i="14"/>
  <c r="V81" i="14"/>
  <c r="G82" i="14"/>
  <c r="I82" i="14"/>
  <c r="I81" i="14" s="1"/>
  <c r="K82" i="14"/>
  <c r="M82" i="14"/>
  <c r="M81" i="14" s="1"/>
  <c r="O82" i="14"/>
  <c r="O81" i="14" s="1"/>
  <c r="Q82" i="14"/>
  <c r="Q81" i="14" s="1"/>
  <c r="V82" i="14"/>
  <c r="O85" i="14"/>
  <c r="G86" i="14"/>
  <c r="I86" i="14"/>
  <c r="I85" i="14" s="1"/>
  <c r="K86" i="14"/>
  <c r="K85" i="14" s="1"/>
  <c r="M86" i="14"/>
  <c r="O86" i="14"/>
  <c r="Q86" i="14"/>
  <c r="Q85" i="14" s="1"/>
  <c r="V86" i="14"/>
  <c r="G89" i="14"/>
  <c r="G85" i="14" s="1"/>
  <c r="I89" i="14"/>
  <c r="K89" i="14"/>
  <c r="O89" i="14"/>
  <c r="Q89" i="14"/>
  <c r="V89" i="14"/>
  <c r="V85" i="14" s="1"/>
  <c r="I92" i="14"/>
  <c r="G93" i="14"/>
  <c r="M93" i="14" s="1"/>
  <c r="M92" i="14" s="1"/>
  <c r="I93" i="14"/>
  <c r="K93" i="14"/>
  <c r="K92" i="14" s="1"/>
  <c r="O93" i="14"/>
  <c r="O92" i="14" s="1"/>
  <c r="Q93" i="14"/>
  <c r="Q92" i="14" s="1"/>
  <c r="V93" i="14"/>
  <c r="V92" i="14" s="1"/>
  <c r="G96" i="14"/>
  <c r="I96" i="14"/>
  <c r="K96" i="14"/>
  <c r="M96" i="14"/>
  <c r="O96" i="14"/>
  <c r="Q96" i="14"/>
  <c r="V96" i="14"/>
  <c r="G98" i="14"/>
  <c r="I98" i="14"/>
  <c r="K98" i="14"/>
  <c r="M98" i="14"/>
  <c r="O98" i="14"/>
  <c r="Q98" i="14"/>
  <c r="V98" i="14"/>
  <c r="G100" i="14"/>
  <c r="I100" i="14"/>
  <c r="K100" i="14"/>
  <c r="M100" i="14"/>
  <c r="O100" i="14"/>
  <c r="Q100" i="14"/>
  <c r="V100" i="14"/>
  <c r="K102" i="14"/>
  <c r="G103" i="14"/>
  <c r="M103" i="14" s="1"/>
  <c r="I103" i="14"/>
  <c r="I102" i="14" s="1"/>
  <c r="K103" i="14"/>
  <c r="O103" i="14"/>
  <c r="Q103" i="14"/>
  <c r="Q102" i="14" s="1"/>
  <c r="V103" i="14"/>
  <c r="V102" i="14" s="1"/>
  <c r="G106" i="14"/>
  <c r="M106" i="14" s="1"/>
  <c r="I106" i="14"/>
  <c r="K106" i="14"/>
  <c r="O106" i="14"/>
  <c r="O102" i="14" s="1"/>
  <c r="Q106" i="14"/>
  <c r="V106" i="14"/>
  <c r="G109" i="14"/>
  <c r="I109" i="14"/>
  <c r="K109" i="14"/>
  <c r="M109" i="14"/>
  <c r="O109" i="14"/>
  <c r="Q109" i="14"/>
  <c r="V109" i="14"/>
  <c r="G112" i="14"/>
  <c r="I112" i="14"/>
  <c r="K112" i="14"/>
  <c r="M112" i="14"/>
  <c r="O112" i="14"/>
  <c r="Q112" i="14"/>
  <c r="V112" i="14"/>
  <c r="G115" i="14"/>
  <c r="I115" i="14"/>
  <c r="K115" i="14"/>
  <c r="M115" i="14"/>
  <c r="O115" i="14"/>
  <c r="Q115" i="14"/>
  <c r="V115" i="14"/>
  <c r="K118" i="14"/>
  <c r="G119" i="14"/>
  <c r="G118" i="14" s="1"/>
  <c r="I119" i="14"/>
  <c r="I118" i="14" s="1"/>
  <c r="K119" i="14"/>
  <c r="O119" i="14"/>
  <c r="Q119" i="14"/>
  <c r="Q118" i="14" s="1"/>
  <c r="V119" i="14"/>
  <c r="V118" i="14" s="1"/>
  <c r="G122" i="14"/>
  <c r="M122" i="14" s="1"/>
  <c r="I122" i="14"/>
  <c r="K122" i="14"/>
  <c r="O122" i="14"/>
  <c r="O118" i="14" s="1"/>
  <c r="Q122" i="14"/>
  <c r="V122" i="14"/>
  <c r="G125" i="14"/>
  <c r="I125" i="14"/>
  <c r="K125" i="14"/>
  <c r="M125" i="14"/>
  <c r="O125" i="14"/>
  <c r="Q125" i="14"/>
  <c r="V125" i="14"/>
  <c r="G128" i="14"/>
  <c r="I128" i="14"/>
  <c r="K128" i="14"/>
  <c r="M128" i="14"/>
  <c r="O128" i="14"/>
  <c r="Q128" i="14"/>
  <c r="V128" i="14"/>
  <c r="AE132" i="14"/>
  <c r="G413" i="13"/>
  <c r="BA410" i="13"/>
  <c r="BA407" i="13"/>
  <c r="BA404" i="13"/>
  <c r="BA401" i="13"/>
  <c r="BA397" i="13"/>
  <c r="BA394" i="13"/>
  <c r="BA391" i="13"/>
  <c r="BA388" i="13"/>
  <c r="BA385" i="13"/>
  <c r="BA288" i="13"/>
  <c r="BA137" i="13"/>
  <c r="BA126" i="13"/>
  <c r="BA122" i="13"/>
  <c r="BA118" i="13"/>
  <c r="BA114" i="13"/>
  <c r="BA74" i="13"/>
  <c r="BA64" i="13"/>
  <c r="BA46" i="13"/>
  <c r="BA13" i="13"/>
  <c r="G9" i="13"/>
  <c r="G8" i="13" s="1"/>
  <c r="I9" i="13"/>
  <c r="I8" i="13" s="1"/>
  <c r="K9" i="13"/>
  <c r="K8" i="13" s="1"/>
  <c r="O9" i="13"/>
  <c r="O8" i="13" s="1"/>
  <c r="Q9" i="13"/>
  <c r="V9" i="13"/>
  <c r="V8" i="13" s="1"/>
  <c r="G12" i="13"/>
  <c r="M12" i="13" s="1"/>
  <c r="I12" i="13"/>
  <c r="K12" i="13"/>
  <c r="O12" i="13"/>
  <c r="Q12" i="13"/>
  <c r="Q8" i="13" s="1"/>
  <c r="V12" i="13"/>
  <c r="G16" i="13"/>
  <c r="M16" i="13" s="1"/>
  <c r="I16" i="13"/>
  <c r="K16" i="13"/>
  <c r="O16" i="13"/>
  <c r="Q16" i="13"/>
  <c r="V16" i="13"/>
  <c r="Q19" i="13"/>
  <c r="G20" i="13"/>
  <c r="G19" i="13" s="1"/>
  <c r="I20" i="13"/>
  <c r="K20" i="13"/>
  <c r="K19" i="13" s="1"/>
  <c r="M20" i="13"/>
  <c r="O20" i="13"/>
  <c r="O19" i="13" s="1"/>
  <c r="Q20" i="13"/>
  <c r="V20" i="13"/>
  <c r="V19" i="13" s="1"/>
  <c r="G27" i="13"/>
  <c r="I27" i="13"/>
  <c r="I19" i="13" s="1"/>
  <c r="K27" i="13"/>
  <c r="M27" i="13"/>
  <c r="O27" i="13"/>
  <c r="Q27" i="13"/>
  <c r="V27" i="13"/>
  <c r="G36" i="13"/>
  <c r="M36" i="13" s="1"/>
  <c r="I36" i="13"/>
  <c r="K36" i="13"/>
  <c r="O36" i="13"/>
  <c r="Q36" i="13"/>
  <c r="V36" i="13"/>
  <c r="G44" i="13"/>
  <c r="V44" i="13"/>
  <c r="G45" i="13"/>
  <c r="M45" i="13" s="1"/>
  <c r="M44" i="13" s="1"/>
  <c r="I45" i="13"/>
  <c r="K45" i="13"/>
  <c r="K44" i="13" s="1"/>
  <c r="O45" i="13"/>
  <c r="O44" i="13" s="1"/>
  <c r="Q45" i="13"/>
  <c r="Q44" i="13" s="1"/>
  <c r="V45" i="13"/>
  <c r="G52" i="13"/>
  <c r="I52" i="13"/>
  <c r="K52" i="13"/>
  <c r="M52" i="13"/>
  <c r="O52" i="13"/>
  <c r="Q52" i="13"/>
  <c r="V52" i="13"/>
  <c r="G59" i="13"/>
  <c r="I59" i="13"/>
  <c r="K59" i="13"/>
  <c r="M59" i="13"/>
  <c r="O59" i="13"/>
  <c r="Q59" i="13"/>
  <c r="V59" i="13"/>
  <c r="G63" i="13"/>
  <c r="I63" i="13"/>
  <c r="I44" i="13" s="1"/>
  <c r="K63" i="13"/>
  <c r="M63" i="13"/>
  <c r="O63" i="13"/>
  <c r="Q63" i="13"/>
  <c r="V63" i="13"/>
  <c r="G73" i="13"/>
  <c r="M73" i="13" s="1"/>
  <c r="I73" i="13"/>
  <c r="K73" i="13"/>
  <c r="O73" i="13"/>
  <c r="Q73" i="13"/>
  <c r="Q72" i="13" s="1"/>
  <c r="V73" i="13"/>
  <c r="V72" i="13" s="1"/>
  <c r="G80" i="13"/>
  <c r="M80" i="13" s="1"/>
  <c r="I80" i="13"/>
  <c r="K80" i="13"/>
  <c r="O80" i="13"/>
  <c r="O72" i="13" s="1"/>
  <c r="Q80" i="13"/>
  <c r="V80" i="13"/>
  <c r="G89" i="13"/>
  <c r="I89" i="13"/>
  <c r="K89" i="13"/>
  <c r="M89" i="13"/>
  <c r="O89" i="13"/>
  <c r="Q89" i="13"/>
  <c r="V89" i="13"/>
  <c r="G95" i="13"/>
  <c r="I95" i="13"/>
  <c r="K95" i="13"/>
  <c r="K72" i="13" s="1"/>
  <c r="M95" i="13"/>
  <c r="O95" i="13"/>
  <c r="Q95" i="13"/>
  <c r="V95" i="13"/>
  <c r="G101" i="13"/>
  <c r="I101" i="13"/>
  <c r="K101" i="13"/>
  <c r="M101" i="13"/>
  <c r="O101" i="13"/>
  <c r="Q101" i="13"/>
  <c r="V101" i="13"/>
  <c r="G108" i="13"/>
  <c r="M108" i="13" s="1"/>
  <c r="I108" i="13"/>
  <c r="I72" i="13" s="1"/>
  <c r="K108" i="13"/>
  <c r="O108" i="13"/>
  <c r="Q108" i="13"/>
  <c r="V108" i="13"/>
  <c r="G112" i="13"/>
  <c r="V112" i="13"/>
  <c r="G113" i="13"/>
  <c r="M113" i="13" s="1"/>
  <c r="M112" i="13" s="1"/>
  <c r="I113" i="13"/>
  <c r="K113" i="13"/>
  <c r="K112" i="13" s="1"/>
  <c r="O113" i="13"/>
  <c r="O112" i="13" s="1"/>
  <c r="Q113" i="13"/>
  <c r="Q112" i="13" s="1"/>
  <c r="V113" i="13"/>
  <c r="G117" i="13"/>
  <c r="I117" i="13"/>
  <c r="K117" i="13"/>
  <c r="M117" i="13"/>
  <c r="O117" i="13"/>
  <c r="Q117" i="13"/>
  <c r="V117" i="13"/>
  <c r="G121" i="13"/>
  <c r="I121" i="13"/>
  <c r="K121" i="13"/>
  <c r="M121" i="13"/>
  <c r="O121" i="13"/>
  <c r="Q121" i="13"/>
  <c r="V121" i="13"/>
  <c r="G125" i="13"/>
  <c r="I125" i="13"/>
  <c r="I112" i="13" s="1"/>
  <c r="K125" i="13"/>
  <c r="M125" i="13"/>
  <c r="O125" i="13"/>
  <c r="Q125" i="13"/>
  <c r="V125" i="13"/>
  <c r="G129" i="13"/>
  <c r="M129" i="13" s="1"/>
  <c r="I129" i="13"/>
  <c r="K129" i="13"/>
  <c r="O129" i="13"/>
  <c r="Q129" i="13"/>
  <c r="V129" i="13"/>
  <c r="G135" i="13"/>
  <c r="I135" i="13"/>
  <c r="V135" i="13"/>
  <c r="G136" i="13"/>
  <c r="M136" i="13" s="1"/>
  <c r="M135" i="13" s="1"/>
  <c r="I136" i="13"/>
  <c r="K136" i="13"/>
  <c r="K135" i="13" s="1"/>
  <c r="O136" i="13"/>
  <c r="O135" i="13" s="1"/>
  <c r="Q136" i="13"/>
  <c r="Q135" i="13" s="1"/>
  <c r="V136" i="13"/>
  <c r="I141" i="13"/>
  <c r="O141" i="13"/>
  <c r="Q141" i="13"/>
  <c r="G142" i="13"/>
  <c r="G141" i="13" s="1"/>
  <c r="I142" i="13"/>
  <c r="K142" i="13"/>
  <c r="K141" i="13" s="1"/>
  <c r="M142" i="13"/>
  <c r="M141" i="13" s="1"/>
  <c r="O142" i="13"/>
  <c r="Q142" i="13"/>
  <c r="V142" i="13"/>
  <c r="V141" i="13" s="1"/>
  <c r="G147" i="13"/>
  <c r="G146" i="13" s="1"/>
  <c r="I147" i="13"/>
  <c r="I146" i="13" s="1"/>
  <c r="K147" i="13"/>
  <c r="O147" i="13"/>
  <c r="O146" i="13" s="1"/>
  <c r="Q147" i="13"/>
  <c r="V147" i="13"/>
  <c r="V146" i="13" s="1"/>
  <c r="G152" i="13"/>
  <c r="M152" i="13" s="1"/>
  <c r="I152" i="13"/>
  <c r="K152" i="13"/>
  <c r="O152" i="13"/>
  <c r="Q152" i="13"/>
  <c r="Q146" i="13" s="1"/>
  <c r="V152" i="13"/>
  <c r="G156" i="13"/>
  <c r="M156" i="13" s="1"/>
  <c r="I156" i="13"/>
  <c r="K156" i="13"/>
  <c r="O156" i="13"/>
  <c r="Q156" i="13"/>
  <c r="V156" i="13"/>
  <c r="G159" i="13"/>
  <c r="I159" i="13"/>
  <c r="K159" i="13"/>
  <c r="M159" i="13"/>
  <c r="O159" i="13"/>
  <c r="Q159" i="13"/>
  <c r="V159" i="13"/>
  <c r="G167" i="13"/>
  <c r="I167" i="13"/>
  <c r="K167" i="13"/>
  <c r="M167" i="13"/>
  <c r="O167" i="13"/>
  <c r="Q167" i="13"/>
  <c r="V167" i="13"/>
  <c r="G172" i="13"/>
  <c r="I172" i="13"/>
  <c r="K172" i="13"/>
  <c r="K146" i="13" s="1"/>
  <c r="M172" i="13"/>
  <c r="O172" i="13"/>
  <c r="Q172" i="13"/>
  <c r="V172" i="13"/>
  <c r="G175" i="13"/>
  <c r="M175" i="13" s="1"/>
  <c r="I175" i="13"/>
  <c r="K175" i="13"/>
  <c r="O175" i="13"/>
  <c r="Q175" i="13"/>
  <c r="V175" i="13"/>
  <c r="G180" i="13"/>
  <c r="M180" i="13" s="1"/>
  <c r="M179" i="13" s="1"/>
  <c r="I180" i="13"/>
  <c r="K180" i="13"/>
  <c r="K179" i="13" s="1"/>
  <c r="O180" i="13"/>
  <c r="O179" i="13" s="1"/>
  <c r="Q180" i="13"/>
  <c r="Q179" i="13" s="1"/>
  <c r="V180" i="13"/>
  <c r="G183" i="13"/>
  <c r="I183" i="13"/>
  <c r="K183" i="13"/>
  <c r="M183" i="13"/>
  <c r="O183" i="13"/>
  <c r="Q183" i="13"/>
  <c r="V183" i="13"/>
  <c r="G186" i="13"/>
  <c r="I186" i="13"/>
  <c r="K186" i="13"/>
  <c r="M186" i="13"/>
  <c r="O186" i="13"/>
  <c r="Q186" i="13"/>
  <c r="V186" i="13"/>
  <c r="G189" i="13"/>
  <c r="I189" i="13"/>
  <c r="I179" i="13" s="1"/>
  <c r="K189" i="13"/>
  <c r="M189" i="13"/>
  <c r="O189" i="13"/>
  <c r="Q189" i="13"/>
  <c r="V189" i="13"/>
  <c r="G193" i="13"/>
  <c r="M193" i="13" s="1"/>
  <c r="I193" i="13"/>
  <c r="K193" i="13"/>
  <c r="O193" i="13"/>
  <c r="Q193" i="13"/>
  <c r="V193" i="13"/>
  <c r="G196" i="13"/>
  <c r="M196" i="13" s="1"/>
  <c r="I196" i="13"/>
  <c r="K196" i="13"/>
  <c r="O196" i="13"/>
  <c r="Q196" i="13"/>
  <c r="V196" i="13"/>
  <c r="V179" i="13" s="1"/>
  <c r="G199" i="13"/>
  <c r="M199" i="13" s="1"/>
  <c r="I199" i="13"/>
  <c r="K199" i="13"/>
  <c r="O199" i="13"/>
  <c r="Q199" i="13"/>
  <c r="V199" i="13"/>
  <c r="I205" i="13"/>
  <c r="O205" i="13"/>
  <c r="Q205" i="13"/>
  <c r="G206" i="13"/>
  <c r="G205" i="13" s="1"/>
  <c r="I206" i="13"/>
  <c r="K206" i="13"/>
  <c r="K205" i="13" s="1"/>
  <c r="M206" i="13"/>
  <c r="M205" i="13" s="1"/>
  <c r="O206" i="13"/>
  <c r="Q206" i="13"/>
  <c r="V206" i="13"/>
  <c r="V205" i="13" s="1"/>
  <c r="G210" i="13"/>
  <c r="G209" i="13" s="1"/>
  <c r="I210" i="13"/>
  <c r="I209" i="13" s="1"/>
  <c r="K210" i="13"/>
  <c r="O210" i="13"/>
  <c r="O209" i="13" s="1"/>
  <c r="Q210" i="13"/>
  <c r="V210" i="13"/>
  <c r="V209" i="13" s="1"/>
  <c r="G217" i="13"/>
  <c r="M217" i="13" s="1"/>
  <c r="I217" i="13"/>
  <c r="K217" i="13"/>
  <c r="O217" i="13"/>
  <c r="Q217" i="13"/>
  <c r="Q209" i="13" s="1"/>
  <c r="V217" i="13"/>
  <c r="G224" i="13"/>
  <c r="M224" i="13" s="1"/>
  <c r="I224" i="13"/>
  <c r="K224" i="13"/>
  <c r="O224" i="13"/>
  <c r="Q224" i="13"/>
  <c r="V224" i="13"/>
  <c r="G227" i="13"/>
  <c r="I227" i="13"/>
  <c r="K227" i="13"/>
  <c r="M227" i="13"/>
  <c r="O227" i="13"/>
  <c r="Q227" i="13"/>
  <c r="V227" i="13"/>
  <c r="G230" i="13"/>
  <c r="I230" i="13"/>
  <c r="K230" i="13"/>
  <c r="M230" i="13"/>
  <c r="O230" i="13"/>
  <c r="Q230" i="13"/>
  <c r="V230" i="13"/>
  <c r="G233" i="13"/>
  <c r="I233" i="13"/>
  <c r="K233" i="13"/>
  <c r="K209" i="13" s="1"/>
  <c r="M233" i="13"/>
  <c r="O233" i="13"/>
  <c r="Q233" i="13"/>
  <c r="V233" i="13"/>
  <c r="I236" i="13"/>
  <c r="K236" i="13"/>
  <c r="O236" i="13"/>
  <c r="G237" i="13"/>
  <c r="M237" i="13" s="1"/>
  <c r="M236" i="13" s="1"/>
  <c r="I237" i="13"/>
  <c r="K237" i="13"/>
  <c r="O237" i="13"/>
  <c r="Q237" i="13"/>
  <c r="Q236" i="13" s="1"/>
  <c r="V237" i="13"/>
  <c r="V236" i="13" s="1"/>
  <c r="G240" i="13"/>
  <c r="Q240" i="13"/>
  <c r="V240" i="13"/>
  <c r="G241" i="13"/>
  <c r="I241" i="13"/>
  <c r="I240" i="13" s="1"/>
  <c r="K241" i="13"/>
  <c r="M241" i="13"/>
  <c r="M240" i="13" s="1"/>
  <c r="O241" i="13"/>
  <c r="O240" i="13" s="1"/>
  <c r="Q241" i="13"/>
  <c r="V241" i="13"/>
  <c r="G243" i="13"/>
  <c r="I243" i="13"/>
  <c r="K243" i="13"/>
  <c r="K240" i="13" s="1"/>
  <c r="M243" i="13"/>
  <c r="O243" i="13"/>
  <c r="Q243" i="13"/>
  <c r="V243" i="13"/>
  <c r="G246" i="13"/>
  <c r="G245" i="13" s="1"/>
  <c r="I246" i="13"/>
  <c r="I245" i="13" s="1"/>
  <c r="K246" i="13"/>
  <c r="O246" i="13"/>
  <c r="O245" i="13" s="1"/>
  <c r="Q246" i="13"/>
  <c r="V246" i="13"/>
  <c r="V245" i="13" s="1"/>
  <c r="G249" i="13"/>
  <c r="M249" i="13" s="1"/>
  <c r="I249" i="13"/>
  <c r="K249" i="13"/>
  <c r="O249" i="13"/>
  <c r="Q249" i="13"/>
  <c r="Q245" i="13" s="1"/>
  <c r="V249" i="13"/>
  <c r="G251" i="13"/>
  <c r="M251" i="13" s="1"/>
  <c r="I251" i="13"/>
  <c r="K251" i="13"/>
  <c r="O251" i="13"/>
  <c r="Q251" i="13"/>
  <c r="V251" i="13"/>
  <c r="G255" i="13"/>
  <c r="I255" i="13"/>
  <c r="K255" i="13"/>
  <c r="M255" i="13"/>
  <c r="O255" i="13"/>
  <c r="Q255" i="13"/>
  <c r="V255" i="13"/>
  <c r="G259" i="13"/>
  <c r="I259" i="13"/>
  <c r="K259" i="13"/>
  <c r="M259" i="13"/>
  <c r="O259" i="13"/>
  <c r="Q259" i="13"/>
  <c r="V259" i="13"/>
  <c r="G262" i="13"/>
  <c r="I262" i="13"/>
  <c r="K262" i="13"/>
  <c r="K245" i="13" s="1"/>
  <c r="M262" i="13"/>
  <c r="O262" i="13"/>
  <c r="Q262" i="13"/>
  <c r="V262" i="13"/>
  <c r="G264" i="13"/>
  <c r="M264" i="13" s="1"/>
  <c r="I264" i="13"/>
  <c r="K264" i="13"/>
  <c r="O264" i="13"/>
  <c r="Q264" i="13"/>
  <c r="V264" i="13"/>
  <c r="G266" i="13"/>
  <c r="M266" i="13" s="1"/>
  <c r="I266" i="13"/>
  <c r="K266" i="13"/>
  <c r="O266" i="13"/>
  <c r="Q266" i="13"/>
  <c r="V266" i="13"/>
  <c r="G271" i="13"/>
  <c r="M271" i="13" s="1"/>
  <c r="I271" i="13"/>
  <c r="K271" i="13"/>
  <c r="O271" i="13"/>
  <c r="Q271" i="13"/>
  <c r="V271" i="13"/>
  <c r="G273" i="13"/>
  <c r="I273" i="13"/>
  <c r="K273" i="13"/>
  <c r="M273" i="13"/>
  <c r="O273" i="13"/>
  <c r="Q273" i="13"/>
  <c r="V273" i="13"/>
  <c r="G275" i="13"/>
  <c r="I275" i="13"/>
  <c r="K275" i="13"/>
  <c r="M275" i="13"/>
  <c r="O275" i="13"/>
  <c r="Q275" i="13"/>
  <c r="V275" i="13"/>
  <c r="G277" i="13"/>
  <c r="I277" i="13"/>
  <c r="K277" i="13"/>
  <c r="M277" i="13"/>
  <c r="O277" i="13"/>
  <c r="Q277" i="13"/>
  <c r="V277" i="13"/>
  <c r="G279" i="13"/>
  <c r="M279" i="13" s="1"/>
  <c r="I279" i="13"/>
  <c r="K279" i="13"/>
  <c r="O279" i="13"/>
  <c r="Q279" i="13"/>
  <c r="V279" i="13"/>
  <c r="G282" i="13"/>
  <c r="G283" i="13"/>
  <c r="M283" i="13" s="1"/>
  <c r="M282" i="13" s="1"/>
  <c r="I283" i="13"/>
  <c r="K283" i="13"/>
  <c r="K282" i="13" s="1"/>
  <c r="O283" i="13"/>
  <c r="O282" i="13" s="1"/>
  <c r="Q283" i="13"/>
  <c r="Q282" i="13" s="1"/>
  <c r="V283" i="13"/>
  <c r="G287" i="13"/>
  <c r="I287" i="13"/>
  <c r="K287" i="13"/>
  <c r="M287" i="13"/>
  <c r="O287" i="13"/>
  <c r="Q287" i="13"/>
  <c r="V287" i="13"/>
  <c r="G291" i="13"/>
  <c r="I291" i="13"/>
  <c r="K291" i="13"/>
  <c r="M291" i="13"/>
  <c r="O291" i="13"/>
  <c r="Q291" i="13"/>
  <c r="V291" i="13"/>
  <c r="G295" i="13"/>
  <c r="I295" i="13"/>
  <c r="K295" i="13"/>
  <c r="M295" i="13"/>
  <c r="O295" i="13"/>
  <c r="Q295" i="13"/>
  <c r="V295" i="13"/>
  <c r="G298" i="13"/>
  <c r="M298" i="13" s="1"/>
  <c r="I298" i="13"/>
  <c r="I282" i="13" s="1"/>
  <c r="K298" i="13"/>
  <c r="O298" i="13"/>
  <c r="Q298" i="13"/>
  <c r="V298" i="13"/>
  <c r="G301" i="13"/>
  <c r="M301" i="13" s="1"/>
  <c r="I301" i="13"/>
  <c r="K301" i="13"/>
  <c r="O301" i="13"/>
  <c r="Q301" i="13"/>
  <c r="V301" i="13"/>
  <c r="V282" i="13" s="1"/>
  <c r="G304" i="13"/>
  <c r="M304" i="13" s="1"/>
  <c r="I304" i="13"/>
  <c r="K304" i="13"/>
  <c r="O304" i="13"/>
  <c r="Q304" i="13"/>
  <c r="V304" i="13"/>
  <c r="G307" i="13"/>
  <c r="I307" i="13"/>
  <c r="K307" i="13"/>
  <c r="M307" i="13"/>
  <c r="O307" i="13"/>
  <c r="Q307" i="13"/>
  <c r="V307" i="13"/>
  <c r="O310" i="13"/>
  <c r="G311" i="13"/>
  <c r="I311" i="13"/>
  <c r="I310" i="13" s="1"/>
  <c r="K311" i="13"/>
  <c r="K310" i="13" s="1"/>
  <c r="M311" i="13"/>
  <c r="O311" i="13"/>
  <c r="Q311" i="13"/>
  <c r="Q310" i="13" s="1"/>
  <c r="V311" i="13"/>
  <c r="G314" i="13"/>
  <c r="G310" i="13" s="1"/>
  <c r="I314" i="13"/>
  <c r="K314" i="13"/>
  <c r="O314" i="13"/>
  <c r="Q314" i="13"/>
  <c r="V314" i="13"/>
  <c r="V310" i="13" s="1"/>
  <c r="G325" i="13"/>
  <c r="M325" i="13" s="1"/>
  <c r="I325" i="13"/>
  <c r="K325" i="13"/>
  <c r="O325" i="13"/>
  <c r="Q325" i="13"/>
  <c r="V325" i="13"/>
  <c r="G328" i="13"/>
  <c r="M328" i="13" s="1"/>
  <c r="I328" i="13"/>
  <c r="K328" i="13"/>
  <c r="O328" i="13"/>
  <c r="Q328" i="13"/>
  <c r="V328" i="13"/>
  <c r="O331" i="13"/>
  <c r="Q331" i="13"/>
  <c r="G332" i="13"/>
  <c r="G331" i="13" s="1"/>
  <c r="I332" i="13"/>
  <c r="K332" i="13"/>
  <c r="K331" i="13" s="1"/>
  <c r="M332" i="13"/>
  <c r="M331" i="13" s="1"/>
  <c r="O332" i="13"/>
  <c r="Q332" i="13"/>
  <c r="V332" i="13"/>
  <c r="V331" i="13" s="1"/>
  <c r="G345" i="13"/>
  <c r="I345" i="13"/>
  <c r="I331" i="13" s="1"/>
  <c r="K345" i="13"/>
  <c r="M345" i="13"/>
  <c r="O345" i="13"/>
  <c r="Q345" i="13"/>
  <c r="V345" i="13"/>
  <c r="I348" i="13"/>
  <c r="G349" i="13"/>
  <c r="M349" i="13" s="1"/>
  <c r="M348" i="13" s="1"/>
  <c r="I349" i="13"/>
  <c r="K349" i="13"/>
  <c r="O349" i="13"/>
  <c r="Q349" i="13"/>
  <c r="Q348" i="13" s="1"/>
  <c r="V349" i="13"/>
  <c r="V348" i="13" s="1"/>
  <c r="G352" i="13"/>
  <c r="M352" i="13" s="1"/>
  <c r="I352" i="13"/>
  <c r="K352" i="13"/>
  <c r="O352" i="13"/>
  <c r="O348" i="13" s="1"/>
  <c r="Q352" i="13"/>
  <c r="V352" i="13"/>
  <c r="G355" i="13"/>
  <c r="I355" i="13"/>
  <c r="K355" i="13"/>
  <c r="M355" i="13"/>
  <c r="O355" i="13"/>
  <c r="Q355" i="13"/>
  <c r="V355" i="13"/>
  <c r="G362" i="13"/>
  <c r="I362" i="13"/>
  <c r="K362" i="13"/>
  <c r="M362" i="13"/>
  <c r="O362" i="13"/>
  <c r="Q362" i="13"/>
  <c r="V362" i="13"/>
  <c r="G365" i="13"/>
  <c r="I365" i="13"/>
  <c r="K365" i="13"/>
  <c r="K348" i="13" s="1"/>
  <c r="M365" i="13"/>
  <c r="O365" i="13"/>
  <c r="Q365" i="13"/>
  <c r="V365" i="13"/>
  <c r="I372" i="13"/>
  <c r="K372" i="13"/>
  <c r="O372" i="13"/>
  <c r="G373" i="13"/>
  <c r="M373" i="13" s="1"/>
  <c r="M372" i="13" s="1"/>
  <c r="I373" i="13"/>
  <c r="K373" i="13"/>
  <c r="O373" i="13"/>
  <c r="Q373" i="13"/>
  <c r="Q372" i="13" s="1"/>
  <c r="V373" i="13"/>
  <c r="V372" i="13" s="1"/>
  <c r="G375" i="13"/>
  <c r="Q375" i="13"/>
  <c r="V375" i="13"/>
  <c r="G376" i="13"/>
  <c r="I376" i="13"/>
  <c r="I375" i="13" s="1"/>
  <c r="K376" i="13"/>
  <c r="M376" i="13"/>
  <c r="M375" i="13" s="1"/>
  <c r="O376" i="13"/>
  <c r="O375" i="13" s="1"/>
  <c r="Q376" i="13"/>
  <c r="V376" i="13"/>
  <c r="G379" i="13"/>
  <c r="I379" i="13"/>
  <c r="K379" i="13"/>
  <c r="K375" i="13" s="1"/>
  <c r="M379" i="13"/>
  <c r="O379" i="13"/>
  <c r="Q379" i="13"/>
  <c r="V379" i="13"/>
  <c r="G381" i="13"/>
  <c r="I381" i="13"/>
  <c r="K381" i="13"/>
  <c r="M381" i="13"/>
  <c r="O381" i="13"/>
  <c r="Q381" i="13"/>
  <c r="V381" i="13"/>
  <c r="I383" i="13"/>
  <c r="G384" i="13"/>
  <c r="M384" i="13" s="1"/>
  <c r="M383" i="13" s="1"/>
  <c r="I384" i="13"/>
  <c r="K384" i="13"/>
  <c r="O384" i="13"/>
  <c r="Q384" i="13"/>
  <c r="Q383" i="13" s="1"/>
  <c r="V384" i="13"/>
  <c r="V383" i="13" s="1"/>
  <c r="G387" i="13"/>
  <c r="M387" i="13" s="1"/>
  <c r="I387" i="13"/>
  <c r="K387" i="13"/>
  <c r="O387" i="13"/>
  <c r="O383" i="13" s="1"/>
  <c r="Q387" i="13"/>
  <c r="V387" i="13"/>
  <c r="G390" i="13"/>
  <c r="I390" i="13"/>
  <c r="K390" i="13"/>
  <c r="M390" i="13"/>
  <c r="O390" i="13"/>
  <c r="Q390" i="13"/>
  <c r="V390" i="13"/>
  <c r="G393" i="13"/>
  <c r="I393" i="13"/>
  <c r="K393" i="13"/>
  <c r="M393" i="13"/>
  <c r="O393" i="13"/>
  <c r="Q393" i="13"/>
  <c r="V393" i="13"/>
  <c r="G396" i="13"/>
  <c r="I396" i="13"/>
  <c r="K396" i="13"/>
  <c r="K383" i="13" s="1"/>
  <c r="M396" i="13"/>
  <c r="O396" i="13"/>
  <c r="Q396" i="13"/>
  <c r="V396" i="13"/>
  <c r="I399" i="13"/>
  <c r="K399" i="13"/>
  <c r="G400" i="13"/>
  <c r="G399" i="13" s="1"/>
  <c r="I400" i="13"/>
  <c r="K400" i="13"/>
  <c r="O400" i="13"/>
  <c r="Q400" i="13"/>
  <c r="Q399" i="13" s="1"/>
  <c r="V400" i="13"/>
  <c r="V399" i="13" s="1"/>
  <c r="G403" i="13"/>
  <c r="M403" i="13" s="1"/>
  <c r="I403" i="13"/>
  <c r="K403" i="13"/>
  <c r="O403" i="13"/>
  <c r="O399" i="13" s="1"/>
  <c r="Q403" i="13"/>
  <c r="V403" i="13"/>
  <c r="G406" i="13"/>
  <c r="I406" i="13"/>
  <c r="K406" i="13"/>
  <c r="M406" i="13"/>
  <c r="O406" i="13"/>
  <c r="Q406" i="13"/>
  <c r="V406" i="13"/>
  <c r="G409" i="13"/>
  <c r="I409" i="13"/>
  <c r="K409" i="13"/>
  <c r="M409" i="13"/>
  <c r="O409" i="13"/>
  <c r="Q409" i="13"/>
  <c r="V409" i="13"/>
  <c r="AE413" i="13"/>
  <c r="G197" i="12"/>
  <c r="BA194" i="12"/>
  <c r="BA191" i="12"/>
  <c r="BA187" i="12"/>
  <c r="BA184" i="12"/>
  <c r="BA181" i="12"/>
  <c r="BA178" i="12"/>
  <c r="BA175" i="12"/>
  <c r="BA160" i="12"/>
  <c r="BA156" i="12"/>
  <c r="BA83" i="12"/>
  <c r="BA79" i="12"/>
  <c r="Q8" i="12"/>
  <c r="G9" i="12"/>
  <c r="I9" i="12"/>
  <c r="I8" i="12" s="1"/>
  <c r="K9" i="12"/>
  <c r="M9" i="12"/>
  <c r="O9" i="12"/>
  <c r="O8" i="12" s="1"/>
  <c r="Q9" i="12"/>
  <c r="V9" i="12"/>
  <c r="G25" i="12"/>
  <c r="G8" i="12" s="1"/>
  <c r="I25" i="12"/>
  <c r="K25" i="12"/>
  <c r="M25" i="12"/>
  <c r="O25" i="12"/>
  <c r="Q25" i="12"/>
  <c r="V25" i="12"/>
  <c r="V8" i="12" s="1"/>
  <c r="G30" i="12"/>
  <c r="I30" i="12"/>
  <c r="K30" i="12"/>
  <c r="K8" i="12" s="1"/>
  <c r="M30" i="12"/>
  <c r="O30" i="12"/>
  <c r="Q30" i="12"/>
  <c r="V30" i="12"/>
  <c r="G34" i="12"/>
  <c r="M34" i="12" s="1"/>
  <c r="I34" i="12"/>
  <c r="K34" i="12"/>
  <c r="O34" i="12"/>
  <c r="Q34" i="12"/>
  <c r="V34" i="12"/>
  <c r="G54" i="12"/>
  <c r="M54" i="12" s="1"/>
  <c r="I54" i="12"/>
  <c r="K54" i="12"/>
  <c r="O54" i="12"/>
  <c r="Q54" i="12"/>
  <c r="V54" i="12"/>
  <c r="G57" i="12"/>
  <c r="K57" i="12"/>
  <c r="Q57" i="12"/>
  <c r="V57" i="12"/>
  <c r="G58" i="12"/>
  <c r="I58" i="12"/>
  <c r="I57" i="12" s="1"/>
  <c r="K58" i="12"/>
  <c r="M58" i="12"/>
  <c r="M57" i="12" s="1"/>
  <c r="O58" i="12"/>
  <c r="O57" i="12" s="1"/>
  <c r="Q58" i="12"/>
  <c r="V58" i="12"/>
  <c r="G65" i="12"/>
  <c r="I65" i="12"/>
  <c r="I64" i="12" s="1"/>
  <c r="K65" i="12"/>
  <c r="K64" i="12" s="1"/>
  <c r="M65" i="12"/>
  <c r="O65" i="12"/>
  <c r="Q65" i="12"/>
  <c r="Q64" i="12" s="1"/>
  <c r="V65" i="12"/>
  <c r="G70" i="12"/>
  <c r="M70" i="12" s="1"/>
  <c r="I70" i="12"/>
  <c r="K70" i="12"/>
  <c r="O70" i="12"/>
  <c r="O64" i="12" s="1"/>
  <c r="Q70" i="12"/>
  <c r="V70" i="12"/>
  <c r="G74" i="12"/>
  <c r="M74" i="12" s="1"/>
  <c r="I74" i="12"/>
  <c r="K74" i="12"/>
  <c r="O74" i="12"/>
  <c r="Q74" i="12"/>
  <c r="V74" i="12"/>
  <c r="V64" i="12" s="1"/>
  <c r="G77" i="12"/>
  <c r="K77" i="12"/>
  <c r="Q77" i="12"/>
  <c r="V77" i="12"/>
  <c r="G78" i="12"/>
  <c r="I78" i="12"/>
  <c r="I77" i="12" s="1"/>
  <c r="K78" i="12"/>
  <c r="M78" i="12"/>
  <c r="M77" i="12" s="1"/>
  <c r="O78" i="12"/>
  <c r="O77" i="12" s="1"/>
  <c r="Q78" i="12"/>
  <c r="V78" i="12"/>
  <c r="G82" i="12"/>
  <c r="I82" i="12"/>
  <c r="K82" i="12"/>
  <c r="M82" i="12"/>
  <c r="O82" i="12"/>
  <c r="Q82" i="12"/>
  <c r="V82" i="12"/>
  <c r="K86" i="12"/>
  <c r="Q86" i="12"/>
  <c r="G87" i="12"/>
  <c r="M87" i="12" s="1"/>
  <c r="I87" i="12"/>
  <c r="I86" i="12" s="1"/>
  <c r="K87" i="12"/>
  <c r="O87" i="12"/>
  <c r="O86" i="12" s="1"/>
  <c r="Q87" i="12"/>
  <c r="V87" i="12"/>
  <c r="G111" i="12"/>
  <c r="M111" i="12" s="1"/>
  <c r="I111" i="12"/>
  <c r="K111" i="12"/>
  <c r="O111" i="12"/>
  <c r="Q111" i="12"/>
  <c r="V111" i="12"/>
  <c r="V86" i="12" s="1"/>
  <c r="G139" i="12"/>
  <c r="K139" i="12"/>
  <c r="M139" i="12"/>
  <c r="V139" i="12"/>
  <c r="G140" i="12"/>
  <c r="I140" i="12"/>
  <c r="I139" i="12" s="1"/>
  <c r="K140" i="12"/>
  <c r="M140" i="12"/>
  <c r="O140" i="12"/>
  <c r="O139" i="12" s="1"/>
  <c r="Q140" i="12"/>
  <c r="Q139" i="12" s="1"/>
  <c r="V140" i="12"/>
  <c r="G143" i="12"/>
  <c r="O143" i="12"/>
  <c r="V143" i="12"/>
  <c r="G144" i="12"/>
  <c r="I144" i="12"/>
  <c r="K144" i="12"/>
  <c r="K143" i="12" s="1"/>
  <c r="M144" i="12"/>
  <c r="M143" i="12" s="1"/>
  <c r="O144" i="12"/>
  <c r="Q144" i="12"/>
  <c r="Q143" i="12" s="1"/>
  <c r="V144" i="12"/>
  <c r="G146" i="12"/>
  <c r="M146" i="12" s="1"/>
  <c r="I146" i="12"/>
  <c r="I143" i="12" s="1"/>
  <c r="K146" i="12"/>
  <c r="O146" i="12"/>
  <c r="Q146" i="12"/>
  <c r="V146" i="12"/>
  <c r="G148" i="12"/>
  <c r="G149" i="12"/>
  <c r="M149" i="12" s="1"/>
  <c r="M148" i="12" s="1"/>
  <c r="I149" i="12"/>
  <c r="K149" i="12"/>
  <c r="K148" i="12" s="1"/>
  <c r="O149" i="12"/>
  <c r="Q149" i="12"/>
  <c r="Q148" i="12" s="1"/>
  <c r="V149" i="12"/>
  <c r="V148" i="12" s="1"/>
  <c r="G152" i="12"/>
  <c r="I152" i="12"/>
  <c r="K152" i="12"/>
  <c r="M152" i="12"/>
  <c r="O152" i="12"/>
  <c r="O148" i="12" s="1"/>
  <c r="Q152" i="12"/>
  <c r="V152" i="12"/>
  <c r="G155" i="12"/>
  <c r="I155" i="12"/>
  <c r="K155" i="12"/>
  <c r="M155" i="12"/>
  <c r="O155" i="12"/>
  <c r="Q155" i="12"/>
  <c r="V155" i="12"/>
  <c r="G159" i="12"/>
  <c r="I159" i="12"/>
  <c r="K159" i="12"/>
  <c r="M159" i="12"/>
  <c r="O159" i="12"/>
  <c r="Q159" i="12"/>
  <c r="V159" i="12"/>
  <c r="G162" i="12"/>
  <c r="M162" i="12" s="1"/>
  <c r="I162" i="12"/>
  <c r="I148" i="12" s="1"/>
  <c r="K162" i="12"/>
  <c r="O162" i="12"/>
  <c r="Q162" i="12"/>
  <c r="V162" i="12"/>
  <c r="G165" i="12"/>
  <c r="M165" i="12" s="1"/>
  <c r="I165" i="12"/>
  <c r="K165" i="12"/>
  <c r="O165" i="12"/>
  <c r="Q165" i="12"/>
  <c r="V165" i="12"/>
  <c r="G167" i="12"/>
  <c r="M167" i="12" s="1"/>
  <c r="I167" i="12"/>
  <c r="K167" i="12"/>
  <c r="O167" i="12"/>
  <c r="Q167" i="12"/>
  <c r="V167" i="12"/>
  <c r="G170" i="12"/>
  <c r="I170" i="12"/>
  <c r="K170" i="12"/>
  <c r="M170" i="12"/>
  <c r="O170" i="12"/>
  <c r="Q170" i="12"/>
  <c r="V170" i="12"/>
  <c r="G174" i="12"/>
  <c r="I174" i="12"/>
  <c r="K174" i="12"/>
  <c r="K173" i="12" s="1"/>
  <c r="M174" i="12"/>
  <c r="O174" i="12"/>
  <c r="Q174" i="12"/>
  <c r="Q173" i="12" s="1"/>
  <c r="V174" i="12"/>
  <c r="G177" i="12"/>
  <c r="M177" i="12" s="1"/>
  <c r="I177" i="12"/>
  <c r="I173" i="12" s="1"/>
  <c r="K177" i="12"/>
  <c r="O177" i="12"/>
  <c r="O173" i="12" s="1"/>
  <c r="Q177" i="12"/>
  <c r="V177" i="12"/>
  <c r="G180" i="12"/>
  <c r="I180" i="12"/>
  <c r="K180" i="12"/>
  <c r="M180" i="12"/>
  <c r="O180" i="12"/>
  <c r="Q180" i="12"/>
  <c r="V180" i="12"/>
  <c r="G183" i="12"/>
  <c r="G173" i="12" s="1"/>
  <c r="I183" i="12"/>
  <c r="K183" i="12"/>
  <c r="O183" i="12"/>
  <c r="Q183" i="12"/>
  <c r="V183" i="12"/>
  <c r="V173" i="12" s="1"/>
  <c r="G186" i="12"/>
  <c r="I186" i="12"/>
  <c r="K186" i="12"/>
  <c r="M186" i="12"/>
  <c r="O186" i="12"/>
  <c r="Q186" i="12"/>
  <c r="V186" i="12"/>
  <c r="G189" i="12"/>
  <c r="V189" i="12"/>
  <c r="G190" i="12"/>
  <c r="I190" i="12"/>
  <c r="K190" i="12"/>
  <c r="K189" i="12" s="1"/>
  <c r="M190" i="12"/>
  <c r="M189" i="12" s="1"/>
  <c r="O190" i="12"/>
  <c r="Q190" i="12"/>
  <c r="Q189" i="12" s="1"/>
  <c r="V190" i="12"/>
  <c r="G193" i="12"/>
  <c r="M193" i="12" s="1"/>
  <c r="I193" i="12"/>
  <c r="I189" i="12" s="1"/>
  <c r="K193" i="12"/>
  <c r="O193" i="12"/>
  <c r="O189" i="12" s="1"/>
  <c r="Q193" i="12"/>
  <c r="V193" i="12"/>
  <c r="AE197" i="12"/>
  <c r="AF197" i="12"/>
  <c r="I20" i="1"/>
  <c r="I19" i="1"/>
  <c r="I18" i="1"/>
  <c r="I17" i="1"/>
  <c r="I152" i="1"/>
  <c r="J151"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H45" i="1"/>
  <c r="I45" i="1" s="1"/>
  <c r="H43" i="1"/>
  <c r="I43" i="1" s="1"/>
  <c r="H42" i="1"/>
  <c r="I42" i="1" s="1"/>
  <c r="H41" i="1"/>
  <c r="I41" i="1" s="1"/>
  <c r="H40" i="1"/>
  <c r="H39" i="1"/>
  <c r="H47" i="1" s="1"/>
  <c r="J28" i="1"/>
  <c r="J26" i="1"/>
  <c r="G38" i="1"/>
  <c r="F38" i="1"/>
  <c r="J23" i="1"/>
  <c r="J24" i="1"/>
  <c r="J25" i="1"/>
  <c r="J27" i="1"/>
  <c r="E24" i="1"/>
  <c r="E26" i="1"/>
  <c r="J128" i="1" l="1"/>
  <c r="J131" i="1"/>
  <c r="J134" i="1"/>
  <c r="J137" i="1"/>
  <c r="J140" i="1"/>
  <c r="J143" i="1"/>
  <c r="J146" i="1"/>
  <c r="J149" i="1"/>
  <c r="J126" i="1"/>
  <c r="J132" i="1"/>
  <c r="J138" i="1"/>
  <c r="J141" i="1"/>
  <c r="J144" i="1"/>
  <c r="J147" i="1"/>
  <c r="J150" i="1"/>
  <c r="J129" i="1"/>
  <c r="J135" i="1"/>
  <c r="J127" i="1"/>
  <c r="J130" i="1"/>
  <c r="J133" i="1"/>
  <c r="J136" i="1"/>
  <c r="J139" i="1"/>
  <c r="J142" i="1"/>
  <c r="J145" i="1"/>
  <c r="J148" i="1"/>
  <c r="G26" i="1"/>
  <c r="A26" i="1"/>
  <c r="G28" i="1"/>
  <c r="G23" i="1"/>
  <c r="M102" i="14"/>
  <c r="M8" i="14"/>
  <c r="M50" i="14"/>
  <c r="M85" i="14"/>
  <c r="M119" i="14"/>
  <c r="M118" i="14" s="1"/>
  <c r="M89" i="14"/>
  <c r="M55" i="14"/>
  <c r="G92" i="14"/>
  <c r="AF132" i="14"/>
  <c r="G77" i="14"/>
  <c r="G8" i="14"/>
  <c r="G102" i="14"/>
  <c r="M72" i="13"/>
  <c r="M19" i="13"/>
  <c r="AF413" i="13"/>
  <c r="G372" i="13"/>
  <c r="M400" i="13"/>
  <c r="M399" i="13" s="1"/>
  <c r="M314" i="13"/>
  <c r="M310" i="13" s="1"/>
  <c r="M246" i="13"/>
  <c r="M245" i="13" s="1"/>
  <c r="M210" i="13"/>
  <c r="M209" i="13" s="1"/>
  <c r="M147" i="13"/>
  <c r="M146" i="13" s="1"/>
  <c r="M9" i="13"/>
  <c r="M8" i="13" s="1"/>
  <c r="G179" i="13"/>
  <c r="G236" i="13"/>
  <c r="G72" i="13"/>
  <c r="G383" i="13"/>
  <c r="G348" i="13"/>
  <c r="M86" i="12"/>
  <c r="M64" i="12"/>
  <c r="M8" i="12"/>
  <c r="M183" i="12"/>
  <c r="M173" i="12" s="1"/>
  <c r="G86" i="12"/>
  <c r="G64" i="12"/>
  <c r="I21" i="1"/>
  <c r="I39" i="1"/>
  <c r="I47" i="1" s="1"/>
  <c r="J152" i="1" l="1"/>
  <c r="A23" i="1"/>
  <c r="J39" i="1"/>
  <c r="J47" i="1" s="1"/>
  <c r="J45" i="1"/>
  <c r="J43" i="1"/>
  <c r="J46" i="1"/>
  <c r="J44" i="1"/>
  <c r="J42" i="1"/>
  <c r="J41" i="1"/>
  <c r="G24" i="1" l="1"/>
  <c r="A27" i="1" s="1"/>
  <c r="A2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C34CC09D-8B10-42F4-A686-F9F3571B571A}">
      <text>
        <r>
          <rPr>
            <sz val="9"/>
            <color indexed="81"/>
            <rFont val="Tahoma"/>
            <family val="2"/>
            <charset val="238"/>
          </rPr>
          <t>Jedná se o informaci, zda se jedná o položku, která je do rozpočtu zadána z cenové soustavy RTS, nebo vlastní.</t>
        </r>
      </text>
    </comment>
    <comment ref="T6" authorId="0" shapeId="0" xr:uid="{66CAE7C1-B2A5-489A-9ACC-3B8AADB488D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37FDAA75-600A-4E5B-BE63-4AF7F869D993}">
      <text>
        <r>
          <rPr>
            <sz val="9"/>
            <color indexed="81"/>
            <rFont val="Tahoma"/>
            <family val="2"/>
            <charset val="238"/>
          </rPr>
          <t>Jedná se o informaci, zda se jedná o položku, která je do rozpočtu zadána z cenové soustavy RTS, nebo vlastní.</t>
        </r>
      </text>
    </comment>
    <comment ref="T6" authorId="0" shapeId="0" xr:uid="{950BD67F-3BF8-4CD3-841A-52A56ACDB4F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4D255CE2-1EF4-41D1-ACB2-160007226712}">
      <text>
        <r>
          <rPr>
            <sz val="9"/>
            <color indexed="81"/>
            <rFont val="Tahoma"/>
            <family val="2"/>
            <charset val="238"/>
          </rPr>
          <t>Jedná se o informaci, zda se jedná o položku, která je do rozpočtu zadána z cenové soustavy RTS, nebo vlastní.</t>
        </r>
      </text>
    </comment>
    <comment ref="T6" authorId="0" shapeId="0" xr:uid="{CACC22DD-0CE4-4FC0-A754-425A3F33D51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<sst xmlns="http://schemas.openxmlformats.org/spreadsheetml/2006/main" count="2576" uniqueCount="732">
  <si>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</si>
  <si>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</si>
  <si>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</si>
  <si>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</si>
  <si>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</si>
  <si>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</si>
  <si>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</si>
  <si>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</si>
  <si>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</si>
  <si>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</si>
  <si>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</si>
  <si>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</si>
  <si>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</si>
  <si>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</si>
  <si>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</si>
  <si>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</si>
  <si>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</si>
  <si>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</si>
  <si>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</si>
  <si>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</si>
  <si>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</si>
  <si>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</si>
  <si>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</si>
  <si>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</si>
  <si>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</si>
  <si>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</si>
  <si>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</si>
  <si>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</si>
  <si>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</si>
  <si>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</si>
  <si>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</si>
  <si>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</si>
  <si>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</si>
  <si>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</si>
  <si>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</si>
  <si>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</si>
  <si>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</si>
  <si>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</si>
  <si>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</si>
  <si>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</si>
  <si>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</si>
  <si>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</si>
  <si>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</si>
  <si>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2021107</t>
  </si>
  <si>
    <t>DEMOLICE BÝVALÉ KOTELNY V NEMOCNICI HUSTOPEČE</t>
  </si>
  <si>
    <t>4.10.2021</t>
  </si>
  <si>
    <t>Stavba</t>
  </si>
  <si>
    <t>Stavební objekt</t>
  </si>
  <si>
    <t>SO 01A</t>
  </si>
  <si>
    <t>DEMOLICE Revize</t>
  </si>
  <si>
    <t>2020110701A</t>
  </si>
  <si>
    <t>SO 02</t>
  </si>
  <si>
    <t>STAVEBNÍ ÚPRAVY PONECHANÉ ČÁSTI</t>
  </si>
  <si>
    <t>202110702</t>
  </si>
  <si>
    <t>SO 03</t>
  </si>
  <si>
    <t>ENERGOKANÁL</t>
  </si>
  <si>
    <t>202110703</t>
  </si>
  <si>
    <t>Celkem za stavbu</t>
  </si>
  <si>
    <t>CZK</t>
  </si>
  <si>
    <t>#POPS</t>
  </si>
  <si>
    <t>Popis stavby: 2021107 - DEMOLICE BÝVALÉ KOTELNY V NEMOCNICI HUSTOPEČE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</si>
  <si>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</si>
  <si>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</si>
  <si>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</si>
  <si>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</si>
  <si>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</si>
  <si>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</si>
  <si>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</si>
  <si>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</si>
  <si>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</si>
  <si>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</si>
  <si>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</si>
  <si>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</si>
  <si>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</si>
  <si>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</si>
  <si>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</si>
  <si>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</si>
  <si>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</si>
  <si>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</si>
  <si>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</si>
  <si>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</si>
  <si>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</si>
  <si>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</si>
  <si>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</si>
  <si>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</si>
  <si>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</si>
  <si>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</si>
  <si>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</si>
  <si>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</si>
  <si>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</si>
  <si>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</si>
  <si>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</si>
  <si>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</si>
  <si>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</si>
  <si>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</si>
  <si>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</si>
  <si>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</si>
  <si>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</si>
  <si>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</si>
  <si>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</si>
  <si>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</si>
  <si>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</si>
  <si>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</si>
  <si>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</si>
  <si>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</si>
  <si>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</si>
  <si>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</si>
  <si>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</si>
  <si>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</si>
  <si>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</si>
  <si>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</si>
  <si>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5</t>
  </si>
  <si>
    <t>Komunikace</t>
  </si>
  <si>
    <t>6</t>
  </si>
  <si>
    <t>Úpravy povrchu, podlahy</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</si>
  <si>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</si>
  <si>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</si>
  <si>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</si>
  <si>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</si>
  <si>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</si>
  <si>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</si>
  <si>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</si>
  <si>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</si>
  <si>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</si>
  <si>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</si>
  <si>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</si>
  <si>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</si>
  <si>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96</t>
  </si>
  <si>
    <t>Bourání konstrukcí</t>
  </si>
  <si>
    <t>98</t>
  </si>
  <si>
    <t>Demolice</t>
  </si>
  <si>
    <t>99</t>
  </si>
  <si>
    <t>Staveništní přesun hmot</t>
  </si>
  <si>
    <t>712</t>
  </si>
  <si>
    <t>Povlakové krytiny</t>
  </si>
  <si>
    <t>713</t>
  </si>
  <si>
    <t>Izolace tepelné</t>
  </si>
  <si>
    <t>720</t>
  </si>
  <si>
    <t>Zdravotechnická instalace</t>
  </si>
  <si>
    <t>764</t>
  </si>
  <si>
    <t>Konstrukce klempířské</t>
  </si>
  <si>
    <t>766</t>
  </si>
  <si>
    <t>Konstrukce truhlářské</t>
  </si>
  <si>
    <t>767</t>
  </si>
  <si>
    <t>Konstrukce zámečnické</t>
  </si>
  <si>
    <t>783</t>
  </si>
  <si>
    <t>Nátěry</t>
  </si>
  <si>
    <t>784</t>
  </si>
  <si>
    <t>Malby</t>
  </si>
  <si>
    <t>M21</t>
  </si>
  <si>
    <t>Elektromontáže</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</si>
  <si>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</si>
  <si>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</si>
  <si>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</si>
  <si>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</si>
  <si>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</si>
  <si>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</si>
  <si>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</si>
  <si>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</si>
  <si>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</si>
  <si>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</si>
  <si>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</si>
  <si>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</si>
  <si>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</si>
  <si>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</si>
  <si>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</si>
  <si>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</si>
  <si>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</si>
  <si>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</si>
  <si>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</si>
  <si>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</si>
  <si>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</si>
  <si>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</si>
  <si>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</si>
  <si>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</si>
  <si>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</si>
  <si>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</si>
  <si>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</si>
  <si>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</si>
  <si>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</si>
  <si>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</si>
  <si>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</si>
  <si>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</si>
  <si>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</si>
  <si>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</si>
  <si>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</si>
  <si>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130901121RT3</t>
  </si>
  <si>
    <t>Bourání konstrukcí v hloubených vykopávkách z betonu, prostého, těžkou technikou</t>
  </si>
  <si>
    <t>m3</t>
  </si>
  <si>
    <t>800-1</t>
  </si>
  <si>
    <t>RTS 21/ II</t>
  </si>
  <si>
    <t>RTS 21/ I</t>
  </si>
  <si>
    <t>Práce</t>
  </si>
  <si>
    <t>POL1_</t>
  </si>
  <si>
    <t>s přemístěním suti na hromady na vzdálenost do 20 m nebo s uložením na dopravní prostředek,</t>
  </si>
  <si>
    <t>SPI</t>
  </si>
  <si>
    <t xml:space="preserve">Bourání základů do hl. max. 1,0 m : </t>
  </si>
  <si>
    <t>VV</t>
  </si>
  <si>
    <t>pod komínem : 3,75*1,75*0,75+4,65*2,65*0,70</t>
  </si>
  <si>
    <t>blok vlevo od komína : 2,35*2,35*1,45</t>
  </si>
  <si>
    <t>střední zeď - pokračování komína : (6,0+4,90)*0,380*1,0</t>
  </si>
  <si>
    <t>střední zeď mezi 1.02 a 1.03 : 13,0*0,38*1,0</t>
  </si>
  <si>
    <t>střední zdi dvoupatrová část : (2,50+3,84)*0,250*1,0+(2,50+2,70)*0,30*1,0</t>
  </si>
  <si>
    <t>střední mezi kotelnou a dvoupatrovou částí : 15,050*0,380*1,0</t>
  </si>
  <si>
    <t>základy pod obvodovými zdmi kotelny a výměníku : (15,385+9,835+1,60+12,395+13,79)*0,38*1,0</t>
  </si>
  <si>
    <t>základy pod obvodovými stěnami dvoupatrové : (5,41+4,605+0,55+10,83)*0,38*1,0</t>
  </si>
  <si>
    <t>Mezisoučet</t>
  </si>
  <si>
    <t>stěny prohlubně : (11,0+1,60)*0,485+(11,0+1,60)*0,175</t>
  </si>
  <si>
    <t>kanálky - odhad : (9,835+5,60+6,0+14,65)*0,25*0,35*2</t>
  </si>
  <si>
    <t>SPU</t>
  </si>
  <si>
    <t>162701105R00</t>
  </si>
  <si>
    <t>Vodorovné přemístění výkopku z horniny 1 až 4, na vzdálenost přes 9 000  do 10 000 m</t>
  </si>
  <si>
    <t>po suchu, bez naložení výkopku, avšak se složením bez rozhrnutí, zpáteční cesta vozidla.</t>
  </si>
  <si>
    <t xml:space="preserve">zemina pro zásypy : </t>
  </si>
  <si>
    <t>Odkaz na mn. položky pořadí 4 : 115,93500</t>
  </si>
  <si>
    <t>167101102R00</t>
  </si>
  <si>
    <t>Nakládání, skládání, překládání neulehlého výkopku nakládání výkopku_x000D_
 přes 100 m3, z horniny 1 až 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</si>
  <si>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</si>
  <si>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</si>
  <si>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</si>
  <si>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</si>
  <si>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</si>
  <si>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 xml:space="preserve">zásyp po odstraněných základových konstrukcích : </t>
  </si>
  <si>
    <t>zásyp prohlubně : 10,80*1,40*1,80</t>
  </si>
  <si>
    <t>zásyp kanálků : (9,835+5,60+6,0+14,65)*0,50*0,35</t>
  </si>
  <si>
    <t>1990PC01</t>
  </si>
  <si>
    <t>NÁKUP ZEMINY VHODNÉ PRO ZÁSYPY A OBSYPY</t>
  </si>
  <si>
    <t xml:space="preserve">m3    </t>
  </si>
  <si>
    <t>Vlastní</t>
  </si>
  <si>
    <t>Indiv</t>
  </si>
  <si>
    <t>564861111R00</t>
  </si>
  <si>
    <t>Podklad ze štěrkodrti s rozprostřením a zhutněním frakce 0-63 mm, tloušťka po zhutnění 200 mm</t>
  </si>
  <si>
    <t>m2</t>
  </si>
  <si>
    <t>822-1</t>
  </si>
  <si>
    <t xml:space="preserve">zarovnání povrchu : </t>
  </si>
  <si>
    <t>plocha bourané části : 5,40*4,05+4,87*10,83+15,385*10,509+13,41*12,395</t>
  </si>
  <si>
    <t>rozšíření kolem objektu : (15,80+22,80+23,0+13,80+1,60+2,0)*1,0</t>
  </si>
  <si>
    <t>941941041R00</t>
  </si>
  <si>
    <t>Montáž lešení lehkého pracovního řadového s podlahami šířky od 1,00 do 1,20 m, výšky do 10 m</t>
  </si>
  <si>
    <t>800-3</t>
  </si>
  <si>
    <t>včetně kotvení</t>
  </si>
  <si>
    <t>Včetně kotvení lešení.</t>
  </si>
  <si>
    <t>Bourání komínového tělesa nad střechou : (2,80+4,50)*2*5,40</t>
  </si>
  <si>
    <t>941941291R00</t>
  </si>
  <si>
    <t>Montáž lešení lehkého pracovního řadového s podlahami příplatek za každý další i započatý měsíc použití lešení_x000D_
 šířky od 1,00 do 1,20 m a výšky do 10 m</t>
  </si>
  <si>
    <t>Odkaz na mn. položky pořadí 7 : 78,84000</t>
  </si>
  <si>
    <t>941941841R00</t>
  </si>
  <si>
    <t>Demontáž lešení lehkého řadového s podlahami šířky přes 1 do 1,2 m, výšky do 10 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</si>
  <si>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</si>
  <si>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</si>
  <si>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</si>
  <si>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</si>
  <si>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atiky kotelna : 6,80*1,30*0,38+5,30*2,04*0,38</t>
  </si>
  <si>
    <t>962032641R00</t>
  </si>
  <si>
    <t>Bourání zdiva nadzákladového komínového z jakýchkoliv cihel pálených, šamotových nebo vápenopískových nad střechou, na maltu cementovou</t>
  </si>
  <si>
    <t>Komínové těleso nad střechou : 1,50*3,40*5,380</t>
  </si>
  <si>
    <t>981012313R00</t>
  </si>
  <si>
    <t>Demolice budov prováděné jiným způsobem z cihel, kamene, smíšeného a hrázděného zdiva, tvárnic na maltu vápennou nebo vápenocementovou, s podílem konstrukcí přes 15 do 20 %</t>
  </si>
  <si>
    <t>800-6</t>
  </si>
  <si>
    <t>Budovy výšky do 35 m.</t>
  </si>
  <si>
    <t>Začátek provozního součtu</t>
  </si>
  <si>
    <t xml:space="preserve">  objem bourané části : </t>
  </si>
  <si>
    <t xml:space="preserve">  stěny kotelen a výměníkové stanice : 15,385*4,68*0,38+15,385*6,64*0,38</t>
  </si>
  <si>
    <t xml:space="preserve">  13,42*5,42*0,38+(13,79+0,35)*5,35</t>
  </si>
  <si>
    <t xml:space="preserve">  2,75*5,65*0,38+(10,59-2,75)*(5,65+6,65)/2*0,38</t>
  </si>
  <si>
    <t xml:space="preserve">  12,395*6,39*0,38</t>
  </si>
  <si>
    <t xml:space="preserve">  (6,35+1,10*3)*5,80*,150</t>
  </si>
  <si>
    <t xml:space="preserve">  komín vnitřní část : 3,40*1,25*5,80</t>
  </si>
  <si>
    <t xml:space="preserve">  Mezisoučet</t>
  </si>
  <si>
    <t xml:space="preserve">  zastřešení : (15,385*10,59+13,42*12,395)*0,150</t>
  </si>
  <si>
    <t xml:space="preserve">  podlaha : (15,385*10,59+13,42*12,395)*0,20</t>
  </si>
  <si>
    <t>Konec provozního součtu</t>
  </si>
  <si>
    <t xml:space="preserve">obestavěný prostor bourané části : </t>
  </si>
  <si>
    <t>Kotelna 1.01 : 15,385*10,59*(6,55+4,80)*0,5</t>
  </si>
  <si>
    <t>Kotelna 1.02 + výměníková stanice 1.03 : (13,79*5,625+13,41*6,07+13,79*0,70)*(6,43+5,78)*0,5</t>
  </si>
  <si>
    <t xml:space="preserve">  Výpočet podílu kcí k celkovému objemu : (256,83832+115,24382)/(1954,03942/100)</t>
  </si>
  <si>
    <t>981012315R00</t>
  </si>
  <si>
    <t>Demolice budov prováděné jiným způsobem z cihel, kamene, smíšeného a hrázděného zdiva, tvárnic na maltu vápennou nebo vápenocementovou, s podílem konstrukcí přes 25 do 30 %</t>
  </si>
  <si>
    <t xml:space="preserve">  m.č. 1.06- 1.14 : </t>
  </si>
  <si>
    <t xml:space="preserve">  zdi : (11,60*7,140-2,85*3,0)*0,38+4,60*5,64*0,38</t>
  </si>
  <si>
    <t xml:space="preserve">  (5,41*5,10+3,84*3,80)*0,38+3,84*3,0*0,25</t>
  </si>
  <si>
    <t xml:space="preserve">  (10,83+0,55)*6,30*0,38</t>
  </si>
  <si>
    <t xml:space="preserve">  (4,49+2,10*2+1,10)*0,10*3,0+3,20*0,15*3,0</t>
  </si>
  <si>
    <t xml:space="preserve">  (2,215+3,0)*3,0*0,30+1,20*3,0*0,30</t>
  </si>
  <si>
    <t xml:space="preserve">  4,50*3,0*0,15*2</t>
  </si>
  <si>
    <t xml:space="preserve">  strop v části objektu řez B-B : (10,83*4,49-3,0*2,05)*0,30</t>
  </si>
  <si>
    <t xml:space="preserve">  zastřešení této části objektu : (5,41*4,955+10,83*4,87)*0,35</t>
  </si>
  <si>
    <t xml:space="preserve">  schodiště ramena : 2,40*1,0*0,25*2</t>
  </si>
  <si>
    <t xml:space="preserve">  schodiště podesta : 0,95*2,0*0,20</t>
  </si>
  <si>
    <t xml:space="preserve">  podlaha : (5,41*4,955+10,83*4,87)*0,20</t>
  </si>
  <si>
    <t xml:space="preserve">obestavěný objem bourané části : </t>
  </si>
  <si>
    <t>Řez B-B (m.č. 1.06-1.14) : 4,87*10,83*7,340+4,87*2,04*0,38+5,41*4,605*5,30</t>
  </si>
  <si>
    <t xml:space="preserve">  Výpočet podílu kcí k celkovému objemu : (98,4366+40,58504+1,58+15,90973)/(522,9414/100)</t>
  </si>
  <si>
    <t>998981123R00</t>
  </si>
  <si>
    <t>Přesun hmot pro demolice obj. postup. rozebíráním postupným rozebíráním, výšky do 21 m</t>
  </si>
  <si>
    <t>t</t>
  </si>
  <si>
    <t>Přesun hmot</t>
  </si>
  <si>
    <t>POL7_</t>
  </si>
  <si>
    <t>(JKSO 801 až 803, 811 až 815) bez omezení</t>
  </si>
  <si>
    <t>210PC02</t>
  </si>
  <si>
    <t>DEMONTÁŽ ROZVADĚČE V BÝVALÉ KOTELNĚ - viz samostatný rozpočet</t>
  </si>
  <si>
    <t>soubor</t>
  </si>
  <si>
    <t>210PC03</t>
  </si>
  <si>
    <t>DEMONTÁŽ ROZVODŮ V BÝVALÉ KOTELNĚ - viz samostatný rozpočet</t>
  </si>
  <si>
    <t>979990121R00</t>
  </si>
  <si>
    <t>Poplatek za skládku suti - asfaltové pásy</t>
  </si>
  <si>
    <t>předpoklad 6 vrstev lepenky střechy administrativa : (21+18,6*0,50+54+32*0,50)*0,028</t>
  </si>
  <si>
    <t>979990143R00</t>
  </si>
  <si>
    <t>Poplatek za skládku suti - polystyren</t>
  </si>
  <si>
    <t>předpoklad - zateplení střechy administrativa : 78,0*0,15*0,04</t>
  </si>
  <si>
    <t>979012112R00</t>
  </si>
  <si>
    <t xml:space="preserve">Svislá doprava suti a vybouraných hmot svislá doprava suti na výšku do 3,5 m,  </t>
  </si>
  <si>
    <t>821-1</t>
  </si>
  <si>
    <t>Přesun suti</t>
  </si>
  <si>
    <t>POL8_</t>
  </si>
  <si>
    <t>s popřípadným nutným naložením do dopravního zařízení, s vyprázdněním dopravního zařízení na hromadu nebo do dopravního prostředku, vč. příplatku za každých dalších i započatých 3,5 m výšky nad 3,5 m,</t>
  </si>
  <si>
    <t>Materiák z bourání komínu nad střechou</t>
  </si>
  <si>
    <t>979012119R00</t>
  </si>
  <si>
    <t>Svislá doprava suti a vybouraných hmot svislá doprava suti na výšku do 3,5 m, příplatek za každých dalších i započatých 3,5 m výšky přes 3,5 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</si>
  <si>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</si>
  <si>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</si>
  <si>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</si>
  <si>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</si>
  <si>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</si>
  <si>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979990103R00</t>
  </si>
  <si>
    <t>Poplatek za skládku beton do 30x30 cm, skupina 17 01 01 z Katalogu odpadů</t>
  </si>
  <si>
    <t>Položka je určena pro suť o velikosti kusu do 30x30 cm (technologický materiál určený k recyklaci).</t>
  </si>
  <si>
    <t>979990107R00</t>
  </si>
  <si>
    <t>Poplatek za skládku směs betonu,cihel a dřeva, skupina 17 01 01, 17 01 02 a 17 02 01 z Katalogu odpadů</t>
  </si>
  <si>
    <t>Část suti nevhodná pro recyklaci</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</si>
  <si>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</si>
  <si>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</si>
  <si>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</si>
  <si>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</si>
  <si>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</si>
  <si>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</si>
  <si>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</si>
  <si>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</si>
  <si>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</si>
  <si>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</si>
  <si>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</si>
  <si>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</si>
  <si>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</si>
  <si>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</si>
  <si>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</si>
  <si>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</si>
  <si>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</si>
  <si>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</si>
  <si>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</si>
  <si>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</si>
  <si>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</si>
  <si>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</si>
  <si>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</si>
  <si>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</si>
  <si>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</si>
  <si>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</si>
  <si>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SUM</t>
  </si>
  <si>
    <t>END</t>
  </si>
  <si>
    <t>564861111RT3</t>
  </si>
  <si>
    <t>Podklad ze štěrkodrti s rozprostřením a zhutněním frakce 0-45 mm, tloušťka po zhutnění 200 mm</t>
  </si>
  <si>
    <t>okapový chodník š. 1000 mm : (17,395+6,50+6,50)*1,00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</si>
  <si>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</si>
  <si>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</si>
  <si>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</si>
  <si>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59245110R</t>
  </si>
  <si>
    <t>dlažba betonová dvouvrstvá, skladebná; obdélník; šedá; l = 200 mm; š = 100 mm; tl. 60,0 mm</t>
  </si>
  <si>
    <t>SPCM</t>
  </si>
  <si>
    <t>Specifikace</t>
  </si>
  <si>
    <t>POL3_</t>
  </si>
  <si>
    <t>okapový chodník š. 1000 mm : (17,395+6,50+6,50)*1,00*1,01</t>
  </si>
  <si>
    <t>602011184RT8</t>
  </si>
  <si>
    <t>Omítka stěn z hotových směsí vrchní tenkovrstvá, silikátová, zatřená, tloušťka vrstvy 3 mm, probarvená</t>
  </si>
  <si>
    <t>801-1</t>
  </si>
  <si>
    <t>po jednotlivých vrstvách</t>
  </si>
  <si>
    <t>strana u okapu : 15,40*(4,60+0,10)+0,50*0,40*2-1,20*2,40*3+(1,20+2,40*2)*0,10*3</t>
  </si>
  <si>
    <t>strana protější : 15,40*5,10-1,10*2,20-0,90*1,970-2,40*2,40</t>
  </si>
  <si>
    <t>boky objektu : 6,50*5,10*2-0,90*2,20</t>
  </si>
  <si>
    <t>602011191R00</t>
  </si>
  <si>
    <t>Omítka stěn z hotových směsí Doplňkové práce pro omítky stěn z hotových směsí_x000D_
 podkladní nátěr pod tenkovrstvé omítky</t>
  </si>
  <si>
    <t xml:space="preserve">pod perlinku : </t>
  </si>
  <si>
    <t xml:space="preserve">pod omítku silikátovou : </t>
  </si>
  <si>
    <t>602015191R00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</si>
  <si>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</si>
  <si>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</si>
  <si>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</si>
  <si>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okna : 1,20*2,40*3</t>
  </si>
  <si>
    <t>dveře : 1,0*2,30+1,20*2,30+2,40*2,40+1,0*2,40</t>
  </si>
  <si>
    <t>větrací žaluzie : 0,60*0,60*3+0,90*1,20</t>
  </si>
  <si>
    <t>612421231RT2</t>
  </si>
  <si>
    <t>Oprava vnitřních vápenných omítek stěn v množství opravované plochy přes 5 do 10 %,  štukových</t>
  </si>
  <si>
    <t>801-4</t>
  </si>
  <si>
    <t>m 1.04 : (6,32+5,74)*2*4,275-1,20*2,40*3+(1,20+2,40*2)*0,25*3-1,0*2,40+(1,0+2,40*2)*0,30-0,90*1,97</t>
  </si>
  <si>
    <t>m 1.05a : (6,15+5,74)*2*4,275-2,40*2,40+2,40*0,30*3-0,90*1,97</t>
  </si>
  <si>
    <t>m 1.05b : (1,765+3,95)*2*4,275-1,20*2,30+(1,20+2,30*2)*0,30</t>
  </si>
  <si>
    <t>m 1.05c : (1,765+1,70)*2*4,275-1,0*2,30+(1,0+2,30*2)*0,30</t>
  </si>
  <si>
    <t>612423621R00</t>
  </si>
  <si>
    <t xml:space="preserve">Omítka rýh ve stěnách maltou vápennou hladká, šířky rýhy přes 150 do 300 mm,  </t>
  </si>
  <si>
    <t>z pomocného pracovního lešení o výšce podlahy do 1900 mm a pro zatížení do 1,5 kPa,</t>
  </si>
  <si>
    <t>5,10*0,30</t>
  </si>
  <si>
    <t>612425931RT2</t>
  </si>
  <si>
    <t>Omítka vápenná vnitřního ostění omítkou štukovou</t>
  </si>
  <si>
    <t>okenního nebo dveřního, z pomocného pracovního lešení o výšce podlahy do 1900 mm a pro zatížení do 1,5 kPa,</t>
  </si>
  <si>
    <t>po výměně oken : ((1,20+2,40*2)*0,25+1,50*0,30)*3</t>
  </si>
  <si>
    <t>po výměně dveří : (1,0+2,30*2)*0,30</t>
  </si>
  <si>
    <t>(1,20+2,30*2)*0,30</t>
  </si>
  <si>
    <t>(2,40+2,40*2)*0,30</t>
  </si>
  <si>
    <t>(1,0+2,40*2)*0,30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</si>
  <si>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</si>
  <si>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</si>
  <si>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</si>
  <si>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</si>
  <si>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</si>
  <si>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</si>
  <si>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Včetně barvení vždy celé plochy (100%), s výjimkou položek oprav omítek drásaných.</t>
  </si>
  <si>
    <t xml:space="preserve">Včetně zatmelení a zasponkování prasklin : </t>
  </si>
  <si>
    <t>622481211RT8</t>
  </si>
  <si>
    <t>Vyztužení povrchových úprav vnějších stěn stěrkou s výztužnou sklotextilní tkaninou, s dodávkou sítě a stěrkového tmelu</t>
  </si>
  <si>
    <t>622904112R00</t>
  </si>
  <si>
    <t>Očištění fasád tlakovou vodou, složitost fasády 1 - 2</t>
  </si>
  <si>
    <t>622904121R00</t>
  </si>
  <si>
    <t xml:space="preserve">Očištění fasád ruční čištění ocelovým kartáčem,  </t>
  </si>
  <si>
    <t xml:space="preserve">Předpoklad 50% plochy : </t>
  </si>
  <si>
    <t>strana u okapu : (15,40*(4,60+0,10)+0,50*0,40*2-1,20*2,40*3+(1,20+2,40*2)*0,10*3)/2</t>
  </si>
  <si>
    <t>strana protější : (15,40*5,10-1,10*2,20-0,90*1,970-2,40*2,40)/2</t>
  </si>
  <si>
    <t>boky objektu : (6,50*5,10*2-0,90*2,20)/2</t>
  </si>
  <si>
    <t>629451112R00</t>
  </si>
  <si>
    <t>Vyrovnávací vrstva z cementové malty šířky přes 150 do 300 mm</t>
  </si>
  <si>
    <t>m</t>
  </si>
  <si>
    <t>pod klempířskými prvky,</t>
  </si>
  <si>
    <t>zapravení míst po napojení bourané části : (5,10*0,38*4)*2</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</si>
  <si>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</si>
  <si>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</si>
  <si>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</si>
  <si>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nové parapety : 1,20*0,380*3</t>
  </si>
  <si>
    <t>632451023R00</t>
  </si>
  <si>
    <t>Vyrovnávací potěr z cementové malty v pásu o průměrné (střední) tloušťce od 30 do 40 mm</t>
  </si>
  <si>
    <t>při osazení nových dveří : (1,0+1,20+2,40+1,0)*0,40</t>
  </si>
  <si>
    <t>632451024R00</t>
  </si>
  <si>
    <t>Vyrovnávací potěr z cementové malty v pásu o průměrné (střední) tloušťce od 40 do 50 mm</t>
  </si>
  <si>
    <t>pod oplechování atiky v odbourané části zdiva : (0,385+4,52+6,50)*0,380</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</si>
  <si>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</si>
  <si>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</si>
  <si>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</si>
  <si>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Vyspravení betonových povrchů kolem ojektu : (6,50+11,0)*1,0</t>
  </si>
  <si>
    <t>632459115R00</t>
  </si>
  <si>
    <t>Příplatky k potěrům za polymercementovou přísadu pro tloušťku potěru 10 mm</t>
  </si>
  <si>
    <t>Odkaz na mn. položky pořadí 17 : 1,36800</t>
  </si>
  <si>
    <t>Odkaz na mn. položky pořadí 18 : 2,24000</t>
  </si>
  <si>
    <t>Odkaz na mn. položky pořadí 19 : 4,33390</t>
  </si>
  <si>
    <t>Odkaz na mn. položky pořadí 20 : 17,50000</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</si>
  <si>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</si>
  <si>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</si>
  <si>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</si>
  <si>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vč. bočních krytek</t>
  </si>
  <si>
    <t>vnitřní parapety vč. bočních krytek  02/P : 1,20*3</t>
  </si>
  <si>
    <t>916661111RT5</t>
  </si>
  <si>
    <t>Osazení parkového obrubníku betonového včetně dodávky obrubníku 80x250x1000 mm, s boční opěrou z betonu prostého</t>
  </si>
  <si>
    <t>se zřízením lože z betonu prostého C 12/15 tl. 80-100 mm</t>
  </si>
  <si>
    <t>kolem nové části okapového chodníku : 17,395+8,50+6,50</t>
  </si>
  <si>
    <t>((13,385+0,10+1,20)+(6,50+0,10+1,20))*2*5,10</t>
  </si>
  <si>
    <t>Předpoklad 1 měsíc : ((13,385+0,10+1,20)+(6,50+0,10+1,20))*2*5,10</t>
  </si>
  <si>
    <t>Odkaz na mn. položky pořadí 24 : 229,34700</t>
  </si>
  <si>
    <t>941955003R00</t>
  </si>
  <si>
    <t>Lešení lehké pracovní pomocné pomocné, o výšce lešeňové podlahy přes 1,9 do 2,5 m</t>
  </si>
  <si>
    <t xml:space="preserve">pro opravy omítek vnitřních : </t>
  </si>
  <si>
    <t>m 1.04 : (6,32+5,74)*2*1,20</t>
  </si>
  <si>
    <t>m 1.05a : (6,15+5,74)*2*1,20</t>
  </si>
  <si>
    <t>m 1.05b : (1,765+3,95)*2*1,20</t>
  </si>
  <si>
    <t>m 1.05c : (1,765+1,70)*2*1,20</t>
  </si>
  <si>
    <t>944945013R00</t>
  </si>
  <si>
    <t>Montáž záchytné stříšky šířky přes 2 m</t>
  </si>
  <si>
    <t>vstup 1.05a : (2,400+1,20*2)*2,40</t>
  </si>
  <si>
    <t>vstup 1.05b : (1,20+1,20*2)*2,40</t>
  </si>
  <si>
    <t>944945193R00</t>
  </si>
  <si>
    <t>Montáž záchytné stříšky příplatek k ceně za každý další i započatý měsíc použití záchytné stříšky_x000D_
 šířky přes 2 m</t>
  </si>
  <si>
    <t>Odkaz na mn. položky pořadí 28 : 20,16000</t>
  </si>
  <si>
    <t>944945813R00</t>
  </si>
  <si>
    <t>Demontáž záchytné stříšky šířky přes 2 m</t>
  </si>
  <si>
    <t>zřizované současně s lehkým nebo těžkým lešením,</t>
  </si>
  <si>
    <t>Odkaz na mn. položky pořadí 29 : 20,16000</t>
  </si>
  <si>
    <t>965042141RT4</t>
  </si>
  <si>
    <t>Bourání podkladů pod dlažby nebo litých celistvých dlažeb a mazanin  betonových nebo z litého asfaltu, tloušťky do 100 mm, plochy přes 4 m2</t>
  </si>
  <si>
    <t>okapový chodník š. 1000 mm : (17,395+6,50+6,50)*1,00*0,10</t>
  </si>
  <si>
    <t>968072356R00</t>
  </si>
  <si>
    <t>Vybourání a vyjmutí kovových rámů a rolet rámů, včetně pomocného lešení o výšce podlahy do 1900 mm a pro zatížení do 1,5 kPa  (150 kg/m2) okenních zdvojených, plochy do 4 m2</t>
  </si>
  <si>
    <t>1,20*2,40*3</t>
  </si>
  <si>
    <t>968072455R00</t>
  </si>
  <si>
    <t>Vybourání a vyjmutí kovových rámů a rolet rámů, včetně pomocného lešení o výšce podlahy do 1900 mm a pro zatížení do 1,5 kPa  (150 kg/m2) dveřních zárubní, plochy do 2 m2</t>
  </si>
  <si>
    <t>1,0*(2,0+0,40)</t>
  </si>
  <si>
    <t>968072456R00</t>
  </si>
  <si>
    <t>Vybourání a vyjmutí kovových rámů a rolet rámů, včetně pomocného lešení o výšce podlahy do 1900 mm a pro zatížení do 1,5 kPa  (150 kg/m2) dveřních zárubní, plochy přes 2 m2</t>
  </si>
  <si>
    <t>1,0*2,30</t>
  </si>
  <si>
    <t>1,20*2,30</t>
  </si>
  <si>
    <t>968072559R00</t>
  </si>
  <si>
    <t>Vybourání a vyjmutí kovových rámů a rolet rámů, včetně pomocného lešení o výšce podlahy do 1900 mm a pro zatížení do 1,5 kPa  (150 kg/m2) vrat, plochy přes 5 m2</t>
  </si>
  <si>
    <t>2,40*2,40</t>
  </si>
  <si>
    <t>978013121R00</t>
  </si>
  <si>
    <t>Otlučení omítek vápenných nebo vápenocementových vnitřních s vyškrabáním spár, s očištěním zdiva stěn, v rozsahu do 10 %</t>
  </si>
  <si>
    <t>Odkaz na mn. položky pořadí 8 : 269,67550</t>
  </si>
  <si>
    <t>978015231R00</t>
  </si>
  <si>
    <t>Otlučení omítek vápenných nebo vápenocementových vnějších s vyškrabáním spár, s očištěním zdiva_x000D_
 1. až 4. stupni složitosti, v rozsahu do 20 %</t>
  </si>
  <si>
    <t>999281105R00</t>
  </si>
  <si>
    <t xml:space="preserve">Přesun hmot pro opravy a údržbu objektů pro opravy a údržbu dosavadních objektů včetně vnějších plášťů_x000D_
 výšky do 6 m,  </t>
  </si>
  <si>
    <t>oborů 801, 803, 811 a 812</t>
  </si>
  <si>
    <t>712300831RT3</t>
  </si>
  <si>
    <t>Odstranění povlakové krytiny a mechu na střechách plochých do 10° povlakové krytiny_x000D_
 jednovrstvé, z ploch jednotlivě přes 20 m</t>
  </si>
  <si>
    <t>800-711</t>
  </si>
  <si>
    <t xml:space="preserve">Odstranění stávající krytiny z mPVC : </t>
  </si>
  <si>
    <t>plocha střechy : 14,65*(6,150+0,100)</t>
  </si>
  <si>
    <t>vrch atiky : (10,105+6,50)*0,380</t>
  </si>
  <si>
    <t>boky atiky : 14,65*0,40+6,15*(0,40+0,70)*0,5*2</t>
  </si>
  <si>
    <t>712372111RS1</t>
  </si>
  <si>
    <t xml:space="preserve">Povlakové krytiny střech do 10° termoplasty kotvené do betonu, 4 kotvy/m2, pro tl. izolace do 160 mm, bez dodávky fólie,  </t>
  </si>
  <si>
    <t>včetně ukotvení k podkladu hmoždinkami, svaření všech spojů a překrytí kotev fólií.</t>
  </si>
  <si>
    <t>vrch atiky : (14,65+6,50*2)*0,380</t>
  </si>
  <si>
    <t>712391171RT1</t>
  </si>
  <si>
    <t>Textílie na střechách do 10° podkladní, položení - bez dodávky textílie</t>
  </si>
  <si>
    <t>Odkaz na mn. položky pořadí 40 : 114,69450</t>
  </si>
  <si>
    <t>28322012R</t>
  </si>
  <si>
    <t>fólie izolační střešní hydroizolační; tloušťka 1,50 mm; plošná hmotnost 1 960 g/m2; PVC-P, PES výztuž; µ = 15 000,0</t>
  </si>
  <si>
    <t>ztratné 12% : 114,6945*1,12</t>
  </si>
  <si>
    <t>67390526R</t>
  </si>
  <si>
    <t>geotextilie PP, PES; funkce drenážní, separační, ochranná, výztužná, filtrační; plošná hmotnost 300 g/m2; tl. při 2 kPa 2,80 mm</t>
  </si>
  <si>
    <t>ztratné 5% : 114,6945*1,05</t>
  </si>
  <si>
    <t>998712201R00</t>
  </si>
  <si>
    <t>Přesun hmot pro povlakové krytiny v objektech výšky do 6 m</t>
  </si>
  <si>
    <t>50 m vodorovně</t>
  </si>
  <si>
    <t>71330PC01</t>
  </si>
  <si>
    <t>Oprava izolace střechy před provedením nové střechy - srovníní případných nerovností</t>
  </si>
  <si>
    <t>kus</t>
  </si>
  <si>
    <t>14,630*6,10</t>
  </si>
  <si>
    <t>720PC01</t>
  </si>
  <si>
    <t>D+M  - Zdravotechnika - Potrubí vedené v zemi  - podrobně viz samostatný rozpočet</t>
  </si>
  <si>
    <t>720PC02</t>
  </si>
  <si>
    <t>D+M  - Zdravotechnika - Vnitrobudovní rozvod  - podrobně viz samostatný rozpočet</t>
  </si>
  <si>
    <t>764352203R00</t>
  </si>
  <si>
    <t>Žlaby z pozinkovaného plechu výroba a montáž žlabů včetně háků, čel, rohů, rovných hrdel a dilatací_x000D_
 podokapních půlkulatých, rš 330 mm</t>
  </si>
  <si>
    <t>800-764</t>
  </si>
  <si>
    <t>03/K : 14,60</t>
  </si>
  <si>
    <t>764359213R00</t>
  </si>
  <si>
    <t>Žlaby z pozinkovaného plechu výroba a montáž doplňků žlabů - kotlík kónický_x000D_
 pro trouby přes 125 do D 150 mm</t>
  </si>
  <si>
    <t>764410230R00</t>
  </si>
  <si>
    <t>Oplechování parapetů z pozinkovaného plechu výroba a montáž _x000D_
 rš 200 mm</t>
  </si>
  <si>
    <t>včetně rohů</t>
  </si>
  <si>
    <t>02/K : 1,20*3</t>
  </si>
  <si>
    <t>764430250R00</t>
  </si>
  <si>
    <t>Oplechování zdí a nadezdívek z pozinkovaného plechu výroba a montáž _x000D_
 rš 600 mm</t>
  </si>
  <si>
    <t>01/K : 27,60</t>
  </si>
  <si>
    <t>764454204R00</t>
  </si>
  <si>
    <t>Odpadní trouby z pozinkovaného plechu výroba a montáž odpadní trouby z Pz plechu, kruhové včetně zděří, manžet, odboček, kolen, odskoků, výpustí vody a přechodových kusů_x000D_
 průměru 150 mm</t>
  </si>
  <si>
    <t>04/K : 4,50</t>
  </si>
  <si>
    <t>764323820R00</t>
  </si>
  <si>
    <t xml:space="preserve">Demontáž oplechování okapů na střechách s živičnou (fóliovou) krytinou, rš 250 mm,  </t>
  </si>
  <si>
    <t>764352810R00</t>
  </si>
  <si>
    <t>Demontáž žlabů podokapních půlkruhových rovných, rš 330 mm, sklonu do 30°</t>
  </si>
  <si>
    <t>764430840R00</t>
  </si>
  <si>
    <t>Demontáž oplechování zdí a nadezdívek rš od 330 do 500 mm</t>
  </si>
  <si>
    <t>Oplechování atiky : 10,105+6,50*2</t>
  </si>
  <si>
    <t>Lemování zdí : 0,38+4,52+0,38</t>
  </si>
  <si>
    <t>764454803R00</t>
  </si>
  <si>
    <t>Demontáž odpadních trub nebo součástí trub kruhových , o průměru 150 mm</t>
  </si>
  <si>
    <t>7643232PC06</t>
  </si>
  <si>
    <t>D+M  06/K - Oplechování okapů Pz, živičná krytina, rš 460 mm</t>
  </si>
  <si>
    <t>764PC05</t>
  </si>
  <si>
    <t>D+M  05/K - Větrací mříž s protidešťovou žaluzií vel. cca 600/600 mm - vč. povrch. úpr. zinkováním, vč. vybourání stávající mříže, vč. zapravení špalet</t>
  </si>
  <si>
    <t xml:space="preserve">ks    </t>
  </si>
  <si>
    <t>764PC07</t>
  </si>
  <si>
    <t>D+M  07/K - Větrací mříž s protidešťovou žaluzií vel. cca 500/1100 mm - vč. povrch. úpr. zinkováním, vč. vybourání stávající mříže, vč. zapravení špalet</t>
  </si>
  <si>
    <t>998764201R00</t>
  </si>
  <si>
    <t>Přesun hmot pro konstrukce klempířské v objektech výšky do 6 m</t>
  </si>
  <si>
    <t>766601216RT2</t>
  </si>
  <si>
    <t xml:space="preserve">Těsnění připojovací spáry spára ostění, interiér - fólie parotěsná šířky 70 mm samolepicí, výplň PU pěnou, exteriér - páska paropropustná šířky 15 mm, tl. 4/20 mm expanzní,  </t>
  </si>
  <si>
    <t>800-766</t>
  </si>
  <si>
    <t>Instalace a dodávka parotěsné okenní fólie a paropropustné expanzní pásky.</t>
  </si>
  <si>
    <t>nová okna : (1,20+2,40*2)*3</t>
  </si>
  <si>
    <t>766601229RT2</t>
  </si>
  <si>
    <t>Těsnění připojovací spáry spára parapetu, interiér - fólie parotěsná šířky 70 mm samolepicí, výplň PU pěnou, exteriér - fólie paropropustná šířky 100 mm samolepicí, expanzní páska š. 15 mm pod rám a pod vnější parapet</t>
  </si>
  <si>
    <t>Dodávka a aplikace parotěsné a paropropustné fólie, těsnicí pásky pod rám a pod vnější parapet, vymezovacího provazce pod vnitřní parapet a silikonového tmelu.</t>
  </si>
  <si>
    <t>nová okna : 1,20*3</t>
  </si>
  <si>
    <t>766PC01</t>
  </si>
  <si>
    <t>D+M 01/P - OKNO PLASTOVÉ 1200x2400mm, S IZOLAČNÍM DVOJSKLEM, spodní část výklopná, vrchní část otevíravá</t>
  </si>
  <si>
    <t>osazeno do původního otvoru</t>
  </si>
  <si>
    <t>před výrobou nutno stavební otvor zaměřit</t>
  </si>
  <si>
    <t>766PC03</t>
  </si>
  <si>
    <t>D+M 03/P - PLASTOVÉ DVEŘE VNĚJŠÍ DO OTVORU 1000/2400mm, PROSKLENÉ izolačním dvojsklem, rozměr křídla 900x2300 mm, větrací mřížka 900x400 mm</t>
  </si>
  <si>
    <t>766PC04</t>
  </si>
  <si>
    <t>D+M 04/P - PLASTOVÉ DVEŘE VNĚJŠÍ DO OTVORU 2400/2400mm, dvoukřídlé, prosklené izolačním dvojsklem, 1. křídlo větrací mřížka 900x550 mm, 2. křídlo celoprosklené</t>
  </si>
  <si>
    <t>766PC05</t>
  </si>
  <si>
    <t>D+M 05/P - PLASTOVÉ DVEŘE VNĚJŠÍ DO OTVORU 1200/2300mm, PLNÉ, rozměr křídla 1100x2200 mm</t>
  </si>
  <si>
    <t>766PC06</t>
  </si>
  <si>
    <t>D+M 06/P - PLASTOVÉ DVEŘE VNĚJŠÍ DO OTVORU 1000/2300mm, PLNÉ, rozměr křídla 900x2100 mm</t>
  </si>
  <si>
    <t>998766201R00</t>
  </si>
  <si>
    <t>Přesun hmot pro konstrukce truhlářské v objektech výšky do 6 m</t>
  </si>
  <si>
    <t>767996802R00</t>
  </si>
  <si>
    <t>Demontáž ostatních doplňků staveb atypických konstrukcí_x000D_
 o hmotnosti přes 50 do 100 kg</t>
  </si>
  <si>
    <t>kg</t>
  </si>
  <si>
    <t>800-767</t>
  </si>
  <si>
    <t>stávající žebřík - předpoklad : 99</t>
  </si>
  <si>
    <t>767990010RAE</t>
  </si>
  <si>
    <t>Ostatní atypické kovové prvky 100 - 250 kg/kus</t>
  </si>
  <si>
    <t>AP-PSV</t>
  </si>
  <si>
    <t>Agregovaná položka</t>
  </si>
  <si>
    <t>POL2_</t>
  </si>
  <si>
    <t xml:space="preserve">01/Z - Ocelový servisní žebřík : </t>
  </si>
  <si>
    <t>nosný rám žebříku Jäkl 40/40 - 6450 2 ks : 3,49*6,45*2</t>
  </si>
  <si>
    <t>obruč bezp. koše 30/10 - 2000 7 ks : 2,36*2,0*7</t>
  </si>
  <si>
    <t>stupnice - tr. o 32/3,5 mm - 400 19 ks : 0,40*2,45*19</t>
  </si>
  <si>
    <t>svis výzt bezp koše 30/10 mm - 3150 5 ks : 2,36*3,15*5</t>
  </si>
  <si>
    <t>kotvení pásov. 40/10-400 mm á 750 mm : 3,14*0,40*9*2</t>
  </si>
  <si>
    <t>prořezy 8% : 156,459*0,08</t>
  </si>
  <si>
    <t>spojovací materiál 10% : 156,459*0,10</t>
  </si>
  <si>
    <t>13890204R</t>
  </si>
  <si>
    <t>příplatek pozinkování drobných dílů, zámečnických prvků nebo konstrukc od 100 kg do 500 kg</t>
  </si>
  <si>
    <t>Odkaz na mn. položky pořadí 70 : 184,62162</t>
  </si>
  <si>
    <t>998767201R00</t>
  </si>
  <si>
    <t>Přesun hmot pro kovové stavební doplňk. konstrukce v objektech výšky do 6 m</t>
  </si>
  <si>
    <t>783222100R00</t>
  </si>
  <si>
    <t xml:space="preserve">Nátěry kov.stavebních doplňk.konstrukcí syntetické dvojnásobné,  </t>
  </si>
  <si>
    <t>800-783</t>
  </si>
  <si>
    <t>včetně pomocného lešení.</t>
  </si>
  <si>
    <t>01/K - opl. atika : 27,60*0,52</t>
  </si>
  <si>
    <t>02/K - parapet : 1,20*3*0,180</t>
  </si>
  <si>
    <t>03/K - žlab podokapní : 14,60*0,330*2</t>
  </si>
  <si>
    <t>04/K - svod : 4,50*0,50</t>
  </si>
  <si>
    <t>05/K - větrací mříže - výrobkjy vč. povrch. úpravy : 0</t>
  </si>
  <si>
    <t>06/K - okapnice : 0,46*14,60</t>
  </si>
  <si>
    <t>07/K - větrací mříž - výrobek vč. povrch. úpravy : 0</t>
  </si>
  <si>
    <t>Mříž podlahová : 1,0*1,20*1,50</t>
  </si>
  <si>
    <t>ostatní drobné konstrukce na fasádě - předpoklad : 4</t>
  </si>
  <si>
    <t>783226100R00</t>
  </si>
  <si>
    <t xml:space="preserve">Nátěry kov.stavebních doplňk.konstrukcí syntetické základní,  </t>
  </si>
  <si>
    <t>Odkaz na mn. položky pořadí 73 : 39,40200</t>
  </si>
  <si>
    <t>784402801R00</t>
  </si>
  <si>
    <t>Odstranění maleb oškrabáním, v místnostech do 3,8 m</t>
  </si>
  <si>
    <t>800-784</t>
  </si>
  <si>
    <t>Odkaz na mn. položky pořadí 77 : 351,22555</t>
  </si>
  <si>
    <t>784191201R00</t>
  </si>
  <si>
    <t>Příprava povrchu Penetrace (napouštění) podkladu disperzní, jednonásobná</t>
  </si>
  <si>
    <t>784195112R00</t>
  </si>
  <si>
    <t>Malby z malířských směsí hlinkových,  , bělost 77 %, dvojnásobné</t>
  </si>
  <si>
    <t>m 1.04 : 6,32*5,74+(6,32+5,74)*2*4,275-1,20*2,40*3+(1,20+2,40*2)*0,25*3-1,0*2,40+(1,0+2,40*2)*0,30-0,90*1,97</t>
  </si>
  <si>
    <t>m 1.05a : 6,15*5,74+(6,15+5,74)*2*4,275-2,40*2,40+2,40*0,30*3-0,90*1,97</t>
  </si>
  <si>
    <t>m 1.05b : 1,765*3,95+(1,765+3,95)*2*4,275-1,20*2,30+(1,20+2,30*2)*0,30</t>
  </si>
  <si>
    <t>m 1.05c : 1,765*1,70+(1,765+1,70)*2*4,275-1,0*2,30+(1,0+2,30*2)*0,30</t>
  </si>
  <si>
    <t>784011221RT2</t>
  </si>
  <si>
    <t>Ostatní práce zakrytí předmětů,  , včetně dodávky fólie tl. 0,04 mm</t>
  </si>
  <si>
    <t>předpoklad : 100</t>
  </si>
  <si>
    <t>784011222RT2</t>
  </si>
  <si>
    <t>Ostatní práce zakrytí podlah,  , včetně papírové lepenky</t>
  </si>
  <si>
    <t>m 1.04 : 6,32*5,74</t>
  </si>
  <si>
    <t>m 1.05a : 6,15*5,74</t>
  </si>
  <si>
    <t>m 1.05b : 1,765*3,95</t>
  </si>
  <si>
    <t>m 1.05c : 1,765*1,70</t>
  </si>
  <si>
    <t>210PC04</t>
  </si>
  <si>
    <t>D+M  Bleskosvod na trafostanici - podrobně viz samostatný rozpočet</t>
  </si>
  <si>
    <t>979990101R00</t>
  </si>
  <si>
    <t>Poplatek za skládku směsi betonu a cihel do 30x30 cm, skupina 17 01 01 a 17 01 02 z Katalogu odpadů</t>
  </si>
  <si>
    <t>00523  R</t>
  </si>
  <si>
    <t>Zkoušky a revize</t>
  </si>
  <si>
    <t>Náklady zhotovitele, související s prováděním zkoušek a revizí předepsaných technickými normami nebo objednatelem a které jsou pro provedení díla nezbytné.</t>
  </si>
  <si>
    <t>005241020R</t>
  </si>
  <si>
    <t xml:space="preserve">Geodetické zaměření skutečného provedení  </t>
  </si>
  <si>
    <t>Náklady na provedení skutečného zaměření stavby v rozsahu nezbytném pro zápis změny do katastru nemovitostí.</t>
  </si>
  <si>
    <t>113111125R00</t>
  </si>
  <si>
    <t>Odstranění podkladů nebo krytů z kameniva zpevněného cementem, v ploše jednotlivě do 50 m2, tloušťka vrstvy 250 mm</t>
  </si>
  <si>
    <t>3,50*1,900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</si>
  <si>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</si>
  <si>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</si>
  <si>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</si>
  <si>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odstupňování přechodu přes komunikaci : 3,50*0,50*2</t>
  </si>
  <si>
    <t>113151119R00</t>
  </si>
  <si>
    <t>Odstranění podkladu, krytu frézováním povrch živičný, plochy do 500 m2 na jednom objektu nebo při provádění pruhu šířky do  750 mm, tloušťky 100 mm</t>
  </si>
  <si>
    <t>přechod přes komunikaci : 3,50*2,80</t>
  </si>
  <si>
    <t>dtto další stupeň : 3,50*2,30</t>
  </si>
  <si>
    <t>113202111R00</t>
  </si>
  <si>
    <t>Vytrhání obrub z krajníků nebo obrubníků stojatých</t>
  </si>
  <si>
    <t>s vybouráním lože, s přemístěním hmot na skládku na vzdálenost do 3 m nebo naložením na dopravní prostředek</t>
  </si>
  <si>
    <t>4,0*2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</si>
  <si>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</si>
  <si>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</si>
  <si>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</si>
  <si>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pod komunikací : (1,10*0,80)*3,50</t>
  </si>
  <si>
    <t>výkop mimo komunikaci pro monoboxy : 1,10*1,40*(19-3,5)</t>
  </si>
  <si>
    <t>pro kabelovou komuru u objektu : 1,20*1,20*1,40</t>
  </si>
  <si>
    <t>v místě napojení na stávající rozvod : 1,20*1,20*1,40</t>
  </si>
  <si>
    <t>174101102R00</t>
  </si>
  <si>
    <t>Zásyp sypaninou se zhutněním v uzavřených prostorách s urovnáním povrchu zásypu s ručním zhutněním</t>
  </si>
  <si>
    <t>zásyp pod vozovkou : 3,50*1,10*0,30</t>
  </si>
  <si>
    <t>zásyp ve volném terénu : (19,0-3,50)*1,10*0,90</t>
  </si>
  <si>
    <t>zásyp v místě napojení na stávající rozvody : 1,20*1,20*0,90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</si>
  <si>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</si>
  <si>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</si>
  <si>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</si>
  <si>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obsyp multikanálu 2x385/385mm-19m : (1,10*0,45-0,385*0,385*2)*18,0</t>
  </si>
  <si>
    <t>obsyp kabepové komory : (1,20*1,20-0,90*0,90)*1,40</t>
  </si>
  <si>
    <t>zásyp v místě napojení na stávající rozvody : 1,20*1,20*0,50</t>
  </si>
  <si>
    <t>271571112R00</t>
  </si>
  <si>
    <t xml:space="preserve">Polštáře zhutněné pod základy štěrkopísek netříděný,  </t>
  </si>
  <si>
    <t>800-2</t>
  </si>
  <si>
    <t>podkladní vrstva energokanálu : (1,20*1,20*2+1,10*19)*0,05</t>
  </si>
  <si>
    <t>566901111R00</t>
  </si>
  <si>
    <t>Vyspravení podkladu po překopech kamenivem těženým nebo štěrkopískem</t>
  </si>
  <si>
    <t>pro inženýrské sítě, se zhutněním</t>
  </si>
  <si>
    <t>ŠP TL. 150 mm : 1,50*3,50*0,150</t>
  </si>
  <si>
    <t>566904111R00</t>
  </si>
  <si>
    <t>Vyspravení podkladu po překopech kamenivem obalovaným asfaltem</t>
  </si>
  <si>
    <t>OK II tl. 100 mm : 2,300*3,50*0,10*1,90</t>
  </si>
  <si>
    <t>566905111R00</t>
  </si>
  <si>
    <t>Vyspravení podkladu po překopech podkladním betonem</t>
  </si>
  <si>
    <t>ŠCM 250 mm : 1,90*3,50</t>
  </si>
  <si>
    <t>572952111R00</t>
  </si>
  <si>
    <t>Vyspravení krytu po překopech pro inženýrské sítě asfaltovým betonem, po zhutnění tloušťky 30 až 50 mm</t>
  </si>
  <si>
    <t xml:space="preserve">oprava komunikace : </t>
  </si>
  <si>
    <t>ABS I : 3,30*3,50</t>
  </si>
  <si>
    <t>ABH II : 2,90*3,50</t>
  </si>
  <si>
    <t>919735111R00</t>
  </si>
  <si>
    <t>Řezání stávajících krytů nebo podkladů živičných, hloubky do  50 mm</t>
  </si>
  <si>
    <t>včetně spotřeby vody</t>
  </si>
  <si>
    <t>Přechod kanálu přes obslužnou komunikaci : 3,50*2</t>
  </si>
  <si>
    <t>919735112R00</t>
  </si>
  <si>
    <t>Řezání stávajících krytů nebo podkladů živičných, hloubky přes 50 do 100 mm</t>
  </si>
  <si>
    <t>970051300R00</t>
  </si>
  <si>
    <t>Jádrové vrtání, kruhové prostupy v železobetonu jádrové vrtání , do D 300 mm</t>
  </si>
  <si>
    <t>prostup základy do objektu z energokanálu : 0,60*2</t>
  </si>
  <si>
    <t>6500PC01</t>
  </si>
  <si>
    <t>D+M MULTIKANÁLU plast 385/385 mm, 9 otvorový vč. těsnění a spon</t>
  </si>
  <si>
    <t>celková délka kanálů 2x18,85 m : 2*19,0</t>
  </si>
  <si>
    <t>6500PC02</t>
  </si>
  <si>
    <t>D+M KABELOVÉ KOMORY 910/910-1525 mm včetně systémového poklopu se zatížením 1,5 t</t>
  </si>
  <si>
    <t>ukončení kanálu před vstupem do objektu : 1</t>
  </si>
  <si>
    <t>979990112R00</t>
  </si>
  <si>
    <t>Poplatek za skládku obalovaný asfalt , skupina 17 09 04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</si>
</sst>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0" fontId="20" fillId="0" borderId="0" xfId="0" applyNumberFormat="1" applyFont="1" applyBorder="1" applyAlignment="1">
      <alignment vertical="top" wrapText="1"/>
    </xf>
    <xf numFmtId="0" fontId="23" fillId="0" borderId="0" xfId="0" applyNumberFormat="1" applyFont="1" applyAlignment="1">
      <alignment wrapText="1"/>
    </xf>
    <xf numFmtId="0" fontId="20" fillId="0" borderId="18" xfId="0" applyNumberFormat="1" applyFont="1" applyBorder="1" applyAlignment="1">
      <alignment vertical="top" wrapText="1"/>
    </xf>
    <xf numFmtId="49" fontId="17"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0" fontId="20" fillId="0" borderId="0" xfId="0" applyNumberFormat="1" applyFont="1" applyBorder="1" applyAlignment="1">
      <alignment horizontal="left" vertical="top" wrapText="1"/>
    </xf>
    <xf numFmtId="0" fontId="20" fillId="0" borderId="18"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0" xfId="0" applyNumberFormat="1" applyFont="1" applyBorder="1" applyAlignment="1">
      <alignmen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VhlVuCnOq2cO3ibDyFjQQ8prfUoOd9zih2KPcnkTzWqk4qTLwC4XumexdiDnMSWrVtYZiSwEn6R0kjwYR61aPA==" saltValue="cFAqp0UUAOqgIm+URH4ha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SUMIF(F126:F151,A16,I126:I151)+SUMIF(F126:F151,"PSU",I126:I151)</f>
        <v>0</v>
      </c>
      <c r="J16" s="85"/>
    </row>
    <row r="17" spans="1:10" ht="23.25" customHeight="1" x14ac:dyDescent="0.2">
      <c r="A17" s="196" t="s">
        <v>25</v>
      </c>
      <c r="B17" s="38" t="s">
        <v>25</v>
      </c>
      <c r="C17" s="62"/>
      <c r="D17" s="63"/>
      <c r="E17" s="83"/>
      <c r="F17" s="84"/>
      <c r="G17" s="83"/>
      <c r="H17" s="84"/>
      <c r="I17" s="83">
        <f>SUMIF(F126:F151,A17,I126:I151)</f>
        <v>0</v>
      </c>
      <c r="J17" s="85"/>
    </row>
    <row r="18" spans="1:10" ht="23.25" customHeight="1" x14ac:dyDescent="0.2">
      <c r="A18" s="196" t="s">
        <v>26</v>
      </c>
      <c r="B18" s="38" t="s">
        <v>26</v>
      </c>
      <c r="C18" s="62"/>
      <c r="D18" s="63"/>
      <c r="E18" s="83"/>
      <c r="F18" s="84"/>
      <c r="G18" s="83"/>
      <c r="H18" s="84"/>
      <c r="I18" s="83">
        <f>SUMIF(F126:F151,A18,I126:I151)</f>
        <v>0</v>
      </c>
      <c r="J18" s="85"/>
    </row>
    <row r="19" spans="1:10" ht="23.25" customHeight="1" x14ac:dyDescent="0.2">
      <c r="A19" s="196" t="s">
        <v>156</v>
      </c>
      <c r="B19" s="38" t="s">
        <v>27</v>
      </c>
      <c r="C19" s="62"/>
      <c r="D19" s="63"/>
      <c r="E19" s="83"/>
      <c r="F19" s="84"/>
      <c r="G19" s="83"/>
      <c r="H19" s="84"/>
      <c r="I19" s="83">
        <f>SUMIF(F126:F151,A19,I126:I151)</f>
        <v>0</v>
      </c>
      <c r="J19" s="85"/>
    </row>
    <row r="20" spans="1:10" ht="23.25" customHeight="1" x14ac:dyDescent="0.2">
      <c r="A20" s="196" t="s">
        <v>157</v>
      </c>
      <c r="B20" s="38" t="s">
        <v>28</v>
      </c>
      <c r="C20" s="62"/>
      <c r="D20" s="63"/>
      <c r="E20" s="83"/>
      <c r="F20" s="84"/>
      <c r="G20" s="83"/>
      <c r="H20" s="84"/>
      <c r="I20" s="83">
        <f>SUMIF(F126:F151,A20,I126:I151)</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58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45</v>
      </c>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46</v>
      </c>
      <c r="C39" s="146"/>
      <c r="D39" s="146"/>
      <c r="E39" s="146"/>
      <c r="F39" s="147">
        <f>'SO 01A 2020110701A Pol'!AE197+'SO 02 202110702 Pol'!AE413+'SO 03 202110703 Pol'!AE132</f>
        <v>0</v>
      </c>
      <c r="G39" s="148">
        <f>'SO 01A 2020110701A Pol'!AF197+'SO 02 202110702 Pol'!AF413+'SO 03 202110703 Pol'!AF132</f>
        <v>0</v>
      </c>
      <c r="H39" s="149">
        <f>(F39*SazbaDPH1/100)+(G39*SazbaDPH2/100)</f>
        <v>0</v>
      </c>
      <c r="I39" s="149">
        <f>F39+G39+H39</f>
        <v>0</v>
      </c>
      <c r="J39" s="150" t="str">
        <f>IF(CenaCelkemVypocet=0,"",I39/CenaCelkemVypocet*100)</f>
        <v/>
      </c>
    </row>
    <row r="40" spans="1:10" ht="25.5" customHeight="1" x14ac:dyDescent="0.2">
      <c r="A40" s="135">
        <v>2</v>
      </c>
      <c r="B40" s="151"/>
      <c r="C40" s="152" t="s">
        <v>47</v>
      </c>
      <c r="D40" s="152"/>
      <c r="E40" s="152"/>
      <c r="F40" s="153"/>
      <c r="G40" s="154"/>
      <c r="H40" s="154">
        <f>(F40*SazbaDPH1/100)+(G40*SazbaDPH2/100)</f>
        <v>0</v>
      </c>
      <c r="I40" s="154"/>
      <c r="J40" s="155"/>
    </row>
    <row r="41" spans="1:10" ht="25.5" customHeight="1" x14ac:dyDescent="0.2">
      <c r="A41" s="135">
        <v>2</v>
      </c>
      <c r="B41" s="151" t="s">
        <v>48</v>
      </c>
      <c r="C41" s="152" t="s">
        <v>49</v>
      </c>
      <c r="D41" s="152"/>
      <c r="E41" s="152"/>
      <c r="F41" s="153">
        <f>'SO 01A 2020110701A Pol'!AE197</f>
        <v>0</v>
      </c>
      <c r="G41" s="154">
        <f>'SO 01A 2020110701A Pol'!AF197</f>
        <v>0</v>
      </c>
      <c r="H41" s="154">
        <f>(F41*SazbaDPH1/100)+(G41*SazbaDPH2/100)</f>
        <v>0</v>
      </c>
      <c r="I41" s="154">
        <f>F41+G41+H41</f>
        <v>0</v>
      </c>
      <c r="J41" s="155" t="str">
        <f>IF(CenaCelkemVypocet=0,"",I41/CenaCelkemVypocet*100)</f>
        <v/>
      </c>
    </row>
    <row r="42" spans="1:10" ht="25.5" customHeight="1" x14ac:dyDescent="0.2">
      <c r="A42" s="135">
        <v>3</v>
      </c>
      <c r="B42" s="156" t="s">
        <v>50</v>
      </c>
      <c r="C42" s="146" t="s">
        <v>49</v>
      </c>
      <c r="D42" s="146"/>
      <c r="E42" s="146"/>
      <c r="F42" s="157">
        <f>'SO 01A 2020110701A Pol'!AE197</f>
        <v>0</v>
      </c>
      <c r="G42" s="149">
        <f>'SO 01A 2020110701A Pol'!AF197</f>
        <v>0</v>
      </c>
      <c r="H42" s="149">
        <f>(F42*SazbaDPH1/100)+(G42*SazbaDPH2/100)</f>
        <v>0</v>
      </c>
      <c r="I42" s="149">
        <f>F42+G42+H42</f>
        <v>0</v>
      </c>
      <c r="J42" s="150" t="str">
        <f>IF(CenaCelkemVypocet=0,"",I42/CenaCelkemVypocet*100)</f>
        <v/>
      </c>
    </row>
    <row r="43" spans="1:10" ht="25.5" customHeight="1" x14ac:dyDescent="0.2">
      <c r="A43" s="135">
        <v>2</v>
      </c>
      <c r="B43" s="151" t="s">
        <v>51</v>
      </c>
      <c r="C43" s="152" t="s">
        <v>52</v>
      </c>
      <c r="D43" s="152"/>
      <c r="E43" s="152"/>
      <c r="F43" s="153">
        <f>'SO 02 202110702 Pol'!AE413</f>
        <v>0</v>
      </c>
      <c r="G43" s="154">
        <f>'SO 02 202110702 Pol'!AF413</f>
        <v>0</v>
      </c>
      <c r="H43" s="154">
        <f>(F43*SazbaDPH1/100)+(G43*SazbaDPH2/100)</f>
        <v>0</v>
      </c>
      <c r="I43" s="154">
        <f>F43+G43+H43</f>
        <v>0</v>
      </c>
      <c r="J43" s="155" t="str">
        <f>IF(CenaCelkemVypocet=0,"",I43/CenaCelkemVypocet*100)</f>
        <v/>
      </c>
    </row>
    <row r="44" spans="1:10" ht="25.5" customHeight="1" x14ac:dyDescent="0.2">
      <c r="A44" s="135">
        <v>3</v>
      </c>
      <c r="B44" s="156" t="s">
        <v>53</v>
      </c>
      <c r="C44" s="146" t="s">
        <v>52</v>
      </c>
      <c r="D44" s="146"/>
      <c r="E44" s="146"/>
      <c r="F44" s="157">
        <f>'SO 02 202110702 Pol'!AE413</f>
        <v>0</v>
      </c>
      <c r="G44" s="149">
        <f>'SO 02 202110702 Pol'!AF413</f>
        <v>0</v>
      </c>
      <c r="H44" s="149">
        <f>(F44*SazbaDPH1/100)+(G44*SazbaDPH2/100)</f>
        <v>0</v>
      </c>
      <c r="I44" s="149">
        <f>F44+G44+H44</f>
        <v>0</v>
      </c>
      <c r="J44" s="150" t="str">
        <f>IF(CenaCelkemVypocet=0,"",I44/CenaCelkemVypocet*100)</f>
        <v/>
      </c>
    </row>
    <row r="45" spans="1:10" ht="25.5" customHeight="1" x14ac:dyDescent="0.2">
      <c r="A45" s="135">
        <v>2</v>
      </c>
      <c r="B45" s="151" t="s">
        <v>54</v>
      </c>
      <c r="C45" s="152" t="s">
        <v>55</v>
      </c>
      <c r="D45" s="152"/>
      <c r="E45" s="152"/>
      <c r="F45" s="153">
        <f>'SO 03 202110703 Pol'!AE132</f>
        <v>0</v>
      </c>
      <c r="G45" s="154">
        <f>'SO 03 202110703 Pol'!AF132</f>
        <v>0</v>
      </c>
      <c r="H45" s="154">
        <f>(F45*SazbaDPH1/100)+(G45*SazbaDPH2/100)</f>
        <v>0</v>
      </c>
      <c r="I45" s="154">
        <f>F45+G45+H45</f>
        <v>0</v>
      </c>
      <c r="J45" s="155" t="str">
        <f>IF(CenaCelkemVypocet=0,"",I45/CenaCelkemVypocet*100)</f>
        <v/>
      </c>
    </row>
    <row r="46" spans="1:10" ht="25.5" customHeight="1" x14ac:dyDescent="0.2">
      <c r="A46" s="135">
        <v>3</v>
      </c>
      <c r="B46" s="156" t="s">
        <v>56</v>
      </c>
      <c r="C46" s="146" t="s">
        <v>55</v>
      </c>
      <c r="D46" s="146"/>
      <c r="E46" s="146"/>
      <c r="F46" s="157">
        <f>'SO 03 202110703 Pol'!AE132</f>
        <v>0</v>
      </c>
      <c r="G46" s="149">
        <f>'SO 03 202110703 Pol'!AF132</f>
        <v>0</v>
      </c>
      <c r="H46" s="149">
        <f>(F46*SazbaDPH1/100)+(G46*SazbaDPH2/100)</f>
        <v>0</v>
      </c>
      <c r="I46" s="149">
        <f>F46+G46+H46</f>
        <v>0</v>
      </c>
      <c r="J46" s="150" t="str">
        <f>IF(CenaCelkemVypocet=0,"",I46/CenaCelkemVypocet*100)</f>
        <v/>
      </c>
    </row>
    <row r="47" spans="1:10" ht="25.5" customHeight="1" x14ac:dyDescent="0.2">
      <c r="A47" s="135"/>
      <c r="B47" s="158" t="s">
        <v>57</v>
      </c>
      <c r="C47" s="159"/>
      <c r="D47" s="159"/>
      <c r="E47" s="160"/>
      <c r="F47" s="161">
        <f>SUMIF(A39:A46,"=1",F39:F46)</f>
        <v>0</v>
      </c>
      <c r="G47" s="162">
        <f>SUMIF(A39:A46,"=1",G39:G46)</f>
        <v>0</v>
      </c>
      <c r="H47" s="162">
        <f>SUMIF(A39:A46,"=1",H39:H46)</f>
        <v>0</v>
      </c>
      <c r="I47" s="162">
        <f>SUMIF(A39:A46,"=1",I39:I46)</f>
        <v>0</v>
      </c>
      <c r="J47" s="163">
        <f>SUMIF(A39:A46,"=1",J39:J46)</f>
        <v>0</v>
      </c>
    </row>
    <row r="49" spans="1:52" x14ac:dyDescent="0.2">
      <c r="A49" t="s">
        <v>59</v>
      </c>
      <c r="B49" t="s">
        <v>60</v>
      </c>
    </row>
    <row r="50" spans="1:52" x14ac:dyDescent="0.2">
      <c r="B50" s="175" t="s">
        <v>61</v>
      </c>
      <c r="C50" s="175"/>
      <c r="D50" s="175"/>
      <c r="E50" s="175"/>
      <c r="F50" s="175"/>
      <c r="G50" s="175"/>
      <c r="H50" s="175"/>
      <c r="I50" s="175"/>
      <c r="J50" s="175"/>
      <c r="AZ50" s="174" t="str">
        <f>B50</f>
        <v>1. PODMÍNKY PRO ZPRACOVÁNÍ NABÍDKOVÉ CENY</v>
      </c>
    </row>
    <row r="52" spans="1:52" x14ac:dyDescent="0.2">
      <c r="B52" s="175" t="s">
        <v>62</v>
      </c>
      <c r="C52" s="175"/>
      <c r="D52" s="175"/>
      <c r="E52" s="175"/>
      <c r="F52" s="175"/>
      <c r="G52" s="175"/>
      <c r="H52" s="175"/>
      <c r="I52" s="175"/>
      <c r="J52" s="175"/>
      <c r="AZ52" s="174" t="str">
        <f>B52</f>
        <v xml:space="preserve">        Preambule</v>
      </c>
    </row>
    <row r="54" spans="1:52" ht="51" x14ac:dyDescent="0.2">
      <c r="B54" s="175" t="s">
        <v>63</v>
      </c>
      <c r="C54" s="175"/>
      <c r="D54" s="175"/>
      <c r="E54" s="175"/>
      <c r="F54" s="175"/>
      <c r="G54" s="175"/>
      <c r="H54" s="175"/>
      <c r="I54" s="175"/>
      <c r="J54" s="175"/>
      <c r="AZ54" s="174"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5" t="s">
        <v>64</v>
      </c>
      <c r="C55" s="175"/>
      <c r="D55" s="175"/>
      <c r="E55" s="175"/>
      <c r="F55" s="175"/>
      <c r="G55" s="175"/>
      <c r="H55" s="175"/>
      <c r="I55" s="175"/>
      <c r="J55" s="175"/>
      <c r="AZ55" s="174"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5" t="s">
        <v>65</v>
      </c>
      <c r="C57" s="175"/>
      <c r="D57" s="175"/>
      <c r="E57" s="175"/>
      <c r="F57" s="175"/>
      <c r="G57" s="175"/>
      <c r="H57" s="175"/>
      <c r="I57" s="175"/>
      <c r="J57" s="175"/>
      <c r="AZ57" s="174" t="str">
        <f>B57</f>
        <v xml:space="preserve">        Vymezení některých pojmů</v>
      </c>
    </row>
    <row r="60" spans="1:52" x14ac:dyDescent="0.2">
      <c r="B60" s="175" t="s">
        <v>66</v>
      </c>
      <c r="C60" s="175"/>
      <c r="D60" s="175"/>
      <c r="E60" s="175"/>
      <c r="F60" s="175"/>
      <c r="G60" s="175"/>
      <c r="H60" s="175"/>
      <c r="I60" s="175"/>
      <c r="J60" s="175"/>
      <c r="AZ60" s="174" t="str">
        <f>B60</f>
        <v>Pro účely zpracování nabídkové ceny se jsou použity některé pojmy, pod kterými se rozumí:</v>
      </c>
    </row>
    <row r="61" spans="1:52" ht="38.25" x14ac:dyDescent="0.2">
      <c r="B61" s="175" t="s">
        <v>67</v>
      </c>
      <c r="C61" s="175"/>
      <c r="D61" s="175"/>
      <c r="E61" s="175"/>
      <c r="F61" s="175"/>
      <c r="G61" s="175"/>
      <c r="H61" s="175"/>
      <c r="I61" s="175"/>
      <c r="J61" s="175"/>
      <c r="AZ61" s="174"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5" t="s">
        <v>68</v>
      </c>
      <c r="C62" s="175"/>
      <c r="D62" s="175"/>
      <c r="E62" s="175"/>
      <c r="F62" s="175"/>
      <c r="G62" s="175"/>
      <c r="H62" s="175"/>
      <c r="I62" s="175"/>
      <c r="J62" s="175"/>
      <c r="AZ62" s="174"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5" t="s">
        <v>69</v>
      </c>
      <c r="C63" s="175"/>
      <c r="D63" s="175"/>
      <c r="E63" s="175"/>
      <c r="F63" s="175"/>
      <c r="G63" s="175"/>
      <c r="H63" s="175"/>
      <c r="I63" s="175"/>
      <c r="J63" s="175"/>
      <c r="AZ63" s="174"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5" t="s">
        <v>70</v>
      </c>
      <c r="C64" s="175"/>
      <c r="D64" s="175"/>
      <c r="E64" s="175"/>
      <c r="F64" s="175"/>
      <c r="G64" s="175"/>
      <c r="H64" s="175"/>
      <c r="I64" s="175"/>
      <c r="J64" s="175"/>
      <c r="AZ64" s="174"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5" t="s">
        <v>71</v>
      </c>
      <c r="C65" s="175"/>
      <c r="D65" s="175"/>
      <c r="E65" s="175"/>
      <c r="F65" s="175"/>
      <c r="G65" s="175"/>
      <c r="H65" s="175"/>
      <c r="I65" s="175"/>
      <c r="J65" s="175"/>
      <c r="AZ65" s="174"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5" t="s">
        <v>72</v>
      </c>
      <c r="C67" s="175"/>
      <c r="D67" s="175"/>
      <c r="E67" s="175"/>
      <c r="F67" s="175"/>
      <c r="G67" s="175"/>
      <c r="H67" s="175"/>
      <c r="I67" s="175"/>
      <c r="J67" s="175"/>
      <c r="AZ67" s="174" t="str">
        <f>B67</f>
        <v xml:space="preserve">        Cenová soustava</v>
      </c>
    </row>
    <row r="69" spans="2:52" x14ac:dyDescent="0.2">
      <c r="B69" s="175" t="s">
        <v>73</v>
      </c>
      <c r="C69" s="175"/>
      <c r="D69" s="175"/>
      <c r="E69" s="175"/>
      <c r="F69" s="175"/>
      <c r="G69" s="175"/>
      <c r="H69" s="175"/>
      <c r="I69" s="175"/>
      <c r="J69" s="175"/>
      <c r="AZ69" s="174" t="str">
        <f>B69</f>
        <v xml:space="preserve">        Použitá cenová soustava</v>
      </c>
    </row>
    <row r="70" spans="2:52" ht="38.25" x14ac:dyDescent="0.2">
      <c r="B70" s="175" t="s">
        <v>74</v>
      </c>
      <c r="C70" s="175"/>
      <c r="D70" s="175"/>
      <c r="E70" s="175"/>
      <c r="F70" s="175"/>
      <c r="G70" s="175"/>
      <c r="H70" s="175"/>
      <c r="I70" s="175"/>
      <c r="J70" s="175"/>
      <c r="AZ70" s="174"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5" t="s">
        <v>75</v>
      </c>
      <c r="C72" s="175"/>
      <c r="D72" s="175"/>
      <c r="E72" s="175"/>
      <c r="F72" s="175"/>
      <c r="G72" s="175"/>
      <c r="H72" s="175"/>
      <c r="I72" s="175"/>
      <c r="J72" s="175"/>
      <c r="AZ72" s="174" t="str">
        <f>B72</f>
        <v xml:space="preserve">        Technické podmínky</v>
      </c>
    </row>
    <row r="73" spans="2:52" ht="38.25" x14ac:dyDescent="0.2">
      <c r="B73" s="175" t="s">
        <v>76</v>
      </c>
      <c r="C73" s="175"/>
      <c r="D73" s="175"/>
      <c r="E73" s="175"/>
      <c r="F73" s="175"/>
      <c r="G73" s="175"/>
      <c r="H73" s="175"/>
      <c r="I73" s="175"/>
      <c r="J73" s="175"/>
      <c r="AZ73" s="174"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5" t="s">
        <v>77</v>
      </c>
      <c r="C75" s="175"/>
      <c r="D75" s="175"/>
      <c r="E75" s="175"/>
      <c r="F75" s="175"/>
      <c r="G75" s="175"/>
      <c r="H75" s="175"/>
      <c r="I75" s="175"/>
      <c r="J75" s="175"/>
      <c r="AZ75" s="174" t="str">
        <f>B75</f>
        <v>Individuální položky</v>
      </c>
    </row>
    <row r="76" spans="2:52" ht="38.25" x14ac:dyDescent="0.2">
      <c r="B76" s="175" t="s">
        <v>78</v>
      </c>
      <c r="C76" s="175"/>
      <c r="D76" s="175"/>
      <c r="E76" s="175"/>
      <c r="F76" s="175"/>
      <c r="G76" s="175"/>
      <c r="H76" s="175"/>
      <c r="I76" s="175"/>
      <c r="J76" s="175"/>
      <c r="AZ76" s="174"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5" t="s">
        <v>79</v>
      </c>
      <c r="C78" s="175"/>
      <c r="D78" s="175"/>
      <c r="E78" s="175"/>
      <c r="F78" s="175"/>
      <c r="G78" s="175"/>
      <c r="H78" s="175"/>
      <c r="I78" s="175"/>
      <c r="J78" s="175"/>
      <c r="AZ78" s="174" t="str">
        <f>B78</f>
        <v xml:space="preserve">        Závaznost a změna soupisu</v>
      </c>
    </row>
    <row r="80" spans="2:52" x14ac:dyDescent="0.2">
      <c r="B80" s="175" t="s">
        <v>80</v>
      </c>
      <c r="C80" s="175"/>
      <c r="D80" s="175"/>
      <c r="E80" s="175"/>
      <c r="F80" s="175"/>
      <c r="G80" s="175"/>
      <c r="H80" s="175"/>
      <c r="I80" s="175"/>
      <c r="J80" s="175"/>
      <c r="AZ80" s="174" t="str">
        <f>B80</f>
        <v xml:space="preserve">        Závaznost soupisu</v>
      </c>
    </row>
    <row r="81" spans="2:52" ht="38.25" x14ac:dyDescent="0.2">
      <c r="B81" s="175" t="s">
        <v>81</v>
      </c>
      <c r="C81" s="175"/>
      <c r="D81" s="175"/>
      <c r="E81" s="175"/>
      <c r="F81" s="175"/>
      <c r="G81" s="175"/>
      <c r="H81" s="175"/>
      <c r="I81" s="175"/>
      <c r="J81" s="175"/>
      <c r="AZ81" s="174"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5" t="s">
        <v>82</v>
      </c>
      <c r="C83" s="175"/>
      <c r="D83" s="175"/>
      <c r="E83" s="175"/>
      <c r="F83" s="175"/>
      <c r="G83" s="175"/>
      <c r="H83" s="175"/>
      <c r="I83" s="175"/>
      <c r="J83" s="175"/>
      <c r="AZ83" s="174" t="str">
        <f>B83</f>
        <v xml:space="preserve">        Zvláštní podmínky pro stanovení nabídkové ceny</v>
      </c>
    </row>
    <row r="85" spans="2:52" x14ac:dyDescent="0.2">
      <c r="B85" s="175" t="s">
        <v>83</v>
      </c>
      <c r="C85" s="175"/>
      <c r="D85" s="175"/>
      <c r="E85" s="175"/>
      <c r="F85" s="175"/>
      <c r="G85" s="175"/>
      <c r="H85" s="175"/>
      <c r="I85" s="175"/>
      <c r="J85" s="175"/>
      <c r="AZ85" s="174" t="str">
        <f>B85</f>
        <v xml:space="preserve">        Přeprava vybouraných hmot, suti a vytěžené zeminy</v>
      </c>
    </row>
    <row r="86" spans="2:52" ht="76.5" x14ac:dyDescent="0.2">
      <c r="B86" s="175" t="s">
        <v>84</v>
      </c>
      <c r="C86" s="175"/>
      <c r="D86" s="175"/>
      <c r="E86" s="175"/>
      <c r="F86" s="175"/>
      <c r="G86" s="175"/>
      <c r="H86" s="175"/>
      <c r="I86" s="175"/>
      <c r="J86" s="175"/>
      <c r="AZ86" s="174"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5" t="s">
        <v>85</v>
      </c>
      <c r="C88" s="175"/>
      <c r="D88" s="175"/>
      <c r="E88" s="175"/>
      <c r="F88" s="175"/>
      <c r="G88" s="175"/>
      <c r="H88" s="175"/>
      <c r="I88" s="175"/>
      <c r="J88" s="175"/>
      <c r="AZ88" s="174" t="str">
        <f>B88</f>
        <v xml:space="preserve">        Vnitrostaveništní přesun stavebního materiálu</v>
      </c>
    </row>
    <row r="89" spans="2:52" ht="51" x14ac:dyDescent="0.2">
      <c r="B89" s="175" t="s">
        <v>86</v>
      </c>
      <c r="C89" s="175"/>
      <c r="D89" s="175"/>
      <c r="E89" s="175"/>
      <c r="F89" s="175"/>
      <c r="G89" s="175"/>
      <c r="H89" s="175"/>
      <c r="I89" s="175"/>
      <c r="J89" s="175"/>
      <c r="AZ89" s="174"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5" t="s">
        <v>87</v>
      </c>
      <c r="C90" s="175"/>
      <c r="D90" s="175"/>
      <c r="E90" s="175"/>
      <c r="F90" s="175"/>
      <c r="G90" s="175"/>
      <c r="H90" s="175"/>
      <c r="I90" s="175"/>
      <c r="J90" s="175"/>
      <c r="AZ90" s="174"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5" t="s">
        <v>88</v>
      </c>
      <c r="C92" s="175"/>
      <c r="D92" s="175"/>
      <c r="E92" s="175"/>
      <c r="F92" s="175"/>
      <c r="G92" s="175"/>
      <c r="H92" s="175"/>
      <c r="I92" s="175"/>
      <c r="J92" s="175"/>
      <c r="AZ92" s="174" t="str">
        <f>B92</f>
        <v xml:space="preserve">        Příplatky za ztížené podmínky prací</v>
      </c>
    </row>
    <row r="93" spans="2:52" ht="25.5" x14ac:dyDescent="0.2">
      <c r="B93" s="175" t="s">
        <v>89</v>
      </c>
      <c r="C93" s="175"/>
      <c r="D93" s="175"/>
      <c r="E93" s="175"/>
      <c r="F93" s="175"/>
      <c r="G93" s="175"/>
      <c r="H93" s="175"/>
      <c r="I93" s="175"/>
      <c r="J93" s="175"/>
      <c r="AZ93" s="174" t="str">
        <f>B93</f>
        <v>Pokud soupis položku příplatku za ztížené podmínky obsahuje, je dodavatel povinen ji ocenit bez ohledu na to, že tento příplatek dodavatel standardně neuplatňuje.</v>
      </c>
    </row>
    <row r="95" spans="2:52" x14ac:dyDescent="0.2">
      <c r="B95" s="175" t="s">
        <v>90</v>
      </c>
      <c r="C95" s="175"/>
      <c r="D95" s="175"/>
      <c r="E95" s="175"/>
      <c r="F95" s="175"/>
      <c r="G95" s="175"/>
      <c r="H95" s="175"/>
      <c r="I95" s="175"/>
      <c r="J95" s="175"/>
      <c r="AZ95" s="174" t="str">
        <f>B95</f>
        <v xml:space="preserve">        Vedlejší a ostatní náklady</v>
      </c>
    </row>
    <row r="96" spans="2:52" ht="25.5" x14ac:dyDescent="0.2">
      <c r="B96" s="175" t="s">
        <v>91</v>
      </c>
      <c r="C96" s="175"/>
      <c r="D96" s="175"/>
      <c r="E96" s="175"/>
      <c r="F96" s="175"/>
      <c r="G96" s="175"/>
      <c r="H96" s="175"/>
      <c r="I96" s="175"/>
      <c r="J96" s="175"/>
      <c r="AZ96" s="174" t="str">
        <f>B96</f>
        <v>Tyto náklady jsou popsány v samostatném soupisu stavebních prací, dodávek a služeb s tím, že dodavatel je povinen v rámci těchto nákladů ocenit všechny definované náklady souhrnně pro celou stavbu.</v>
      </c>
    </row>
    <row r="100" spans="2:52" x14ac:dyDescent="0.2">
      <c r="B100" s="175" t="s">
        <v>92</v>
      </c>
      <c r="C100" s="175"/>
      <c r="D100" s="175"/>
      <c r="E100" s="175"/>
      <c r="F100" s="175"/>
      <c r="G100" s="175"/>
      <c r="H100" s="175"/>
      <c r="I100" s="175"/>
      <c r="J100" s="175"/>
      <c r="AZ100" s="174" t="str">
        <f>B100</f>
        <v>2. SPECIFICKÉ PODMÍNKY PRO ZPRACOVÁNÍ NABÍDKOVÉ CENY</v>
      </c>
    </row>
    <row r="102" spans="2:52" x14ac:dyDescent="0.2">
      <c r="B102" s="175" t="s">
        <v>93</v>
      </c>
      <c r="C102" s="175"/>
      <c r="D102" s="175"/>
      <c r="E102" s="175"/>
      <c r="F102" s="175"/>
      <c r="G102" s="175"/>
      <c r="H102" s="175"/>
      <c r="I102" s="175"/>
      <c r="J102" s="175"/>
      <c r="AZ102" s="174" t="str">
        <f>B102</f>
        <v>Zde doplní zpracovatel soupisu  případná specifika týkající se konkrétní zakázky.</v>
      </c>
    </row>
    <row r="105" spans="2:52" x14ac:dyDescent="0.2">
      <c r="B105" s="175" t="s">
        <v>94</v>
      </c>
      <c r="C105" s="175"/>
      <c r="D105" s="175"/>
      <c r="E105" s="175"/>
      <c r="F105" s="175"/>
      <c r="G105" s="175"/>
      <c r="H105" s="175"/>
      <c r="I105" s="175"/>
      <c r="J105" s="175"/>
      <c r="AZ105" s="174" t="str">
        <f>B105</f>
        <v>3. ELEKTRONICKÁ PODOBA SOUPISU</v>
      </c>
    </row>
    <row r="107" spans="2:52" x14ac:dyDescent="0.2">
      <c r="B107" s="175" t="s">
        <v>95</v>
      </c>
      <c r="C107" s="175"/>
      <c r="D107" s="175"/>
      <c r="E107" s="175"/>
      <c r="F107" s="175"/>
      <c r="G107" s="175"/>
      <c r="H107" s="175"/>
      <c r="I107" s="175"/>
      <c r="J107" s="175"/>
      <c r="AZ107" s="174" t="str">
        <f>B107</f>
        <v xml:space="preserve">        Elektronická podoba soupisu</v>
      </c>
    </row>
    <row r="108" spans="2:52" ht="25.5" x14ac:dyDescent="0.2">
      <c r="B108" s="175" t="s">
        <v>96</v>
      </c>
      <c r="C108" s="175"/>
      <c r="D108" s="175"/>
      <c r="E108" s="175"/>
      <c r="F108" s="175"/>
      <c r="G108" s="175"/>
      <c r="H108" s="175"/>
      <c r="I108" s="175"/>
      <c r="J108" s="175"/>
      <c r="AZ108" s="174" t="str">
        <f>B108</f>
        <v>V souladu se zákonem jsou předložené soupisy zpracovány i v elektronické podobě.  Elektronickou podobou soupisu stavebních prací, dodávek a služeb je formát MS EXCEL.</v>
      </c>
    </row>
    <row r="109" spans="2:52" x14ac:dyDescent="0.2">
      <c r="B109" s="175" t="s">
        <v>97</v>
      </c>
      <c r="C109" s="175"/>
      <c r="D109" s="175"/>
      <c r="E109" s="175"/>
      <c r="F109" s="175"/>
      <c r="G109" s="175"/>
      <c r="H109" s="175"/>
      <c r="I109" s="175"/>
      <c r="J109" s="175"/>
      <c r="AZ109" s="174" t="str">
        <f>B109</f>
        <v>Popis formátu soupisu odpovídá svou strukturou vzorovému soupisu volně dostupnému na internetové adrese:</v>
      </c>
    </row>
    <row r="111" spans="2:52" x14ac:dyDescent="0.2">
      <c r="B111" s="175" t="s">
        <v>98</v>
      </c>
      <c r="C111" s="175"/>
      <c r="D111" s="175"/>
      <c r="E111" s="175"/>
      <c r="F111" s="175"/>
      <c r="G111" s="175"/>
      <c r="H111" s="175"/>
      <c r="I111" s="175"/>
      <c r="J111" s="175"/>
      <c r="AZ111" s="174" t="str">
        <f>B111</f>
        <v>www.stavebnionline.cz/soupis</v>
      </c>
    </row>
    <row r="113" spans="1:52" x14ac:dyDescent="0.2">
      <c r="B113" s="175" t="s">
        <v>99</v>
      </c>
      <c r="C113" s="175"/>
      <c r="D113" s="175"/>
      <c r="E113" s="175"/>
      <c r="F113" s="175"/>
      <c r="G113" s="175"/>
      <c r="H113" s="175"/>
      <c r="I113" s="175"/>
      <c r="J113" s="175"/>
      <c r="AZ113" s="174" t="str">
        <f>B113</f>
        <v xml:space="preserve">        Zpracování elektronické podoby soupisu</v>
      </c>
    </row>
    <row r="114" spans="1:52" ht="51" x14ac:dyDescent="0.2">
      <c r="B114" s="175" t="s">
        <v>100</v>
      </c>
      <c r="C114" s="175"/>
      <c r="D114" s="175"/>
      <c r="E114" s="175"/>
      <c r="F114" s="175"/>
      <c r="G114" s="175"/>
      <c r="H114" s="175"/>
      <c r="I114" s="175"/>
      <c r="J114" s="175"/>
      <c r="AZ114" s="174"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5" t="s">
        <v>101</v>
      </c>
      <c r="C116" s="175"/>
      <c r="D116" s="175"/>
      <c r="E116" s="175"/>
      <c r="F116" s="175"/>
      <c r="G116" s="175"/>
      <c r="H116" s="175"/>
      <c r="I116" s="175"/>
      <c r="J116" s="175"/>
      <c r="AZ116" s="174" t="str">
        <f>B116</f>
        <v xml:space="preserve">        Jiný formát soupisu</v>
      </c>
    </row>
    <row r="117" spans="1:52" ht="38.25" x14ac:dyDescent="0.2">
      <c r="B117" s="175" t="s">
        <v>102</v>
      </c>
      <c r="C117" s="175"/>
      <c r="D117" s="175"/>
      <c r="E117" s="175"/>
      <c r="F117" s="175"/>
      <c r="G117" s="175"/>
      <c r="H117" s="175"/>
      <c r="I117" s="175"/>
      <c r="J117" s="175"/>
      <c r="AZ117" s="174"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5" t="s">
        <v>103</v>
      </c>
      <c r="C119" s="175"/>
      <c r="D119" s="175"/>
      <c r="E119" s="175"/>
      <c r="F119" s="175"/>
      <c r="G119" s="175"/>
      <c r="H119" s="175"/>
      <c r="I119" s="175"/>
      <c r="J119" s="175"/>
      <c r="AZ119" s="174" t="str">
        <f>B119</f>
        <v xml:space="preserve">        Závěrečné ustanovení</v>
      </c>
    </row>
    <row r="120" spans="1:52" x14ac:dyDescent="0.2">
      <c r="B120" s="175" t="s">
        <v>104</v>
      </c>
      <c r="C120" s="175"/>
      <c r="D120" s="175"/>
      <c r="E120" s="175"/>
      <c r="F120" s="175"/>
      <c r="G120" s="175"/>
      <c r="H120" s="175"/>
      <c r="I120" s="175"/>
      <c r="J120" s="175"/>
      <c r="AZ120" s="174" t="str">
        <f>B120</f>
        <v>Ostatní podmínky vztahující se ke zpracování nabídkové ceny jsou uvedeny v zadávací dokumentaci.</v>
      </c>
    </row>
    <row r="123" spans="1:52" ht="15.75" x14ac:dyDescent="0.25">
      <c r="B123" s="176" t="s">
        <v>105</v>
      </c>
    </row>
    <row r="125" spans="1:52" ht="25.5" customHeight="1" x14ac:dyDescent="0.2">
      <c r="A125" s="178"/>
      <c r="B125" s="181" t="s">
        <v>17</v>
      </c>
      <c r="C125" s="181" t="s">
        <v>5</v>
      </c>
      <c r="D125" s="182"/>
      <c r="E125" s="182"/>
      <c r="F125" s="183" t="s">
        <v>106</v>
      </c>
      <c r="G125" s="183"/>
      <c r="H125" s="183"/>
      <c r="I125" s="183" t="s">
        <v>29</v>
      </c>
      <c r="J125" s="183" t="s">
        <v>0</v>
      </c>
    </row>
    <row r="126" spans="1:52" ht="36.75" customHeight="1" x14ac:dyDescent="0.2">
      <c r="A126" s="179"/>
      <c r="B126" s="184" t="s">
        <v>107</v>
      </c>
      <c r="C126" s="185" t="s">
        <v>108</v>
      </c>
      <c r="D126" s="186"/>
      <c r="E126" s="186"/>
      <c r="F126" s="192" t="s">
        <v>24</v>
      </c>
      <c r="G126" s="193"/>
      <c r="H126" s="193"/>
      <c r="I126" s="193">
        <f>'SO 01A 2020110701A Pol'!G8+'SO 03 202110703 Pol'!G8</f>
        <v>0</v>
      </c>
      <c r="J126" s="190" t="str">
        <f>IF(I152=0,"",I126/I152*100)</f>
        <v/>
      </c>
    </row>
    <row r="127" spans="1:52" ht="36.75" customHeight="1" x14ac:dyDescent="0.2">
      <c r="A127" s="179"/>
      <c r="B127" s="184" t="s">
        <v>109</v>
      </c>
      <c r="C127" s="185" t="s">
        <v>110</v>
      </c>
      <c r="D127" s="186"/>
      <c r="E127" s="186"/>
      <c r="F127" s="192" t="s">
        <v>24</v>
      </c>
      <c r="G127" s="193"/>
      <c r="H127" s="193"/>
      <c r="I127" s="193">
        <f>'SO 03 202110703 Pol'!G46</f>
        <v>0</v>
      </c>
      <c r="J127" s="190" t="str">
        <f>IF(I152=0,"",I127/I152*100)</f>
        <v/>
      </c>
    </row>
    <row r="128" spans="1:52" ht="36.75" customHeight="1" x14ac:dyDescent="0.2">
      <c r="A128" s="179"/>
      <c r="B128" s="184" t="s">
        <v>111</v>
      </c>
      <c r="C128" s="185" t="s">
        <v>112</v>
      </c>
      <c r="D128" s="186"/>
      <c r="E128" s="186"/>
      <c r="F128" s="192" t="s">
        <v>24</v>
      </c>
      <c r="G128" s="193"/>
      <c r="H128" s="193"/>
      <c r="I128" s="193">
        <f>'SO 01A 2020110701A Pol'!G57+'SO 02 202110702 Pol'!G8+'SO 03 202110703 Pol'!G50</f>
        <v>0</v>
      </c>
      <c r="J128" s="190" t="str">
        <f>IF(I152=0,"",I128/I152*100)</f>
        <v/>
      </c>
    </row>
    <row r="129" spans="1:10" ht="36.75" customHeight="1" x14ac:dyDescent="0.2">
      <c r="A129" s="179"/>
      <c r="B129" s="184" t="s">
        <v>113</v>
      </c>
      <c r="C129" s="185" t="s">
        <v>114</v>
      </c>
      <c r="D129" s="186"/>
      <c r="E129" s="186"/>
      <c r="F129" s="192" t="s">
        <v>24</v>
      </c>
      <c r="G129" s="193"/>
      <c r="H129" s="193"/>
      <c r="I129" s="193">
        <f>'SO 02 202110702 Pol'!G19</f>
        <v>0</v>
      </c>
      <c r="J129" s="190" t="str">
        <f>IF(I152=0,"",I129/I152*100)</f>
        <v/>
      </c>
    </row>
    <row r="130" spans="1:10" ht="36.75" customHeight="1" x14ac:dyDescent="0.2">
      <c r="A130" s="179"/>
      <c r="B130" s="184" t="s">
        <v>115</v>
      </c>
      <c r="C130" s="185" t="s">
        <v>116</v>
      </c>
      <c r="D130" s="186"/>
      <c r="E130" s="186"/>
      <c r="F130" s="192" t="s">
        <v>24</v>
      </c>
      <c r="G130" s="193"/>
      <c r="H130" s="193"/>
      <c r="I130" s="193">
        <f>'SO 02 202110702 Pol'!G44</f>
        <v>0</v>
      </c>
      <c r="J130" s="190" t="str">
        <f>IF(I152=0,"",I130/I152*100)</f>
        <v/>
      </c>
    </row>
    <row r="131" spans="1:10" ht="36.75" customHeight="1" x14ac:dyDescent="0.2">
      <c r="A131" s="179"/>
      <c r="B131" s="184" t="s">
        <v>117</v>
      </c>
      <c r="C131" s="185" t="s">
        <v>118</v>
      </c>
      <c r="D131" s="186"/>
      <c r="E131" s="186"/>
      <c r="F131" s="192" t="s">
        <v>24</v>
      </c>
      <c r="G131" s="193"/>
      <c r="H131" s="193"/>
      <c r="I131" s="193">
        <f>'SO 02 202110702 Pol'!G72</f>
        <v>0</v>
      </c>
      <c r="J131" s="190" t="str">
        <f>IF(I152=0,"",I131/I152*100)</f>
        <v/>
      </c>
    </row>
    <row r="132" spans="1:10" ht="36.75" customHeight="1" x14ac:dyDescent="0.2">
      <c r="A132" s="179"/>
      <c r="B132" s="184" t="s">
        <v>119</v>
      </c>
      <c r="C132" s="185" t="s">
        <v>120</v>
      </c>
      <c r="D132" s="186"/>
      <c r="E132" s="186"/>
      <c r="F132" s="192" t="s">
        <v>24</v>
      </c>
      <c r="G132" s="193"/>
      <c r="H132" s="193"/>
      <c r="I132" s="193">
        <f>'SO 02 202110702 Pol'!G112</f>
        <v>0</v>
      </c>
      <c r="J132" s="190" t="str">
        <f>IF(I152=0,"",I132/I152*100)</f>
        <v/>
      </c>
    </row>
    <row r="133" spans="1:10" ht="36.75" customHeight="1" x14ac:dyDescent="0.2">
      <c r="A133" s="179"/>
      <c r="B133" s="184" t="s">
        <v>121</v>
      </c>
      <c r="C133" s="185" t="s">
        <v>122</v>
      </c>
      <c r="D133" s="186"/>
      <c r="E133" s="186"/>
      <c r="F133" s="192" t="s">
        <v>24</v>
      </c>
      <c r="G133" s="193"/>
      <c r="H133" s="193"/>
      <c r="I133" s="193">
        <f>'SO 02 202110702 Pol'!G135</f>
        <v>0</v>
      </c>
      <c r="J133" s="190" t="str">
        <f>IF(I152=0,"",I133/I152*100)</f>
        <v/>
      </c>
    </row>
    <row r="134" spans="1:10" ht="36.75" customHeight="1" x14ac:dyDescent="0.2">
      <c r="A134" s="179"/>
      <c r="B134" s="184" t="s">
        <v>123</v>
      </c>
      <c r="C134" s="185" t="s">
        <v>124</v>
      </c>
      <c r="D134" s="186"/>
      <c r="E134" s="186"/>
      <c r="F134" s="192" t="s">
        <v>24</v>
      </c>
      <c r="G134" s="193"/>
      <c r="H134" s="193"/>
      <c r="I134" s="193">
        <f>'SO 02 202110702 Pol'!G141+'SO 03 202110703 Pol'!G68</f>
        <v>0</v>
      </c>
      <c r="J134" s="190" t="str">
        <f>IF(I152=0,"",I134/I152*100)</f>
        <v/>
      </c>
    </row>
    <row r="135" spans="1:10" ht="36.75" customHeight="1" x14ac:dyDescent="0.2">
      <c r="A135" s="179"/>
      <c r="B135" s="184" t="s">
        <v>125</v>
      </c>
      <c r="C135" s="185" t="s">
        <v>126</v>
      </c>
      <c r="D135" s="186"/>
      <c r="E135" s="186"/>
      <c r="F135" s="192" t="s">
        <v>24</v>
      </c>
      <c r="G135" s="193"/>
      <c r="H135" s="193"/>
      <c r="I135" s="193">
        <f>'SO 01A 2020110701A Pol'!G64+'SO 02 202110702 Pol'!G146</f>
        <v>0</v>
      </c>
      <c r="J135" s="190" t="str">
        <f>IF(I152=0,"",I135/I152*100)</f>
        <v/>
      </c>
    </row>
    <row r="136" spans="1:10" ht="36.75" customHeight="1" x14ac:dyDescent="0.2">
      <c r="A136" s="179"/>
      <c r="B136" s="184" t="s">
        <v>127</v>
      </c>
      <c r="C136" s="185" t="s">
        <v>128</v>
      </c>
      <c r="D136" s="186"/>
      <c r="E136" s="186"/>
      <c r="F136" s="192" t="s">
        <v>24</v>
      </c>
      <c r="G136" s="193"/>
      <c r="H136" s="193"/>
      <c r="I136" s="193">
        <f>'SO 01A 2020110701A Pol'!G77+'SO 02 202110702 Pol'!G179+'SO 03 202110703 Pol'!G77</f>
        <v>0</v>
      </c>
      <c r="J136" s="190" t="str">
        <f>IF(I152=0,"",I136/I152*100)</f>
        <v/>
      </c>
    </row>
    <row r="137" spans="1:10" ht="36.75" customHeight="1" x14ac:dyDescent="0.2">
      <c r="A137" s="179"/>
      <c r="B137" s="184" t="s">
        <v>129</v>
      </c>
      <c r="C137" s="185" t="s">
        <v>130</v>
      </c>
      <c r="D137" s="186"/>
      <c r="E137" s="186"/>
      <c r="F137" s="192" t="s">
        <v>24</v>
      </c>
      <c r="G137" s="193"/>
      <c r="H137" s="193"/>
      <c r="I137" s="193">
        <f>'SO 01A 2020110701A Pol'!G86</f>
        <v>0</v>
      </c>
      <c r="J137" s="190" t="str">
        <f>IF(I152=0,"",I137/I152*100)</f>
        <v/>
      </c>
    </row>
    <row r="138" spans="1:10" ht="36.75" customHeight="1" x14ac:dyDescent="0.2">
      <c r="A138" s="179"/>
      <c r="B138" s="184" t="s">
        <v>131</v>
      </c>
      <c r="C138" s="185" t="s">
        <v>132</v>
      </c>
      <c r="D138" s="186"/>
      <c r="E138" s="186"/>
      <c r="F138" s="192" t="s">
        <v>24</v>
      </c>
      <c r="G138" s="193"/>
      <c r="H138" s="193"/>
      <c r="I138" s="193">
        <f>'SO 01A 2020110701A Pol'!G139+'SO 02 202110702 Pol'!G205+'SO 03 202110703 Pol'!G81</f>
        <v>0</v>
      </c>
      <c r="J138" s="190" t="str">
        <f>IF(I152=0,"",I138/I152*100)</f>
        <v/>
      </c>
    </row>
    <row r="139" spans="1:10" ht="36.75" customHeight="1" x14ac:dyDescent="0.2">
      <c r="A139" s="179"/>
      <c r="B139" s="184" t="s">
        <v>133</v>
      </c>
      <c r="C139" s="185" t="s">
        <v>134</v>
      </c>
      <c r="D139" s="186"/>
      <c r="E139" s="186"/>
      <c r="F139" s="192" t="s">
        <v>25</v>
      </c>
      <c r="G139" s="193"/>
      <c r="H139" s="193"/>
      <c r="I139" s="193">
        <f>'SO 02 202110702 Pol'!G209</f>
        <v>0</v>
      </c>
      <c r="J139" s="190" t="str">
        <f>IF(I152=0,"",I139/I152*100)</f>
        <v/>
      </c>
    </row>
    <row r="140" spans="1:10" ht="36.75" customHeight="1" x14ac:dyDescent="0.2">
      <c r="A140" s="179"/>
      <c r="B140" s="184" t="s">
        <v>135</v>
      </c>
      <c r="C140" s="185" t="s">
        <v>136</v>
      </c>
      <c r="D140" s="186"/>
      <c r="E140" s="186"/>
      <c r="F140" s="192" t="s">
        <v>25</v>
      </c>
      <c r="G140" s="193"/>
      <c r="H140" s="193"/>
      <c r="I140" s="193">
        <f>'SO 02 202110702 Pol'!G236</f>
        <v>0</v>
      </c>
      <c r="J140" s="190" t="str">
        <f>IF(I152=0,"",I140/I152*100)</f>
        <v/>
      </c>
    </row>
    <row r="141" spans="1:10" ht="36.75" customHeight="1" x14ac:dyDescent="0.2">
      <c r="A141" s="179"/>
      <c r="B141" s="184" t="s">
        <v>137</v>
      </c>
      <c r="C141" s="185" t="s">
        <v>138</v>
      </c>
      <c r="D141" s="186"/>
      <c r="E141" s="186"/>
      <c r="F141" s="192" t="s">
        <v>25</v>
      </c>
      <c r="G141" s="193"/>
      <c r="H141" s="193"/>
      <c r="I141" s="193">
        <f>'SO 02 202110702 Pol'!G240</f>
        <v>0</v>
      </c>
      <c r="J141" s="190" t="str">
        <f>IF(I152=0,"",I141/I152*100)</f>
        <v/>
      </c>
    </row>
    <row r="142" spans="1:10" ht="36.75" customHeight="1" x14ac:dyDescent="0.2">
      <c r="A142" s="179"/>
      <c r="B142" s="184" t="s">
        <v>139</v>
      </c>
      <c r="C142" s="185" t="s">
        <v>140</v>
      </c>
      <c r="D142" s="186"/>
      <c r="E142" s="186"/>
      <c r="F142" s="192" t="s">
        <v>25</v>
      </c>
      <c r="G142" s="193"/>
      <c r="H142" s="193"/>
      <c r="I142" s="193">
        <f>'SO 02 202110702 Pol'!G245</f>
        <v>0</v>
      </c>
      <c r="J142" s="190" t="str">
        <f>IF(I152=0,"",I142/I152*100)</f>
        <v/>
      </c>
    </row>
    <row r="143" spans="1:10" ht="36.75" customHeight="1" x14ac:dyDescent="0.2">
      <c r="A143" s="179"/>
      <c r="B143" s="184" t="s">
        <v>141</v>
      </c>
      <c r="C143" s="185" t="s">
        <v>142</v>
      </c>
      <c r="D143" s="186"/>
      <c r="E143" s="186"/>
      <c r="F143" s="192" t="s">
        <v>25</v>
      </c>
      <c r="G143" s="193"/>
      <c r="H143" s="193"/>
      <c r="I143" s="193">
        <f>'SO 02 202110702 Pol'!G282</f>
        <v>0</v>
      </c>
      <c r="J143" s="190" t="str">
        <f>IF(I152=0,"",I143/I152*100)</f>
        <v/>
      </c>
    </row>
    <row r="144" spans="1:10" ht="36.75" customHeight="1" x14ac:dyDescent="0.2">
      <c r="A144" s="179"/>
      <c r="B144" s="184" t="s">
        <v>143</v>
      </c>
      <c r="C144" s="185" t="s">
        <v>144</v>
      </c>
      <c r="D144" s="186"/>
      <c r="E144" s="186"/>
      <c r="F144" s="192" t="s">
        <v>25</v>
      </c>
      <c r="G144" s="193"/>
      <c r="H144" s="193"/>
      <c r="I144" s="193">
        <f>'SO 02 202110702 Pol'!G310</f>
        <v>0</v>
      </c>
      <c r="J144" s="190" t="str">
        <f>IF(I152=0,"",I144/I152*100)</f>
        <v/>
      </c>
    </row>
    <row r="145" spans="1:10" ht="36.75" customHeight="1" x14ac:dyDescent="0.2">
      <c r="A145" s="179"/>
      <c r="B145" s="184" t="s">
        <v>145</v>
      </c>
      <c r="C145" s="185" t="s">
        <v>146</v>
      </c>
      <c r="D145" s="186"/>
      <c r="E145" s="186"/>
      <c r="F145" s="192" t="s">
        <v>25</v>
      </c>
      <c r="G145" s="193"/>
      <c r="H145" s="193"/>
      <c r="I145" s="193">
        <f>'SO 02 202110702 Pol'!G331</f>
        <v>0</v>
      </c>
      <c r="J145" s="190" t="str">
        <f>IF(I152=0,"",I145/I152*100)</f>
        <v/>
      </c>
    </row>
    <row r="146" spans="1:10" ht="36.75" customHeight="1" x14ac:dyDescent="0.2">
      <c r="A146" s="179"/>
      <c r="B146" s="184" t="s">
        <v>147</v>
      </c>
      <c r="C146" s="185" t="s">
        <v>148</v>
      </c>
      <c r="D146" s="186"/>
      <c r="E146" s="186"/>
      <c r="F146" s="192" t="s">
        <v>25</v>
      </c>
      <c r="G146" s="193"/>
      <c r="H146" s="193"/>
      <c r="I146" s="193">
        <f>'SO 02 202110702 Pol'!G348</f>
        <v>0</v>
      </c>
      <c r="J146" s="190" t="str">
        <f>IF(I152=0,"",I146/I152*100)</f>
        <v/>
      </c>
    </row>
    <row r="147" spans="1:10" ht="36.75" customHeight="1" x14ac:dyDescent="0.2">
      <c r="A147" s="179"/>
      <c r="B147" s="184" t="s">
        <v>149</v>
      </c>
      <c r="C147" s="185" t="s">
        <v>150</v>
      </c>
      <c r="D147" s="186"/>
      <c r="E147" s="186"/>
      <c r="F147" s="192" t="s">
        <v>26</v>
      </c>
      <c r="G147" s="193"/>
      <c r="H147" s="193"/>
      <c r="I147" s="193">
        <f>'SO 01A 2020110701A Pol'!G143+'SO 02 202110702 Pol'!G372</f>
        <v>0</v>
      </c>
      <c r="J147" s="190" t="str">
        <f>IF(I152=0,"",I147/I152*100)</f>
        <v/>
      </c>
    </row>
    <row r="148" spans="1:10" ht="36.75" customHeight="1" x14ac:dyDescent="0.2">
      <c r="A148" s="179"/>
      <c r="B148" s="184" t="s">
        <v>151</v>
      </c>
      <c r="C148" s="185" t="s">
        <v>152</v>
      </c>
      <c r="D148" s="186"/>
      <c r="E148" s="186"/>
      <c r="F148" s="192" t="s">
        <v>26</v>
      </c>
      <c r="G148" s="193"/>
      <c r="H148" s="193"/>
      <c r="I148" s="193">
        <f>'SO 03 202110703 Pol'!G85</f>
        <v>0</v>
      </c>
      <c r="J148" s="190" t="str">
        <f>IF(I152=0,"",I148/I152*100)</f>
        <v/>
      </c>
    </row>
    <row r="149" spans="1:10" ht="36.75" customHeight="1" x14ac:dyDescent="0.2">
      <c r="A149" s="179"/>
      <c r="B149" s="184" t="s">
        <v>153</v>
      </c>
      <c r="C149" s="185" t="s">
        <v>154</v>
      </c>
      <c r="D149" s="186"/>
      <c r="E149" s="186"/>
      <c r="F149" s="192" t="s">
        <v>155</v>
      </c>
      <c r="G149" s="193"/>
      <c r="H149" s="193"/>
      <c r="I149" s="193">
        <f>'SO 01A 2020110701A Pol'!G148+'SO 02 202110702 Pol'!G375+'SO 03 202110703 Pol'!G92</f>
        <v>0</v>
      </c>
      <c r="J149" s="190" t="str">
        <f>IF(I152=0,"",I149/I152*100)</f>
        <v/>
      </c>
    </row>
    <row r="150" spans="1:10" ht="36.75" customHeight="1" x14ac:dyDescent="0.2">
      <c r="A150" s="179"/>
      <c r="B150" s="184" t="s">
        <v>156</v>
      </c>
      <c r="C150" s="185" t="s">
        <v>27</v>
      </c>
      <c r="D150" s="186"/>
      <c r="E150" s="186"/>
      <c r="F150" s="192" t="s">
        <v>156</v>
      </c>
      <c r="G150" s="193"/>
      <c r="H150" s="193"/>
      <c r="I150" s="193">
        <f>'SO 01A 2020110701A Pol'!G173+'SO 02 202110702 Pol'!G383+'SO 03 202110703 Pol'!G102</f>
        <v>0</v>
      </c>
      <c r="J150" s="190" t="str">
        <f>IF(I152=0,"",I150/I152*100)</f>
        <v/>
      </c>
    </row>
    <row r="151" spans="1:10" ht="36.75" customHeight="1" x14ac:dyDescent="0.2">
      <c r="A151" s="179"/>
      <c r="B151" s="184" t="s">
        <v>157</v>
      </c>
      <c r="C151" s="185" t="s">
        <v>28</v>
      </c>
      <c r="D151" s="186"/>
      <c r="E151" s="186"/>
      <c r="F151" s="192" t="s">
        <v>157</v>
      </c>
      <c r="G151" s="193"/>
      <c r="H151" s="193"/>
      <c r="I151" s="193">
        <f>'SO 01A 2020110701A Pol'!G189+'SO 02 202110702 Pol'!G399+'SO 03 202110703 Pol'!G118</f>
        <v>0</v>
      </c>
      <c r="J151" s="190" t="str">
        <f>IF(I152=0,"",I151/I152*100)</f>
        <v/>
      </c>
    </row>
    <row r="152" spans="1:10" ht="25.5" customHeight="1" x14ac:dyDescent="0.2">
      <c r="A152" s="180"/>
      <c r="B152" s="187" t="s">
        <v>1</v>
      </c>
      <c r="C152" s="188"/>
      <c r="D152" s="189"/>
      <c r="E152" s="189"/>
      <c r="F152" s="194"/>
      <c r="G152" s="195"/>
      <c r="H152" s="195"/>
      <c r="I152" s="195">
        <f>SUM(I126:I151)</f>
        <v>0</v>
      </c>
      <c r="J152" s="191">
        <f>SUM(J126:J151)</f>
        <v>0</v>
      </c>
    </row>
    <row r="153" spans="1:10" x14ac:dyDescent="0.2">
      <c r="F153" s="133"/>
      <c r="G153" s="133"/>
      <c r="H153" s="133"/>
      <c r="I153" s="133"/>
      <c r="J153" s="134"/>
    </row>
    <row r="154" spans="1:10" x14ac:dyDescent="0.2">
      <c r="F154" s="133"/>
      <c r="G154" s="133"/>
      <c r="H154" s="133"/>
      <c r="I154" s="133"/>
      <c r="J154" s="134"/>
    </row>
    <row r="155" spans="1:10" x14ac:dyDescent="0.2">
      <c r="F155" s="133"/>
      <c r="G155" s="133"/>
      <c r="H155" s="133"/>
      <c r="I155" s="133"/>
      <c r="J155" s="134"/>
    </row>
  </sheetData>
  <sheetProtection algorithmName="SHA-512" hashValue="xUfbKcJhrwbk6mvnTxxl0xoULlSsH6fJ8XtJs+c3nYm79DOMeUHGub7uDJV1BWV4Q7LrLZaomDA1A4K/LFlFCA==" saltValue="Lcpl6J+vafDf/PCxvogDf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0">
    <mergeCell ref="C148:E148"/>
    <mergeCell ref="C149:E149"/>
    <mergeCell ref="C150:E150"/>
    <mergeCell ref="C151:E151"/>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B117:J117"/>
    <mergeCell ref="B119:J119"/>
    <mergeCell ref="B120:J120"/>
    <mergeCell ref="C126:E126"/>
    <mergeCell ref="C127:E127"/>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5"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aRCTivddCzkqt/ZItnh55sk991Zq0Sf8QGeurJm+qS5sIZXkGlIbd36l3PpT0mbhTCyfGFaZnl5Es5bIxfFajA==" saltValue="r5HCVHDjLhUxvUDupijE/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5093-3761-4D3E-BB59-9D53569CB46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158</v>
      </c>
      <c r="B1" s="197"/>
      <c r="C1" s="197"/>
      <c r="D1" s="197"/>
      <c r="E1" s="197"/>
      <c r="F1" s="197"/>
      <c r="G1" s="197"/>
      <c r="AG1" t="s">
        <v>159</v>
      </c>
    </row>
    <row r="2" spans="1:60" ht="24.95" customHeight="1" x14ac:dyDescent="0.2">
      <c r="A2" s="198" t="s">
        <v>7</v>
      </c>
      <c r="B2" s="49" t="s">
        <v>43</v>
      </c>
      <c r="C2" s="201" t="s">
        <v>44</v>
      </c>
      <c r="D2" s="199"/>
      <c r="E2" s="199"/>
      <c r="F2" s="199"/>
      <c r="G2" s="200"/>
      <c r="AG2" t="s">
        <v>160</v>
      </c>
    </row>
    <row r="3" spans="1:60" ht="24.95" customHeight="1" x14ac:dyDescent="0.2">
      <c r="A3" s="198" t="s">
        <v>8</v>
      </c>
      <c r="B3" s="49" t="s">
        <v>48</v>
      </c>
      <c r="C3" s="201" t="s">
        <v>49</v>
      </c>
      <c r="D3" s="199"/>
      <c r="E3" s="199"/>
      <c r="F3" s="199"/>
      <c r="G3" s="200"/>
      <c r="AC3" s="177" t="s">
        <v>160</v>
      </c>
      <c r="AG3" t="s">
        <v>161</v>
      </c>
    </row>
    <row r="4" spans="1:60" ht="24.95" customHeight="1" x14ac:dyDescent="0.2">
      <c r="A4" s="202" t="s">
        <v>9</v>
      </c>
      <c r="B4" s="203" t="s">
        <v>50</v>
      </c>
      <c r="C4" s="204" t="s">
        <v>49</v>
      </c>
      <c r="D4" s="205"/>
      <c r="E4" s="205"/>
      <c r="F4" s="205"/>
      <c r="G4" s="206"/>
      <c r="AG4" t="s">
        <v>162</v>
      </c>
    </row>
    <row r="5" spans="1:60" x14ac:dyDescent="0.2">
      <c r="D5" s="10"/>
    </row>
    <row r="6" spans="1:60" ht="38.25" x14ac:dyDescent="0.2">
      <c r="A6" s="208" t="s">
        <v>163</v>
      </c>
      <c r="B6" s="210" t="s">
        <v>164</v>
      </c>
      <c r="C6" s="210" t="s">
        <v>165</v>
      </c>
      <c r="D6" s="209" t="s">
        <v>166</v>
      </c>
      <c r="E6" s="208" t="s">
        <v>167</v>
      </c>
      <c r="F6" s="207" t="s">
        <v>168</v>
      </c>
      <c r="G6" s="208" t="s">
        <v>29</v>
      </c>
      <c r="H6" s="211" t="s">
        <v>30</v>
      </c>
      <c r="I6" s="211" t="s">
        <v>169</v>
      </c>
      <c r="J6" s="211" t="s">
        <v>31</v>
      </c>
      <c r="K6" s="211" t="s">
        <v>170</v>
      </c>
      <c r="L6" s="211" t="s">
        <v>171</v>
      </c>
      <c r="M6" s="211" t="s">
        <v>172</v>
      </c>
      <c r="N6" s="211" t="s">
        <v>173</v>
      </c>
      <c r="O6" s="211" t="s">
        <v>174</v>
      </c>
      <c r="P6" s="211" t="s">
        <v>175</v>
      </c>
      <c r="Q6" s="211" t="s">
        <v>176</v>
      </c>
      <c r="R6" s="211" t="s">
        <v>177</v>
      </c>
      <c r="S6" s="211" t="s">
        <v>178</v>
      </c>
      <c r="T6" s="211" t="s">
        <v>179</v>
      </c>
      <c r="U6" s="211" t="s">
        <v>180</v>
      </c>
      <c r="V6" s="211" t="s">
        <v>181</v>
      </c>
      <c r="W6" s="211" t="s">
        <v>182</v>
      </c>
      <c r="X6" s="211" t="s">
        <v>183</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184</v>
      </c>
      <c r="B8" s="234" t="s">
        <v>107</v>
      </c>
      <c r="C8" s="254" t="s">
        <v>108</v>
      </c>
      <c r="D8" s="235"/>
      <c r="E8" s="236"/>
      <c r="F8" s="237"/>
      <c r="G8" s="237">
        <f>SUMIF(AG9:AG56,"&lt;&gt;NOR",G9:G56)</f>
        <v>0</v>
      </c>
      <c r="H8" s="237"/>
      <c r="I8" s="237">
        <f>SUM(I9:I56)</f>
        <v>0</v>
      </c>
      <c r="J8" s="237"/>
      <c r="K8" s="237">
        <f>SUM(K9:K56)</f>
        <v>0</v>
      </c>
      <c r="L8" s="237"/>
      <c r="M8" s="237">
        <f>SUM(M9:M56)</f>
        <v>0</v>
      </c>
      <c r="N8" s="237"/>
      <c r="O8" s="237">
        <f>SUM(O9:O56)</f>
        <v>0</v>
      </c>
      <c r="P8" s="237"/>
      <c r="Q8" s="237">
        <f>SUM(Q9:Q56)</f>
        <v>197.77</v>
      </c>
      <c r="R8" s="237"/>
      <c r="S8" s="237"/>
      <c r="T8" s="238"/>
      <c r="U8" s="232"/>
      <c r="V8" s="232">
        <f>SUM(V9:V56)</f>
        <v>94.429999999999993</v>
      </c>
      <c r="W8" s="232"/>
      <c r="X8" s="232"/>
      <c r="AG8" t="s">
        <v>185</v>
      </c>
    </row>
    <row r="9" spans="1:60" outlineLevel="1" x14ac:dyDescent="0.2">
      <c r="A9" s="239">
        <v>1</v>
      </c>
      <c r="B9" s="240" t="s">
        <v>186</v>
      </c>
      <c r="C9" s="255" t="s">
        <v>187</v>
      </c>
      <c r="D9" s="241" t="s">
        <v>188</v>
      </c>
      <c r="E9" s="242">
        <v>82.404129999999995</v>
      </c>
      <c r="F9" s="243"/>
      <c r="G9" s="244">
        <f>ROUND(E9*F9,2)</f>
        <v>0</v>
      </c>
      <c r="H9" s="243"/>
      <c r="I9" s="244">
        <f>ROUND(E9*H9,2)</f>
        <v>0</v>
      </c>
      <c r="J9" s="243"/>
      <c r="K9" s="244">
        <f>ROUND(E9*J9,2)</f>
        <v>0</v>
      </c>
      <c r="L9" s="244">
        <v>21</v>
      </c>
      <c r="M9" s="244">
        <f>G9*(1+L9/100)</f>
        <v>0</v>
      </c>
      <c r="N9" s="244">
        <v>0</v>
      </c>
      <c r="O9" s="244">
        <f>ROUND(E9*N9,2)</f>
        <v>0</v>
      </c>
      <c r="P9" s="244">
        <v>2.4</v>
      </c>
      <c r="Q9" s="244">
        <f>ROUND(E9*P9,2)</f>
        <v>197.77</v>
      </c>
      <c r="R9" s="244" t="s">
        <v>189</v>
      </c>
      <c r="S9" s="244" t="s">
        <v>190</v>
      </c>
      <c r="T9" s="245" t="s">
        <v>191</v>
      </c>
      <c r="U9" s="222">
        <v>0.78</v>
      </c>
      <c r="V9" s="222">
        <f>ROUND(E9*U9,2)</f>
        <v>64.28</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194</v>
      </c>
      <c r="D10" s="246"/>
      <c r="E10" s="246"/>
      <c r="F10" s="246"/>
      <c r="G10" s="246"/>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196</v>
      </c>
      <c r="D11" s="224"/>
      <c r="E11" s="225"/>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197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198</v>
      </c>
      <c r="D12" s="224"/>
      <c r="E12" s="225">
        <v>13.54763</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197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199</v>
      </c>
      <c r="D13" s="224"/>
      <c r="E13" s="225">
        <v>8.0076300000000007</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200</v>
      </c>
      <c r="D14" s="224"/>
      <c r="E14" s="225">
        <v>4.1420000000000003</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7" t="s">
        <v>201</v>
      </c>
      <c r="D15" s="224"/>
      <c r="E15" s="225">
        <v>4.9400000000000004</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197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202</v>
      </c>
      <c r="D16" s="224"/>
      <c r="E16" s="225">
        <v>3.145</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197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203</v>
      </c>
      <c r="D17" s="224"/>
      <c r="E17" s="225">
        <v>5.7190000000000003</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57" t="s">
        <v>204</v>
      </c>
      <c r="D18" s="224"/>
      <c r="E18" s="225">
        <v>20.1419</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197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205</v>
      </c>
      <c r="D19" s="224"/>
      <c r="E19" s="225">
        <v>8.1301000000000005</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197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8" t="s">
        <v>206</v>
      </c>
      <c r="D20" s="226"/>
      <c r="E20" s="227">
        <v>67.773250000000004</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197</v>
      </c>
      <c r="AH20" s="212">
        <v>1</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207</v>
      </c>
      <c r="D21" s="224"/>
      <c r="E21" s="225">
        <v>8.3160000000000007</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197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208</v>
      </c>
      <c r="D22" s="224"/>
      <c r="E22" s="225">
        <v>6.3148799999999996</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8" t="s">
        <v>206</v>
      </c>
      <c r="D23" s="226"/>
      <c r="E23" s="227">
        <v>14.630879999999999</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197</v>
      </c>
      <c r="AH23" s="212">
        <v>1</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9"/>
      <c r="D24" s="248"/>
      <c r="E24" s="248"/>
      <c r="F24" s="248"/>
      <c r="G24" s="248"/>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9">
        <v>2</v>
      </c>
      <c r="B25" s="240" t="s">
        <v>210</v>
      </c>
      <c r="C25" s="255" t="s">
        <v>211</v>
      </c>
      <c r="D25" s="241" t="s">
        <v>188</v>
      </c>
      <c r="E25" s="242">
        <v>115.935</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189</v>
      </c>
      <c r="S25" s="244" t="s">
        <v>190</v>
      </c>
      <c r="T25" s="245" t="s">
        <v>191</v>
      </c>
      <c r="U25" s="222">
        <v>0.01</v>
      </c>
      <c r="V25" s="222">
        <f>ROUND(E25*U25,2)</f>
        <v>1.1599999999999999</v>
      </c>
      <c r="W25" s="222"/>
      <c r="X25" s="222" t="s">
        <v>192</v>
      </c>
      <c r="Y25" s="212"/>
      <c r="Z25" s="212"/>
      <c r="AA25" s="212"/>
      <c r="AB25" s="212"/>
      <c r="AC25" s="212"/>
      <c r="AD25" s="212"/>
      <c r="AE25" s="212"/>
      <c r="AF25" s="212"/>
      <c r="AG25" s="212" t="s">
        <v>193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6" t="s">
        <v>212</v>
      </c>
      <c r="D26" s="246"/>
      <c r="E26" s="246"/>
      <c r="F26" s="246"/>
      <c r="G26" s="246"/>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195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213</v>
      </c>
      <c r="D27" s="224"/>
      <c r="E27" s="225"/>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197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214</v>
      </c>
      <c r="D28" s="224"/>
      <c r="E28" s="225">
        <v>115.935</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197</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9"/>
      <c r="D29" s="248"/>
      <c r="E29" s="248"/>
      <c r="F29" s="248"/>
      <c r="G29" s="248"/>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209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9">
        <v>3</v>
      </c>
      <c r="B30" s="240" t="s">
        <v>215</v>
      </c>
      <c r="C30" s="255" t="s">
        <v>216</v>
      </c>
      <c r="D30" s="241" t="s">
        <v>188</v>
      </c>
      <c r="E30" s="242">
        <v>115.935</v>
      </c>
      <c r="F30" s="243"/>
      <c r="G30" s="244">
        <f>ROUND(E30*F30,2)</f>
        <v>0</v>
      </c>
      <c r="H30" s="243"/>
      <c r="I30" s="244">
        <f>ROUND(E30*H30,2)</f>
        <v>0</v>
      </c>
      <c r="J30" s="243"/>
      <c r="K30" s="244">
        <f>ROUND(E30*J30,2)</f>
        <v>0</v>
      </c>
      <c r="L30" s="244">
        <v>21</v>
      </c>
      <c r="M30" s="244">
        <f>G30*(1+L30/100)</f>
        <v>0</v>
      </c>
      <c r="N30" s="244">
        <v>0</v>
      </c>
      <c r="O30" s="244">
        <f>ROUND(E30*N30,2)</f>
        <v>0</v>
      </c>
      <c r="P30" s="244">
        <v>0</v>
      </c>
      <c r="Q30" s="244">
        <f>ROUND(E30*P30,2)</f>
        <v>0</v>
      </c>
      <c r="R30" s="244" t="s">
        <v>189</v>
      </c>
      <c r="S30" s="244" t="s">
        <v>190</v>
      </c>
      <c r="T30" s="245" t="s">
        <v>191</v>
      </c>
      <c r="U30" s="222">
        <v>0.05</v>
      </c>
      <c r="V30" s="222">
        <f>ROUND(E30*U30,2)</f>
        <v>5.8</v>
      </c>
      <c r="W30" s="222"/>
      <c r="X30" s="222" t="s">
        <v>192</v>
      </c>
      <c r="Y30" s="212"/>
      <c r="Z30" s="212"/>
      <c r="AA30" s="212"/>
      <c r="AB30" s="212"/>
      <c r="AC30" s="212"/>
      <c r="AD30" s="212"/>
      <c r="AE30" s="212"/>
      <c r="AF30" s="212"/>
      <c r="AG30" s="212" t="s">
        <v>193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213</v>
      </c>
      <c r="D31" s="224"/>
      <c r="E31" s="225"/>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214</v>
      </c>
      <c r="D32" s="224"/>
      <c r="E32" s="225">
        <v>115.935</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197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9"/>
      <c r="D33" s="248"/>
      <c r="E33" s="248"/>
      <c r="F33" s="248"/>
      <c r="G33" s="248"/>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209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9">
        <v>4</v>
      </c>
      <c r="B34" s="240" t="s">
        <v>217</v>
      </c>
      <c r="C34" s="255" t="s">
        <v>218</v>
      </c>
      <c r="D34" s="241" t="s">
        <v>188</v>
      </c>
      <c r="E34" s="242">
        <v>115.935</v>
      </c>
      <c r="F34" s="243"/>
      <c r="G34" s="244">
        <f>ROUND(E34*F34,2)</f>
        <v>0</v>
      </c>
      <c r="H34" s="243"/>
      <c r="I34" s="244">
        <f>ROUND(E34*H34,2)</f>
        <v>0</v>
      </c>
      <c r="J34" s="243"/>
      <c r="K34" s="244">
        <f>ROUND(E34*J34,2)</f>
        <v>0</v>
      </c>
      <c r="L34" s="244">
        <v>21</v>
      </c>
      <c r="M34" s="244">
        <f>G34*(1+L34/100)</f>
        <v>0</v>
      </c>
      <c r="N34" s="244">
        <v>0</v>
      </c>
      <c r="O34" s="244">
        <f>ROUND(E34*N34,2)</f>
        <v>0</v>
      </c>
      <c r="P34" s="244">
        <v>0</v>
      </c>
      <c r="Q34" s="244">
        <f>ROUND(E34*P34,2)</f>
        <v>0</v>
      </c>
      <c r="R34" s="244" t="s">
        <v>189</v>
      </c>
      <c r="S34" s="244" t="s">
        <v>190</v>
      </c>
      <c r="T34" s="245" t="s">
        <v>191</v>
      </c>
      <c r="U34" s="222">
        <v>0.2</v>
      </c>
      <c r="V34" s="222">
        <f>ROUND(E34*U34,2)</f>
        <v>23.19</v>
      </c>
      <c r="W34" s="222"/>
      <c r="X34" s="222" t="s">
        <v>192</v>
      </c>
      <c r="Y34" s="212"/>
      <c r="Z34" s="212"/>
      <c r="AA34" s="212"/>
      <c r="AB34" s="212"/>
      <c r="AC34" s="212"/>
      <c r="AD34" s="212"/>
      <c r="AE34" s="212"/>
      <c r="AF34" s="212"/>
      <c r="AG34" s="212" t="s">
        <v>193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6" t="s">
        <v>219</v>
      </c>
      <c r="D35" s="246"/>
      <c r="E35" s="246"/>
      <c r="F35" s="246"/>
      <c r="G35" s="246"/>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195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0" t="s">
        <v>220</v>
      </c>
      <c r="D36" s="249"/>
      <c r="E36" s="249"/>
      <c r="F36" s="249"/>
      <c r="G36" s="249"/>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221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222</v>
      </c>
      <c r="D37" s="224"/>
      <c r="E37" s="225"/>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198</v>
      </c>
      <c r="D38" s="224"/>
      <c r="E38" s="225">
        <v>13.54763</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199</v>
      </c>
      <c r="D39" s="224"/>
      <c r="E39" s="225">
        <v>8.0076300000000007</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197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200</v>
      </c>
      <c r="D40" s="224"/>
      <c r="E40" s="225">
        <v>4.1420000000000003</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197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201</v>
      </c>
      <c r="D41" s="224"/>
      <c r="E41" s="225">
        <v>4.9400000000000004</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202</v>
      </c>
      <c r="D42" s="224"/>
      <c r="E42" s="225">
        <v>3.145</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203</v>
      </c>
      <c r="D43" s="224"/>
      <c r="E43" s="225">
        <v>5.7190000000000003</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197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19"/>
      <c r="B44" s="220"/>
      <c r="C44" s="257" t="s">
        <v>204</v>
      </c>
      <c r="D44" s="224"/>
      <c r="E44" s="225">
        <v>20.1419</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197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7" t="s">
        <v>205</v>
      </c>
      <c r="D45" s="224"/>
      <c r="E45" s="225">
        <v>8.1301000000000005</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197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8" t="s">
        <v>206</v>
      </c>
      <c r="D46" s="226"/>
      <c r="E46" s="227">
        <v>67.773250000000004</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197</v>
      </c>
      <c r="AH46" s="212">
        <v>1</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207</v>
      </c>
      <c r="D47" s="224"/>
      <c r="E47" s="225">
        <v>8.3160000000000007</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197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208</v>
      </c>
      <c r="D48" s="224"/>
      <c r="E48" s="225">
        <v>6.3148799999999996</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8" t="s">
        <v>206</v>
      </c>
      <c r="D49" s="226"/>
      <c r="E49" s="227">
        <v>14.630879999999999</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197</v>
      </c>
      <c r="AH49" s="212">
        <v>1</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223</v>
      </c>
      <c r="D50" s="224"/>
      <c r="E50" s="225">
        <v>27.216000000000001</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197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7" t="s">
        <v>224</v>
      </c>
      <c r="D51" s="224"/>
      <c r="E51" s="225">
        <v>6.3148799999999996</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197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8" t="s">
        <v>206</v>
      </c>
      <c r="D52" s="226"/>
      <c r="E52" s="227">
        <v>33.530880000000003</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197</v>
      </c>
      <c r="AH52" s="212">
        <v>1</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9"/>
      <c r="D53" s="248"/>
      <c r="E53" s="248"/>
      <c r="F53" s="248"/>
      <c r="G53" s="248"/>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209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9">
        <v>5</v>
      </c>
      <c r="B54" s="240" t="s">
        <v>225</v>
      </c>
      <c r="C54" s="255" t="s">
        <v>226</v>
      </c>
      <c r="D54" s="241" t="s">
        <v>227</v>
      </c>
      <c r="E54" s="242">
        <v>115.935</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228</v>
      </c>
      <c r="T54" s="245" t="s">
        <v>229</v>
      </c>
      <c r="U54" s="222">
        <v>0</v>
      </c>
      <c r="V54" s="222">
        <f>ROUND(E54*U54,2)</f>
        <v>0</v>
      </c>
      <c r="W54" s="222"/>
      <c r="X54" s="222" t="s">
        <v>192</v>
      </c>
      <c r="Y54" s="212"/>
      <c r="Z54" s="212"/>
      <c r="AA54" s="212"/>
      <c r="AB54" s="212"/>
      <c r="AC54" s="212"/>
      <c r="AD54" s="212"/>
      <c r="AE54" s="212"/>
      <c r="AF54" s="212"/>
      <c r="AG54" s="212" t="s">
        <v>193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214</v>
      </c>
      <c r="D55" s="224"/>
      <c r="E55" s="225">
        <v>115.935</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197</v>
      </c>
      <c r="AH55" s="212">
        <v>5</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9"/>
      <c r="D56" s="248"/>
      <c r="E56" s="248"/>
      <c r="F56" s="248"/>
      <c r="G56" s="248"/>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209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33" t="s">
        <v>184</v>
      </c>
      <c r="B57" s="234" t="s">
        <v>111</v>
      </c>
      <c r="C57" s="254" t="s">
        <v>112</v>
      </c>
      <c r="D57" s="235"/>
      <c r="E57" s="236"/>
      <c r="F57" s="237"/>
      <c r="G57" s="237">
        <f>SUMIF(AG58:AG63,"&lt;&gt;NOR",G58:G63)</f>
        <v>0</v>
      </c>
      <c r="H57" s="237"/>
      <c r="I57" s="237">
        <f>SUM(I58:I63)</f>
        <v>0</v>
      </c>
      <c r="J57" s="237"/>
      <c r="K57" s="237">
        <f>SUM(K58:K63)</f>
        <v>0</v>
      </c>
      <c r="L57" s="237"/>
      <c r="M57" s="237">
        <f>SUM(M58:M63)</f>
        <v>0</v>
      </c>
      <c r="N57" s="237"/>
      <c r="O57" s="237">
        <f>SUM(O58:O63)</f>
        <v>212.35</v>
      </c>
      <c r="P57" s="237"/>
      <c r="Q57" s="237">
        <f>SUM(Q58:Q63)</f>
        <v>0</v>
      </c>
      <c r="R57" s="237"/>
      <c r="S57" s="237"/>
      <c r="T57" s="238"/>
      <c r="U57" s="232"/>
      <c r="V57" s="232">
        <f>SUM(V58:V63)</f>
        <v>13.96</v>
      </c>
      <c r="W57" s="232"/>
      <c r="X57" s="232"/>
      <c r="AG57" t="s">
        <v>185</v>
      </c>
    </row>
    <row r="58" spans="1:60" ht="22.5" outlineLevel="1" x14ac:dyDescent="0.2">
      <c r="A58" s="239">
        <v>6</v>
      </c>
      <c r="B58" s="240" t="s">
        <v>230</v>
      </c>
      <c r="C58" s="255" t="s">
        <v>231</v>
      </c>
      <c r="D58" s="241" t="s">
        <v>232</v>
      </c>
      <c r="E58" s="242">
        <v>481.51002</v>
      </c>
      <c r="F58" s="243"/>
      <c r="G58" s="244">
        <f>ROUND(E58*F58,2)</f>
        <v>0</v>
      </c>
      <c r="H58" s="243"/>
      <c r="I58" s="244">
        <f>ROUND(E58*H58,2)</f>
        <v>0</v>
      </c>
      <c r="J58" s="243"/>
      <c r="K58" s="244">
        <f>ROUND(E58*J58,2)</f>
        <v>0</v>
      </c>
      <c r="L58" s="244">
        <v>21</v>
      </c>
      <c r="M58" s="244">
        <f>G58*(1+L58/100)</f>
        <v>0</v>
      </c>
      <c r="N58" s="244">
        <v>0.441</v>
      </c>
      <c r="O58" s="244">
        <f>ROUND(E58*N58,2)</f>
        <v>212.35</v>
      </c>
      <c r="P58" s="244">
        <v>0</v>
      </c>
      <c r="Q58" s="244">
        <f>ROUND(E58*P58,2)</f>
        <v>0</v>
      </c>
      <c r="R58" s="244" t="s">
        <v>233</v>
      </c>
      <c r="S58" s="244" t="s">
        <v>190</v>
      </c>
      <c r="T58" s="245" t="s">
        <v>191</v>
      </c>
      <c r="U58" s="222">
        <v>2.9000000000000001E-2</v>
      </c>
      <c r="V58" s="222">
        <f>ROUND(E58*U58,2)</f>
        <v>13.96</v>
      </c>
      <c r="W58" s="222"/>
      <c r="X58" s="222" t="s">
        <v>192</v>
      </c>
      <c r="Y58" s="212"/>
      <c r="Z58" s="212"/>
      <c r="AA58" s="212"/>
      <c r="AB58" s="212"/>
      <c r="AC58" s="212"/>
      <c r="AD58" s="212"/>
      <c r="AE58" s="212"/>
      <c r="AF58" s="212"/>
      <c r="AG58" s="212" t="s">
        <v>193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234</v>
      </c>
      <c r="D59" s="224"/>
      <c r="E59" s="225"/>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197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235</v>
      </c>
      <c r="D60" s="224"/>
      <c r="E60" s="225">
        <v>402.51002</v>
      </c>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236</v>
      </c>
      <c r="D61" s="224"/>
      <c r="E61" s="225">
        <v>79</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8" t="s">
        <v>206</v>
      </c>
      <c r="D62" s="226"/>
      <c r="E62" s="227">
        <v>481.51002</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197</v>
      </c>
      <c r="AH62" s="212">
        <v>1</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59"/>
      <c r="D63" s="248"/>
      <c r="E63" s="248"/>
      <c r="F63" s="248"/>
      <c r="G63" s="248"/>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209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
      <c r="A64" s="233" t="s">
        <v>184</v>
      </c>
      <c r="B64" s="234" t="s">
        <v>125</v>
      </c>
      <c r="C64" s="254" t="s">
        <v>126</v>
      </c>
      <c r="D64" s="235"/>
      <c r="E64" s="236"/>
      <c r="F64" s="237"/>
      <c r="G64" s="237">
        <f>SUMIF(AG65:AG76,"&lt;&gt;NOR",G65:G76)</f>
        <v>0</v>
      </c>
      <c r="H64" s="237"/>
      <c r="I64" s="237">
        <f>SUM(I65:I76)</f>
        <v>0</v>
      </c>
      <c r="J64" s="237"/>
      <c r="K64" s="237">
        <f>SUM(K65:K76)</f>
        <v>0</v>
      </c>
      <c r="L64" s="237"/>
      <c r="M64" s="237">
        <f>SUM(M65:M76)</f>
        <v>0</v>
      </c>
      <c r="N64" s="237"/>
      <c r="O64" s="237">
        <f>SUM(O65:O76)</f>
        <v>1.53</v>
      </c>
      <c r="P64" s="237"/>
      <c r="Q64" s="237">
        <f>SUM(Q65:Q76)</f>
        <v>0</v>
      </c>
      <c r="R64" s="237"/>
      <c r="S64" s="237"/>
      <c r="T64" s="238"/>
      <c r="U64" s="232"/>
      <c r="V64" s="232">
        <f>SUM(V65:V76)</f>
        <v>21.75</v>
      </c>
      <c r="W64" s="232"/>
      <c r="X64" s="232"/>
      <c r="AG64" t="s">
        <v>185</v>
      </c>
    </row>
    <row r="65" spans="1:60" ht="22.5" outlineLevel="1" x14ac:dyDescent="0.2">
      <c r="A65" s="239">
        <v>7</v>
      </c>
      <c r="B65" s="240" t="s">
        <v>237</v>
      </c>
      <c r="C65" s="255" t="s">
        <v>238</v>
      </c>
      <c r="D65" s="241" t="s">
        <v>232</v>
      </c>
      <c r="E65" s="242">
        <v>78.84</v>
      </c>
      <c r="F65" s="243"/>
      <c r="G65" s="244">
        <f>ROUND(E65*F65,2)</f>
        <v>0</v>
      </c>
      <c r="H65" s="243"/>
      <c r="I65" s="244">
        <f>ROUND(E65*H65,2)</f>
        <v>0</v>
      </c>
      <c r="J65" s="243"/>
      <c r="K65" s="244">
        <f>ROUND(E65*J65,2)</f>
        <v>0</v>
      </c>
      <c r="L65" s="244">
        <v>21</v>
      </c>
      <c r="M65" s="244">
        <f>G65*(1+L65/100)</f>
        <v>0</v>
      </c>
      <c r="N65" s="244">
        <v>1.8380000000000001E-2</v>
      </c>
      <c r="O65" s="244">
        <f>ROUND(E65*N65,2)</f>
        <v>1.45</v>
      </c>
      <c r="P65" s="244">
        <v>0</v>
      </c>
      <c r="Q65" s="244">
        <f>ROUND(E65*P65,2)</f>
        <v>0</v>
      </c>
      <c r="R65" s="244" t="s">
        <v>239</v>
      </c>
      <c r="S65" s="244" t="s">
        <v>190</v>
      </c>
      <c r="T65" s="245" t="s">
        <v>191</v>
      </c>
      <c r="U65" s="222">
        <v>0.14399999999999999</v>
      </c>
      <c r="V65" s="222">
        <f>ROUND(E65*U65,2)</f>
        <v>11.35</v>
      </c>
      <c r="W65" s="222"/>
      <c r="X65" s="222" t="s">
        <v>192</v>
      </c>
      <c r="Y65" s="212"/>
      <c r="Z65" s="212"/>
      <c r="AA65" s="212"/>
      <c r="AB65" s="212"/>
      <c r="AC65" s="212"/>
      <c r="AD65" s="212"/>
      <c r="AE65" s="212"/>
      <c r="AF65" s="212"/>
      <c r="AG65" s="212" t="s">
        <v>193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6" t="s">
        <v>240</v>
      </c>
      <c r="D66" s="246"/>
      <c r="E66" s="246"/>
      <c r="F66" s="246"/>
      <c r="G66" s="246"/>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195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0" t="s">
        <v>241</v>
      </c>
      <c r="D67" s="249"/>
      <c r="E67" s="249"/>
      <c r="F67" s="249"/>
      <c r="G67" s="249"/>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221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242</v>
      </c>
      <c r="D68" s="224"/>
      <c r="E68" s="225">
        <v>78.84</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197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9"/>
      <c r="D69" s="248"/>
      <c r="E69" s="248"/>
      <c r="F69" s="248"/>
      <c r="G69" s="248"/>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209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33.75" outlineLevel="1" x14ac:dyDescent="0.2">
      <c r="A70" s="239">
        <v>8</v>
      </c>
      <c r="B70" s="240" t="s">
        <v>243</v>
      </c>
      <c r="C70" s="255" t="s">
        <v>244</v>
      </c>
      <c r="D70" s="241" t="s">
        <v>232</v>
      </c>
      <c r="E70" s="242">
        <v>78.84</v>
      </c>
      <c r="F70" s="243"/>
      <c r="G70" s="244">
        <f>ROUND(E70*F70,2)</f>
        <v>0</v>
      </c>
      <c r="H70" s="243"/>
      <c r="I70" s="244">
        <f>ROUND(E70*H70,2)</f>
        <v>0</v>
      </c>
      <c r="J70" s="243"/>
      <c r="K70" s="244">
        <f>ROUND(E70*J70,2)</f>
        <v>0</v>
      </c>
      <c r="L70" s="244">
        <v>21</v>
      </c>
      <c r="M70" s="244">
        <f>G70*(1+L70/100)</f>
        <v>0</v>
      </c>
      <c r="N70" s="244">
        <v>9.7000000000000005E-4</v>
      </c>
      <c r="O70" s="244">
        <f>ROUND(E70*N70,2)</f>
        <v>0.08</v>
      </c>
      <c r="P70" s="244">
        <v>0</v>
      </c>
      <c r="Q70" s="244">
        <f>ROUND(E70*P70,2)</f>
        <v>0</v>
      </c>
      <c r="R70" s="244" t="s">
        <v>239</v>
      </c>
      <c r="S70" s="244" t="s">
        <v>190</v>
      </c>
      <c r="T70" s="245" t="s">
        <v>191</v>
      </c>
      <c r="U70" s="222">
        <v>6.0000000000000001E-3</v>
      </c>
      <c r="V70" s="222">
        <f>ROUND(E70*U70,2)</f>
        <v>0.47</v>
      </c>
      <c r="W70" s="222"/>
      <c r="X70" s="222" t="s">
        <v>192</v>
      </c>
      <c r="Y70" s="212"/>
      <c r="Z70" s="212"/>
      <c r="AA70" s="212"/>
      <c r="AB70" s="212"/>
      <c r="AC70" s="212"/>
      <c r="AD70" s="212"/>
      <c r="AE70" s="212"/>
      <c r="AF70" s="212"/>
      <c r="AG70" s="212" t="s">
        <v>193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6" t="s">
        <v>240</v>
      </c>
      <c r="D71" s="246"/>
      <c r="E71" s="246"/>
      <c r="F71" s="246"/>
      <c r="G71" s="246"/>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195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7" t="s">
        <v>245</v>
      </c>
      <c r="D72" s="224"/>
      <c r="E72" s="225">
        <v>78.84</v>
      </c>
      <c r="F72" s="222"/>
      <c r="G72" s="222"/>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197</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59"/>
      <c r="D73" s="248"/>
      <c r="E73" s="248"/>
      <c r="F73" s="248"/>
      <c r="G73" s="248"/>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209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9">
        <v>9</v>
      </c>
      <c r="B74" s="240" t="s">
        <v>246</v>
      </c>
      <c r="C74" s="255" t="s">
        <v>247</v>
      </c>
      <c r="D74" s="241" t="s">
        <v>232</v>
      </c>
      <c r="E74" s="242">
        <v>78.84</v>
      </c>
      <c r="F74" s="243"/>
      <c r="G74" s="244">
        <f>ROUND(E74*F74,2)</f>
        <v>0</v>
      </c>
      <c r="H74" s="243"/>
      <c r="I74" s="244">
        <f>ROUND(E74*H74,2)</f>
        <v>0</v>
      </c>
      <c r="J74" s="243"/>
      <c r="K74" s="244">
        <f>ROUND(E74*J74,2)</f>
        <v>0</v>
      </c>
      <c r="L74" s="244">
        <v>21</v>
      </c>
      <c r="M74" s="244">
        <f>G74*(1+L74/100)</f>
        <v>0</v>
      </c>
      <c r="N74" s="244">
        <v>0</v>
      </c>
      <c r="O74" s="244">
        <f>ROUND(E74*N74,2)</f>
        <v>0</v>
      </c>
      <c r="P74" s="244">
        <v>0</v>
      </c>
      <c r="Q74" s="244">
        <f>ROUND(E74*P74,2)</f>
        <v>0</v>
      </c>
      <c r="R74" s="244" t="s">
        <v>239</v>
      </c>
      <c r="S74" s="244" t="s">
        <v>190</v>
      </c>
      <c r="T74" s="245" t="s">
        <v>191</v>
      </c>
      <c r="U74" s="222">
        <v>0.126</v>
      </c>
      <c r="V74" s="222">
        <f>ROUND(E74*U74,2)</f>
        <v>9.93</v>
      </c>
      <c r="W74" s="222"/>
      <c r="X74" s="222" t="s">
        <v>192</v>
      </c>
      <c r="Y74" s="212"/>
      <c r="Z74" s="212"/>
      <c r="AA74" s="212"/>
      <c r="AB74" s="212"/>
      <c r="AC74" s="212"/>
      <c r="AD74" s="212"/>
      <c r="AE74" s="212"/>
      <c r="AF74" s="212"/>
      <c r="AG74" s="212" t="s">
        <v>193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242</v>
      </c>
      <c r="D75" s="224"/>
      <c r="E75" s="225">
        <v>78.84</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197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9"/>
      <c r="D76" s="248"/>
      <c r="E76" s="248"/>
      <c r="F76" s="248"/>
      <c r="G76" s="248"/>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209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3" t="s">
        <v>184</v>
      </c>
      <c r="B77" s="234" t="s">
        <v>127</v>
      </c>
      <c r="C77" s="254" t="s">
        <v>128</v>
      </c>
      <c r="D77" s="235"/>
      <c r="E77" s="236"/>
      <c r="F77" s="237"/>
      <c r="G77" s="237">
        <f>SUMIF(AG78:AG85,"&lt;&gt;NOR",G78:G85)</f>
        <v>0</v>
      </c>
      <c r="H77" s="237"/>
      <c r="I77" s="237">
        <f>SUM(I78:I85)</f>
        <v>0</v>
      </c>
      <c r="J77" s="237"/>
      <c r="K77" s="237">
        <f>SUM(K78:K85)</f>
        <v>0</v>
      </c>
      <c r="L77" s="237"/>
      <c r="M77" s="237">
        <f>SUM(M78:M85)</f>
        <v>0</v>
      </c>
      <c r="N77" s="237"/>
      <c r="O77" s="237">
        <f>SUM(O78:O85)</f>
        <v>0.01</v>
      </c>
      <c r="P77" s="237"/>
      <c r="Q77" s="237">
        <f>SUM(Q78:Q85)</f>
        <v>59.29</v>
      </c>
      <c r="R77" s="237"/>
      <c r="S77" s="237"/>
      <c r="T77" s="238"/>
      <c r="U77" s="232"/>
      <c r="V77" s="232">
        <f>SUM(V78:V85)</f>
        <v>87.899999999999991</v>
      </c>
      <c r="W77" s="232"/>
      <c r="X77" s="232"/>
      <c r="AG77" t="s">
        <v>185</v>
      </c>
    </row>
    <row r="78" spans="1:60" ht="22.5" outlineLevel="1" x14ac:dyDescent="0.2">
      <c r="A78" s="239">
        <v>10</v>
      </c>
      <c r="B78" s="240" t="s">
        <v>248</v>
      </c>
      <c r="C78" s="255" t="s">
        <v>249</v>
      </c>
      <c r="D78" s="241" t="s">
        <v>188</v>
      </c>
      <c r="E78" s="242">
        <v>7.4677600000000002</v>
      </c>
      <c r="F78" s="243"/>
      <c r="G78" s="244">
        <f>ROUND(E78*F78,2)</f>
        <v>0</v>
      </c>
      <c r="H78" s="243"/>
      <c r="I78" s="244">
        <f>ROUND(E78*H78,2)</f>
        <v>0</v>
      </c>
      <c r="J78" s="243"/>
      <c r="K78" s="244">
        <f>ROUND(E78*J78,2)</f>
        <v>0</v>
      </c>
      <c r="L78" s="244">
        <v>21</v>
      </c>
      <c r="M78" s="244">
        <f>G78*(1+L78/100)</f>
        <v>0</v>
      </c>
      <c r="N78" s="244">
        <v>1.2800000000000001E-3</v>
      </c>
      <c r="O78" s="244">
        <f>ROUND(E78*N78,2)</f>
        <v>0.01</v>
      </c>
      <c r="P78" s="244">
        <v>1.8</v>
      </c>
      <c r="Q78" s="244">
        <f>ROUND(E78*P78,2)</f>
        <v>13.44</v>
      </c>
      <c r="R78" s="244" t="s">
        <v>250</v>
      </c>
      <c r="S78" s="244" t="s">
        <v>190</v>
      </c>
      <c r="T78" s="245" t="s">
        <v>191</v>
      </c>
      <c r="U78" s="222">
        <v>1.52</v>
      </c>
      <c r="V78" s="222">
        <f>ROUND(E78*U78,2)</f>
        <v>11.35</v>
      </c>
      <c r="W78" s="222"/>
      <c r="X78" s="222" t="s">
        <v>192</v>
      </c>
      <c r="Y78" s="212"/>
      <c r="Z78" s="212"/>
      <c r="AA78" s="212"/>
      <c r="AB78" s="212"/>
      <c r="AC78" s="212"/>
      <c r="AD78" s="212"/>
      <c r="AE78" s="212"/>
      <c r="AF78" s="212"/>
      <c r="AG78" s="212" t="s">
        <v>193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19"/>
      <c r="B79" s="220"/>
      <c r="C79" s="256" t="s">
        <v>251</v>
      </c>
      <c r="D79" s="246"/>
      <c r="E79" s="246"/>
      <c r="F79" s="246"/>
      <c r="G79" s="246"/>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195</v>
      </c>
      <c r="AH79" s="212"/>
      <c r="AI79" s="212"/>
      <c r="AJ79" s="212"/>
      <c r="AK79" s="212"/>
      <c r="AL79" s="212"/>
      <c r="AM79" s="212"/>
      <c r="AN79" s="212"/>
      <c r="AO79" s="212"/>
      <c r="AP79" s="212"/>
      <c r="AQ79" s="212"/>
      <c r="AR79" s="212"/>
      <c r="AS79" s="212"/>
      <c r="AT79" s="212"/>
      <c r="AU79" s="212"/>
      <c r="AV79" s="212"/>
      <c r="AW79" s="212"/>
      <c r="AX79" s="212"/>
      <c r="AY79" s="212"/>
      <c r="AZ79" s="212"/>
      <c r="BA79" s="250" t="str">
        <f>C79</f>
        <v>nebo vybourání otvorů průřezové plochy přes 4 m2 ve zdivu nadzákladovém, včetně pomocného lešení o výšce podlahy do 1900 mm a pro zatížení do 1,5 kPa  (150 kg/m2)</v>
      </c>
      <c r="BB79" s="212"/>
      <c r="BC79" s="212"/>
      <c r="BD79" s="212"/>
      <c r="BE79" s="212"/>
      <c r="BF79" s="212"/>
      <c r="BG79" s="212"/>
      <c r="BH79" s="212"/>
    </row>
    <row r="80" spans="1:60" outlineLevel="1" x14ac:dyDescent="0.2">
      <c r="A80" s="219"/>
      <c r="B80" s="220"/>
      <c r="C80" s="257" t="s">
        <v>252</v>
      </c>
      <c r="D80" s="224"/>
      <c r="E80" s="225">
        <v>7.4677600000000002</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197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9"/>
      <c r="D81" s="248"/>
      <c r="E81" s="248"/>
      <c r="F81" s="248"/>
      <c r="G81" s="248"/>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9">
        <v>11</v>
      </c>
      <c r="B82" s="240" t="s">
        <v>253</v>
      </c>
      <c r="C82" s="255" t="s">
        <v>254</v>
      </c>
      <c r="D82" s="241" t="s">
        <v>188</v>
      </c>
      <c r="E82" s="242">
        <v>27.437999999999999</v>
      </c>
      <c r="F82" s="243"/>
      <c r="G82" s="244">
        <f>ROUND(E82*F82,2)</f>
        <v>0</v>
      </c>
      <c r="H82" s="243"/>
      <c r="I82" s="244">
        <f>ROUND(E82*H82,2)</f>
        <v>0</v>
      </c>
      <c r="J82" s="243"/>
      <c r="K82" s="244">
        <f>ROUND(E82*J82,2)</f>
        <v>0</v>
      </c>
      <c r="L82" s="244">
        <v>21</v>
      </c>
      <c r="M82" s="244">
        <f>G82*(1+L82/100)</f>
        <v>0</v>
      </c>
      <c r="N82" s="244">
        <v>0</v>
      </c>
      <c r="O82" s="244">
        <f>ROUND(E82*N82,2)</f>
        <v>0</v>
      </c>
      <c r="P82" s="244">
        <v>1.671</v>
      </c>
      <c r="Q82" s="244">
        <f>ROUND(E82*P82,2)</f>
        <v>45.85</v>
      </c>
      <c r="R82" s="244" t="s">
        <v>250</v>
      </c>
      <c r="S82" s="244" t="s">
        <v>190</v>
      </c>
      <c r="T82" s="245" t="s">
        <v>191</v>
      </c>
      <c r="U82" s="222">
        <v>2.79</v>
      </c>
      <c r="V82" s="222">
        <f>ROUND(E82*U82,2)</f>
        <v>76.55</v>
      </c>
      <c r="W82" s="222"/>
      <c r="X82" s="222" t="s">
        <v>192</v>
      </c>
      <c r="Y82" s="212"/>
      <c r="Z82" s="212"/>
      <c r="AA82" s="212"/>
      <c r="AB82" s="212"/>
      <c r="AC82" s="212"/>
      <c r="AD82" s="212"/>
      <c r="AE82" s="212"/>
      <c r="AF82" s="212"/>
      <c r="AG82" s="212" t="s">
        <v>193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19"/>
      <c r="B83" s="220"/>
      <c r="C83" s="256" t="s">
        <v>251</v>
      </c>
      <c r="D83" s="246"/>
      <c r="E83" s="246"/>
      <c r="F83" s="246"/>
      <c r="G83" s="246"/>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195</v>
      </c>
      <c r="AH83" s="212"/>
      <c r="AI83" s="212"/>
      <c r="AJ83" s="212"/>
      <c r="AK83" s="212"/>
      <c r="AL83" s="212"/>
      <c r="AM83" s="212"/>
      <c r="AN83" s="212"/>
      <c r="AO83" s="212"/>
      <c r="AP83" s="212"/>
      <c r="AQ83" s="212"/>
      <c r="AR83" s="212"/>
      <c r="AS83" s="212"/>
      <c r="AT83" s="212"/>
      <c r="AU83" s="212"/>
      <c r="AV83" s="212"/>
      <c r="AW83" s="212"/>
      <c r="AX83" s="212"/>
      <c r="AY83" s="212"/>
      <c r="AZ83" s="212"/>
      <c r="BA83" s="250" t="str">
        <f>C83</f>
        <v>nebo vybourání otvorů průřezové plochy přes 4 m2 ve zdivu nadzákladovém, včetně pomocného lešení o výšce podlahy do 1900 mm a pro zatížení do 1,5 kPa  (150 kg/m2)</v>
      </c>
      <c r="BB83" s="212"/>
      <c r="BC83" s="212"/>
      <c r="BD83" s="212"/>
      <c r="BE83" s="212"/>
      <c r="BF83" s="212"/>
      <c r="BG83" s="212"/>
      <c r="BH83" s="212"/>
    </row>
    <row r="84" spans="1:60" outlineLevel="1" x14ac:dyDescent="0.2">
      <c r="A84" s="219"/>
      <c r="B84" s="220"/>
      <c r="C84" s="257" t="s">
        <v>255</v>
      </c>
      <c r="D84" s="224"/>
      <c r="E84" s="225">
        <v>27.437999999999999</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197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9"/>
      <c r="D85" s="248"/>
      <c r="E85" s="248"/>
      <c r="F85" s="248"/>
      <c r="G85" s="248"/>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33" t="s">
        <v>184</v>
      </c>
      <c r="B86" s="234" t="s">
        <v>129</v>
      </c>
      <c r="C86" s="254" t="s">
        <v>130</v>
      </c>
      <c r="D86" s="235"/>
      <c r="E86" s="236"/>
      <c r="F86" s="237"/>
      <c r="G86" s="237">
        <f>SUMIF(AG87:AG138,"&lt;&gt;NOR",G87:G138)</f>
        <v>0</v>
      </c>
      <c r="H86" s="237"/>
      <c r="I86" s="237">
        <f>SUM(I87:I138)</f>
        <v>0</v>
      </c>
      <c r="J86" s="237"/>
      <c r="K86" s="237">
        <f>SUM(K87:K138)</f>
        <v>0</v>
      </c>
      <c r="L86" s="237"/>
      <c r="M86" s="237">
        <f>SUM(M87:M138)</f>
        <v>0</v>
      </c>
      <c r="N86" s="237"/>
      <c r="O86" s="237">
        <f>SUM(O87:O138)</f>
        <v>1.22</v>
      </c>
      <c r="P86" s="237"/>
      <c r="Q86" s="237">
        <f>SUM(Q87:Q138)</f>
        <v>981.14</v>
      </c>
      <c r="R86" s="237"/>
      <c r="S86" s="237"/>
      <c r="T86" s="238"/>
      <c r="U86" s="232"/>
      <c r="V86" s="232">
        <f>SUM(V87:V138)</f>
        <v>950.86000000000013</v>
      </c>
      <c r="W86" s="232"/>
      <c r="X86" s="232"/>
      <c r="AG86" t="s">
        <v>185</v>
      </c>
    </row>
    <row r="87" spans="1:60" ht="33.75" outlineLevel="1" x14ac:dyDescent="0.2">
      <c r="A87" s="239">
        <v>12</v>
      </c>
      <c r="B87" s="240" t="s">
        <v>256</v>
      </c>
      <c r="C87" s="255" t="s">
        <v>257</v>
      </c>
      <c r="D87" s="241" t="s">
        <v>188</v>
      </c>
      <c r="E87" s="242">
        <v>1981.4774199999999</v>
      </c>
      <c r="F87" s="243"/>
      <c r="G87" s="244">
        <f>ROUND(E87*F87,2)</f>
        <v>0</v>
      </c>
      <c r="H87" s="243"/>
      <c r="I87" s="244">
        <f>ROUND(E87*H87,2)</f>
        <v>0</v>
      </c>
      <c r="J87" s="243"/>
      <c r="K87" s="244">
        <f>ROUND(E87*J87,2)</f>
        <v>0</v>
      </c>
      <c r="L87" s="244">
        <v>21</v>
      </c>
      <c r="M87" s="244">
        <f>G87*(1+L87/100)</f>
        <v>0</v>
      </c>
      <c r="N87" s="244">
        <v>4.4999999999999999E-4</v>
      </c>
      <c r="O87" s="244">
        <f>ROUND(E87*N87,2)</f>
        <v>0.89</v>
      </c>
      <c r="P87" s="244">
        <v>0.35</v>
      </c>
      <c r="Q87" s="244">
        <f>ROUND(E87*P87,2)</f>
        <v>693.52</v>
      </c>
      <c r="R87" s="244" t="s">
        <v>258</v>
      </c>
      <c r="S87" s="244" t="s">
        <v>190</v>
      </c>
      <c r="T87" s="245" t="s">
        <v>191</v>
      </c>
      <c r="U87" s="222">
        <v>0.34</v>
      </c>
      <c r="V87" s="222">
        <f>ROUND(E87*U87,2)</f>
        <v>673.7</v>
      </c>
      <c r="W87" s="222"/>
      <c r="X87" s="222" t="s">
        <v>192</v>
      </c>
      <c r="Y87" s="212"/>
      <c r="Z87" s="212"/>
      <c r="AA87" s="212"/>
      <c r="AB87" s="212"/>
      <c r="AC87" s="212"/>
      <c r="AD87" s="212"/>
      <c r="AE87" s="212"/>
      <c r="AF87" s="212"/>
      <c r="AG87" s="212" t="s">
        <v>193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1" t="s">
        <v>259</v>
      </c>
      <c r="D88" s="251"/>
      <c r="E88" s="251"/>
      <c r="F88" s="251"/>
      <c r="G88" s="251"/>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221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2" t="s">
        <v>260</v>
      </c>
      <c r="D89" s="228"/>
      <c r="E89" s="229"/>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197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3" t="s">
        <v>261</v>
      </c>
      <c r="D90" s="228"/>
      <c r="E90" s="229"/>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197</v>
      </c>
      <c r="AH90" s="212">
        <v>2</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3" t="s">
        <v>262</v>
      </c>
      <c r="D91" s="228"/>
      <c r="E91" s="229">
        <v>66.180120000000002</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197</v>
      </c>
      <c r="AH91" s="212">
        <v>2</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3" t="s">
        <v>263</v>
      </c>
      <c r="D92" s="228"/>
      <c r="E92" s="229">
        <v>103.28883</v>
      </c>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197</v>
      </c>
      <c r="AH92" s="212">
        <v>2</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3" t="s">
        <v>264</v>
      </c>
      <c r="D93" s="228"/>
      <c r="E93" s="229">
        <v>24.226330000000001</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197</v>
      </c>
      <c r="AH93" s="212">
        <v>2</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3" t="s">
        <v>265</v>
      </c>
      <c r="D94" s="228"/>
      <c r="E94" s="229">
        <v>30.097539999999999</v>
      </c>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197</v>
      </c>
      <c r="AH94" s="212">
        <v>2</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3" t="s">
        <v>266</v>
      </c>
      <c r="D95" s="228"/>
      <c r="E95" s="229">
        <v>8.3955000000000002</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197</v>
      </c>
      <c r="AH95" s="212">
        <v>2</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3" t="s">
        <v>267</v>
      </c>
      <c r="D96" s="228"/>
      <c r="E96" s="229">
        <v>24.65</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197</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4" t="s">
        <v>268</v>
      </c>
      <c r="D97" s="230"/>
      <c r="E97" s="231">
        <v>256.83832000000001</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197</v>
      </c>
      <c r="AH97" s="212">
        <v>3</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3" t="s">
        <v>269</v>
      </c>
      <c r="D98" s="228"/>
      <c r="E98" s="229">
        <v>49.390210000000003</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197</v>
      </c>
      <c r="AH98" s="212">
        <v>2</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3" t="s">
        <v>270</v>
      </c>
      <c r="D99" s="228"/>
      <c r="E99" s="229">
        <v>65.853610000000003</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197</v>
      </c>
      <c r="AH99" s="212">
        <v>2</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4" t="s">
        <v>268</v>
      </c>
      <c r="D100" s="230"/>
      <c r="E100" s="231">
        <v>115.24382</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197</v>
      </c>
      <c r="AH100" s="212">
        <v>3</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2" t="s">
        <v>271</v>
      </c>
      <c r="D101" s="228"/>
      <c r="E101" s="229"/>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197</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272</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197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273</v>
      </c>
      <c r="D103" s="224"/>
      <c r="E103" s="225">
        <v>924.61158</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197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19"/>
      <c r="B104" s="220"/>
      <c r="C104" s="257" t="s">
        <v>274</v>
      </c>
      <c r="D104" s="224"/>
      <c r="E104" s="225">
        <v>1029.42785</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197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255</v>
      </c>
      <c r="D105" s="224"/>
      <c r="E105" s="225">
        <v>27.437999999999999</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197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206</v>
      </c>
      <c r="D106" s="226"/>
      <c r="E106" s="227">
        <v>1981.4774199999999</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197</v>
      </c>
      <c r="AH106" s="212">
        <v>1</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2" t="s">
        <v>260</v>
      </c>
      <c r="D107" s="228"/>
      <c r="E107" s="229"/>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197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3" t="s">
        <v>275</v>
      </c>
      <c r="D108" s="228"/>
      <c r="E108" s="229">
        <v>19.041689999999999</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197</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2" t="s">
        <v>271</v>
      </c>
      <c r="D109" s="228"/>
      <c r="E109" s="229"/>
      <c r="F109" s="222"/>
      <c r="G109" s="222"/>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197</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9"/>
      <c r="D110" s="248"/>
      <c r="E110" s="248"/>
      <c r="F110" s="248"/>
      <c r="G110" s="248"/>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209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33.75" outlineLevel="1" x14ac:dyDescent="0.2">
      <c r="A111" s="239">
        <v>13</v>
      </c>
      <c r="B111" s="240" t="s">
        <v>276</v>
      </c>
      <c r="C111" s="255" t="s">
        <v>277</v>
      </c>
      <c r="D111" s="241" t="s">
        <v>188</v>
      </c>
      <c r="E111" s="242">
        <v>522.94140000000004</v>
      </c>
      <c r="F111" s="243"/>
      <c r="G111" s="244">
        <f>ROUND(E111*F111,2)</f>
        <v>0</v>
      </c>
      <c r="H111" s="243"/>
      <c r="I111" s="244">
        <f>ROUND(E111*H111,2)</f>
        <v>0</v>
      </c>
      <c r="J111" s="243"/>
      <c r="K111" s="244">
        <f>ROUND(E111*J111,2)</f>
        <v>0</v>
      </c>
      <c r="L111" s="244">
        <v>21</v>
      </c>
      <c r="M111" s="244">
        <f>G111*(1+L111/100)</f>
        <v>0</v>
      </c>
      <c r="N111" s="244">
        <v>6.3000000000000003E-4</v>
      </c>
      <c r="O111" s="244">
        <f>ROUND(E111*N111,2)</f>
        <v>0.33</v>
      </c>
      <c r="P111" s="244">
        <v>0.55000000000000004</v>
      </c>
      <c r="Q111" s="244">
        <f>ROUND(E111*P111,2)</f>
        <v>287.62</v>
      </c>
      <c r="R111" s="244" t="s">
        <v>258</v>
      </c>
      <c r="S111" s="244" t="s">
        <v>190</v>
      </c>
      <c r="T111" s="245" t="s">
        <v>191</v>
      </c>
      <c r="U111" s="222">
        <v>0.53</v>
      </c>
      <c r="V111" s="222">
        <f>ROUND(E111*U111,2)</f>
        <v>277.16000000000003</v>
      </c>
      <c r="W111" s="222"/>
      <c r="X111" s="222" t="s">
        <v>192</v>
      </c>
      <c r="Y111" s="212"/>
      <c r="Z111" s="212"/>
      <c r="AA111" s="212"/>
      <c r="AB111" s="212"/>
      <c r="AC111" s="212"/>
      <c r="AD111" s="212"/>
      <c r="AE111" s="212"/>
      <c r="AF111" s="212"/>
      <c r="AG111" s="212" t="s">
        <v>193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1" t="s">
        <v>259</v>
      </c>
      <c r="D112" s="251"/>
      <c r="E112" s="251"/>
      <c r="F112" s="251"/>
      <c r="G112" s="251"/>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221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2" t="s">
        <v>260</v>
      </c>
      <c r="D113" s="228"/>
      <c r="E113" s="229"/>
      <c r="F113" s="222"/>
      <c r="G113" s="222"/>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197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3" t="s">
        <v>261</v>
      </c>
      <c r="D114" s="228"/>
      <c r="E114" s="229"/>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197</v>
      </c>
      <c r="AH114" s="212">
        <v>2</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3" t="s">
        <v>278</v>
      </c>
      <c r="D115" s="228"/>
      <c r="E115" s="229"/>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197</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3" t="s">
        <v>279</v>
      </c>
      <c r="D116" s="228"/>
      <c r="E116" s="229">
        <v>38.082839999999997</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197</v>
      </c>
      <c r="AH116" s="212">
        <v>2</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3" t="s">
        <v>280</v>
      </c>
      <c r="D117" s="228"/>
      <c r="E117" s="229">
        <v>18.90954</v>
      </c>
      <c r="F117" s="222"/>
      <c r="G117" s="222"/>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197</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3" t="s">
        <v>281</v>
      </c>
      <c r="D118" s="228"/>
      <c r="E118" s="229">
        <v>27.24372</v>
      </c>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197</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3" t="s">
        <v>282</v>
      </c>
      <c r="D119" s="228"/>
      <c r="E119" s="229">
        <v>4.3769999999999998</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197</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3" t="s">
        <v>283</v>
      </c>
      <c r="D120" s="228"/>
      <c r="E120" s="229">
        <v>5.7735000000000003</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197</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3" t="s">
        <v>284</v>
      </c>
      <c r="D121" s="228"/>
      <c r="E121" s="229">
        <v>4.05</v>
      </c>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197</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4" t="s">
        <v>268</v>
      </c>
      <c r="D122" s="230"/>
      <c r="E122" s="231">
        <v>98.436599999999999</v>
      </c>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197</v>
      </c>
      <c r="AH122" s="212">
        <v>3</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3" t="s">
        <v>285</v>
      </c>
      <c r="D123" s="228"/>
      <c r="E123" s="229">
        <v>12.74301</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197</v>
      </c>
      <c r="AH123" s="212">
        <v>2</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3" t="s">
        <v>286</v>
      </c>
      <c r="D124" s="228"/>
      <c r="E124" s="229">
        <v>27.842030000000001</v>
      </c>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197</v>
      </c>
      <c r="AH124" s="212">
        <v>2</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4" t="s">
        <v>268</v>
      </c>
      <c r="D125" s="230"/>
      <c r="E125" s="231">
        <v>40.585039999999999</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197</v>
      </c>
      <c r="AH125" s="212">
        <v>3</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3" t="s">
        <v>287</v>
      </c>
      <c r="D126" s="228"/>
      <c r="E126" s="229">
        <v>1.2</v>
      </c>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197</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3" t="s">
        <v>288</v>
      </c>
      <c r="D127" s="228"/>
      <c r="E127" s="229">
        <v>0.38</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197</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4" t="s">
        <v>268</v>
      </c>
      <c r="D128" s="230"/>
      <c r="E128" s="231">
        <v>1.58</v>
      </c>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197</v>
      </c>
      <c r="AH128" s="212">
        <v>3</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3" t="s">
        <v>289</v>
      </c>
      <c r="D129" s="228"/>
      <c r="E129" s="229">
        <v>15.90973</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197</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4" t="s">
        <v>268</v>
      </c>
      <c r="D130" s="230"/>
      <c r="E130" s="231">
        <v>15.90973</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197</v>
      </c>
      <c r="AH130" s="212">
        <v>3</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2" t="s">
        <v>271</v>
      </c>
      <c r="D131" s="228"/>
      <c r="E131" s="229"/>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197</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7" t="s">
        <v>290</v>
      </c>
      <c r="D132" s="224"/>
      <c r="E132" s="225"/>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197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7" t="s">
        <v>291</v>
      </c>
      <c r="D133" s="224"/>
      <c r="E133" s="225">
        <v>522.94140000000004</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197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8" t="s">
        <v>206</v>
      </c>
      <c r="D134" s="226"/>
      <c r="E134" s="227">
        <v>522.94140000000004</v>
      </c>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197</v>
      </c>
      <c r="AH134" s="212">
        <v>1</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2" t="s">
        <v>260</v>
      </c>
      <c r="D135" s="228"/>
      <c r="E135" s="229"/>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197</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19"/>
      <c r="B136" s="220"/>
      <c r="C136" s="263" t="s">
        <v>292</v>
      </c>
      <c r="D136" s="228"/>
      <c r="E136" s="229">
        <v>29.92905</v>
      </c>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197</v>
      </c>
      <c r="AH136" s="212">
        <v>2</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2" t="s">
        <v>271</v>
      </c>
      <c r="D137" s="228"/>
      <c r="E137" s="229"/>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197</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59"/>
      <c r="D138" s="248"/>
      <c r="E138" s="248"/>
      <c r="F138" s="248"/>
      <c r="G138" s="248"/>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209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33" t="s">
        <v>184</v>
      </c>
      <c r="B139" s="234" t="s">
        <v>131</v>
      </c>
      <c r="C139" s="254" t="s">
        <v>132</v>
      </c>
      <c r="D139" s="235"/>
      <c r="E139" s="236"/>
      <c r="F139" s="237"/>
      <c r="G139" s="237">
        <f>SUMIF(AG140:AG142,"&lt;&gt;NOR",G140:G142)</f>
        <v>0</v>
      </c>
      <c r="H139" s="237"/>
      <c r="I139" s="237">
        <f>SUM(I140:I142)</f>
        <v>0</v>
      </c>
      <c r="J139" s="237"/>
      <c r="K139" s="237">
        <f>SUM(K140:K142)</f>
        <v>0</v>
      </c>
      <c r="L139" s="237"/>
      <c r="M139" s="237">
        <f>SUM(M140:M142)</f>
        <v>0</v>
      </c>
      <c r="N139" s="237"/>
      <c r="O139" s="237">
        <f>SUM(O140:O142)</f>
        <v>0</v>
      </c>
      <c r="P139" s="237"/>
      <c r="Q139" s="237">
        <f>SUM(Q140:Q142)</f>
        <v>0</v>
      </c>
      <c r="R139" s="237"/>
      <c r="S139" s="237"/>
      <c r="T139" s="238"/>
      <c r="U139" s="232"/>
      <c r="V139" s="232">
        <f>SUM(V140:V142)</f>
        <v>617.34</v>
      </c>
      <c r="W139" s="232"/>
      <c r="X139" s="232"/>
      <c r="AG139" t="s">
        <v>185</v>
      </c>
    </row>
    <row r="140" spans="1:60" ht="22.5" outlineLevel="1" x14ac:dyDescent="0.2">
      <c r="A140" s="239">
        <v>14</v>
      </c>
      <c r="B140" s="240" t="s">
        <v>293</v>
      </c>
      <c r="C140" s="255" t="s">
        <v>294</v>
      </c>
      <c r="D140" s="241" t="s">
        <v>295</v>
      </c>
      <c r="E140" s="242">
        <v>215.10214999999999</v>
      </c>
      <c r="F140" s="243"/>
      <c r="G140" s="244">
        <f>ROUND(E140*F140,2)</f>
        <v>0</v>
      </c>
      <c r="H140" s="243"/>
      <c r="I140" s="244">
        <f>ROUND(E140*H140,2)</f>
        <v>0</v>
      </c>
      <c r="J140" s="243"/>
      <c r="K140" s="244">
        <f>ROUND(E140*J140,2)</f>
        <v>0</v>
      </c>
      <c r="L140" s="244">
        <v>21</v>
      </c>
      <c r="M140" s="244">
        <f>G140*(1+L140/100)</f>
        <v>0</v>
      </c>
      <c r="N140" s="244">
        <v>0</v>
      </c>
      <c r="O140" s="244">
        <f>ROUND(E140*N140,2)</f>
        <v>0</v>
      </c>
      <c r="P140" s="244">
        <v>0</v>
      </c>
      <c r="Q140" s="244">
        <f>ROUND(E140*P140,2)</f>
        <v>0</v>
      </c>
      <c r="R140" s="244" t="s">
        <v>258</v>
      </c>
      <c r="S140" s="244" t="s">
        <v>190</v>
      </c>
      <c r="T140" s="245" t="s">
        <v>191</v>
      </c>
      <c r="U140" s="222">
        <v>2.87</v>
      </c>
      <c r="V140" s="222">
        <f>ROUND(E140*U140,2)</f>
        <v>617.34</v>
      </c>
      <c r="W140" s="222"/>
      <c r="X140" s="222" t="s">
        <v>296</v>
      </c>
      <c r="Y140" s="212"/>
      <c r="Z140" s="212"/>
      <c r="AA140" s="212"/>
      <c r="AB140" s="212"/>
      <c r="AC140" s="212"/>
      <c r="AD140" s="212"/>
      <c r="AE140" s="212"/>
      <c r="AF140" s="212"/>
      <c r="AG140" s="212" t="s">
        <v>297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6" t="s">
        <v>298</v>
      </c>
      <c r="D141" s="246"/>
      <c r="E141" s="246"/>
      <c r="F141" s="246"/>
      <c r="G141" s="246"/>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195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59"/>
      <c r="D142" s="248"/>
      <c r="E142" s="248"/>
      <c r="F142" s="248"/>
      <c r="G142" s="248"/>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x14ac:dyDescent="0.2">
      <c r="A143" s="233" t="s">
        <v>184</v>
      </c>
      <c r="B143" s="234" t="s">
        <v>149</v>
      </c>
      <c r="C143" s="254" t="s">
        <v>150</v>
      </c>
      <c r="D143" s="235"/>
      <c r="E143" s="236"/>
      <c r="F143" s="237"/>
      <c r="G143" s="237">
        <f>SUMIF(AG144:AG147,"&lt;&gt;NOR",G144:G147)</f>
        <v>0</v>
      </c>
      <c r="H143" s="237"/>
      <c r="I143" s="237">
        <f>SUM(I144:I147)</f>
        <v>0</v>
      </c>
      <c r="J143" s="237"/>
      <c r="K143" s="237">
        <f>SUM(K144:K147)</f>
        <v>0</v>
      </c>
      <c r="L143" s="237"/>
      <c r="M143" s="237">
        <f>SUM(M144:M147)</f>
        <v>0</v>
      </c>
      <c r="N143" s="237"/>
      <c r="O143" s="237">
        <f>SUM(O144:O147)</f>
        <v>0</v>
      </c>
      <c r="P143" s="237"/>
      <c r="Q143" s="237">
        <f>SUM(Q144:Q147)</f>
        <v>0</v>
      </c>
      <c r="R143" s="237"/>
      <c r="S143" s="237"/>
      <c r="T143" s="238"/>
      <c r="U143" s="232"/>
      <c r="V143" s="232">
        <f>SUM(V144:V147)</f>
        <v>0</v>
      </c>
      <c r="W143" s="232"/>
      <c r="X143" s="232"/>
      <c r="AG143" t="s">
        <v>185</v>
      </c>
    </row>
    <row r="144" spans="1:60" outlineLevel="1" x14ac:dyDescent="0.2">
      <c r="A144" s="239">
        <v>15</v>
      </c>
      <c r="B144" s="240" t="s">
        <v>299</v>
      </c>
      <c r="C144" s="255" t="s">
        <v>300</v>
      </c>
      <c r="D144" s="241" t="s">
        <v>301</v>
      </c>
      <c r="E144" s="242">
        <v>1</v>
      </c>
      <c r="F144" s="243"/>
      <c r="G144" s="244">
        <f>ROUND(E144*F144,2)</f>
        <v>0</v>
      </c>
      <c r="H144" s="243"/>
      <c r="I144" s="244">
        <f>ROUND(E144*H144,2)</f>
        <v>0</v>
      </c>
      <c r="J144" s="243"/>
      <c r="K144" s="244">
        <f>ROUND(E144*J144,2)</f>
        <v>0</v>
      </c>
      <c r="L144" s="244">
        <v>21</v>
      </c>
      <c r="M144" s="244">
        <f>G144*(1+L144/100)</f>
        <v>0</v>
      </c>
      <c r="N144" s="244">
        <v>0</v>
      </c>
      <c r="O144" s="244">
        <f>ROUND(E144*N144,2)</f>
        <v>0</v>
      </c>
      <c r="P144" s="244">
        <v>0</v>
      </c>
      <c r="Q144" s="244">
        <f>ROUND(E144*P144,2)</f>
        <v>0</v>
      </c>
      <c r="R144" s="244"/>
      <c r="S144" s="244" t="s">
        <v>228</v>
      </c>
      <c r="T144" s="245" t="s">
        <v>229</v>
      </c>
      <c r="U144" s="222">
        <v>0</v>
      </c>
      <c r="V144" s="222">
        <f>ROUND(E144*U144,2)</f>
        <v>0</v>
      </c>
      <c r="W144" s="222"/>
      <c r="X144" s="222" t="s">
        <v>192</v>
      </c>
      <c r="Y144" s="212"/>
      <c r="Z144" s="212"/>
      <c r="AA144" s="212"/>
      <c r="AB144" s="212"/>
      <c r="AC144" s="212"/>
      <c r="AD144" s="212"/>
      <c r="AE144" s="212"/>
      <c r="AF144" s="212"/>
      <c r="AG144" s="212" t="s">
        <v>193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5"/>
      <c r="D145" s="252"/>
      <c r="E145" s="252"/>
      <c r="F145" s="252"/>
      <c r="G145" s="25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9">
        <v>16</v>
      </c>
      <c r="B146" s="240" t="s">
        <v>302</v>
      </c>
      <c r="C146" s="255" t="s">
        <v>303</v>
      </c>
      <c r="D146" s="241" t="s">
        <v>301</v>
      </c>
      <c r="E146" s="242">
        <v>1</v>
      </c>
      <c r="F146" s="243"/>
      <c r="G146" s="244">
        <f>ROUND(E146*F146,2)</f>
        <v>0</v>
      </c>
      <c r="H146" s="243"/>
      <c r="I146" s="244">
        <f>ROUND(E146*H146,2)</f>
        <v>0</v>
      </c>
      <c r="J146" s="243"/>
      <c r="K146" s="244">
        <f>ROUND(E146*J146,2)</f>
        <v>0</v>
      </c>
      <c r="L146" s="244">
        <v>21</v>
      </c>
      <c r="M146" s="244">
        <f>G146*(1+L146/100)</f>
        <v>0</v>
      </c>
      <c r="N146" s="244">
        <v>0</v>
      </c>
      <c r="O146" s="244">
        <f>ROUND(E146*N146,2)</f>
        <v>0</v>
      </c>
      <c r="P146" s="244">
        <v>0</v>
      </c>
      <c r="Q146" s="244">
        <f>ROUND(E146*P146,2)</f>
        <v>0</v>
      </c>
      <c r="R146" s="244"/>
      <c r="S146" s="244" t="s">
        <v>228</v>
      </c>
      <c r="T146" s="245" t="s">
        <v>229</v>
      </c>
      <c r="U146" s="222">
        <v>0</v>
      </c>
      <c r="V146" s="222">
        <f>ROUND(E146*U146,2)</f>
        <v>0</v>
      </c>
      <c r="W146" s="222"/>
      <c r="X146" s="222" t="s">
        <v>192</v>
      </c>
      <c r="Y146" s="212"/>
      <c r="Z146" s="212"/>
      <c r="AA146" s="212"/>
      <c r="AB146" s="212"/>
      <c r="AC146" s="212"/>
      <c r="AD146" s="212"/>
      <c r="AE146" s="212"/>
      <c r="AF146" s="212"/>
      <c r="AG146" s="212" t="s">
        <v>193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5"/>
      <c r="D147" s="252"/>
      <c r="E147" s="252"/>
      <c r="F147" s="252"/>
      <c r="G147" s="25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x14ac:dyDescent="0.2">
      <c r="A148" s="233" t="s">
        <v>184</v>
      </c>
      <c r="B148" s="234" t="s">
        <v>153</v>
      </c>
      <c r="C148" s="254" t="s">
        <v>154</v>
      </c>
      <c r="D148" s="235"/>
      <c r="E148" s="236"/>
      <c r="F148" s="237"/>
      <c r="G148" s="237">
        <f>SUMIF(AG149:AG172,"&lt;&gt;NOR",G149:G172)</f>
        <v>0</v>
      </c>
      <c r="H148" s="237"/>
      <c r="I148" s="237">
        <f>SUM(I149:I172)</f>
        <v>0</v>
      </c>
      <c r="J148" s="237"/>
      <c r="K148" s="237">
        <f>SUM(K149:K172)</f>
        <v>0</v>
      </c>
      <c r="L148" s="237"/>
      <c r="M148" s="237">
        <f>SUM(M149:M172)</f>
        <v>0</v>
      </c>
      <c r="N148" s="237"/>
      <c r="O148" s="237">
        <f>SUM(O149:O172)</f>
        <v>0</v>
      </c>
      <c r="P148" s="237"/>
      <c r="Q148" s="237">
        <f>SUM(Q149:Q172)</f>
        <v>0</v>
      </c>
      <c r="R148" s="237"/>
      <c r="S148" s="237"/>
      <c r="T148" s="238"/>
      <c r="U148" s="232"/>
      <c r="V148" s="232">
        <f>SUM(V149:V172)</f>
        <v>656.86</v>
      </c>
      <c r="W148" s="232"/>
      <c r="X148" s="232"/>
      <c r="AG148" t="s">
        <v>185</v>
      </c>
    </row>
    <row r="149" spans="1:60" outlineLevel="1" x14ac:dyDescent="0.2">
      <c r="A149" s="239">
        <v>17</v>
      </c>
      <c r="B149" s="240" t="s">
        <v>304</v>
      </c>
      <c r="C149" s="255" t="s">
        <v>305</v>
      </c>
      <c r="D149" s="241" t="s">
        <v>295</v>
      </c>
      <c r="E149" s="242">
        <v>2.8083999999999998</v>
      </c>
      <c r="F149" s="243"/>
      <c r="G149" s="244">
        <f>ROUND(E149*F149,2)</f>
        <v>0</v>
      </c>
      <c r="H149" s="243"/>
      <c r="I149" s="244">
        <f>ROUND(E149*H149,2)</f>
        <v>0</v>
      </c>
      <c r="J149" s="243"/>
      <c r="K149" s="244">
        <f>ROUND(E149*J149,2)</f>
        <v>0</v>
      </c>
      <c r="L149" s="244">
        <v>21</v>
      </c>
      <c r="M149" s="244">
        <f>G149*(1+L149/100)</f>
        <v>0</v>
      </c>
      <c r="N149" s="244">
        <v>0</v>
      </c>
      <c r="O149" s="244">
        <f>ROUND(E149*N149,2)</f>
        <v>0</v>
      </c>
      <c r="P149" s="244">
        <v>0</v>
      </c>
      <c r="Q149" s="244">
        <f>ROUND(E149*P149,2)</f>
        <v>0</v>
      </c>
      <c r="R149" s="244" t="s">
        <v>250</v>
      </c>
      <c r="S149" s="244" t="s">
        <v>190</v>
      </c>
      <c r="T149" s="245" t="s">
        <v>191</v>
      </c>
      <c r="U149" s="222">
        <v>0</v>
      </c>
      <c r="V149" s="222">
        <f>ROUND(E149*U149,2)</f>
        <v>0</v>
      </c>
      <c r="W149" s="222"/>
      <c r="X149" s="222" t="s">
        <v>192</v>
      </c>
      <c r="Y149" s="212"/>
      <c r="Z149" s="212"/>
      <c r="AA149" s="212"/>
      <c r="AB149" s="212"/>
      <c r="AC149" s="212"/>
      <c r="AD149" s="212"/>
      <c r="AE149" s="212"/>
      <c r="AF149" s="212"/>
      <c r="AG149" s="212" t="s">
        <v>193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7" t="s">
        <v>306</v>
      </c>
      <c r="D150" s="224"/>
      <c r="E150" s="225">
        <v>2.8083999999999998</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197</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9"/>
      <c r="D151" s="248"/>
      <c r="E151" s="248"/>
      <c r="F151" s="248"/>
      <c r="G151" s="248"/>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9">
        <v>18</v>
      </c>
      <c r="B152" s="240" t="s">
        <v>307</v>
      </c>
      <c r="C152" s="255" t="s">
        <v>308</v>
      </c>
      <c r="D152" s="241" t="s">
        <v>295</v>
      </c>
      <c r="E152" s="242">
        <v>0.46800000000000003</v>
      </c>
      <c r="F152" s="243"/>
      <c r="G152" s="244">
        <f>ROUND(E152*F152,2)</f>
        <v>0</v>
      </c>
      <c r="H152" s="243"/>
      <c r="I152" s="244">
        <f>ROUND(E152*H152,2)</f>
        <v>0</v>
      </c>
      <c r="J152" s="243"/>
      <c r="K152" s="244">
        <f>ROUND(E152*J152,2)</f>
        <v>0</v>
      </c>
      <c r="L152" s="244">
        <v>21</v>
      </c>
      <c r="M152" s="244">
        <f>G152*(1+L152/100)</f>
        <v>0</v>
      </c>
      <c r="N152" s="244">
        <v>0</v>
      </c>
      <c r="O152" s="244">
        <f>ROUND(E152*N152,2)</f>
        <v>0</v>
      </c>
      <c r="P152" s="244">
        <v>0</v>
      </c>
      <c r="Q152" s="244">
        <f>ROUND(E152*P152,2)</f>
        <v>0</v>
      </c>
      <c r="R152" s="244" t="s">
        <v>250</v>
      </c>
      <c r="S152" s="244" t="s">
        <v>191</v>
      </c>
      <c r="T152" s="245" t="s">
        <v>191</v>
      </c>
      <c r="U152" s="222">
        <v>0</v>
      </c>
      <c r="V152" s="222">
        <f>ROUND(E152*U152,2)</f>
        <v>0</v>
      </c>
      <c r="W152" s="222"/>
      <c r="X152" s="222" t="s">
        <v>192</v>
      </c>
      <c r="Y152" s="212"/>
      <c r="Z152" s="212"/>
      <c r="AA152" s="212"/>
      <c r="AB152" s="212"/>
      <c r="AC152" s="212"/>
      <c r="AD152" s="212"/>
      <c r="AE152" s="212"/>
      <c r="AF152" s="212"/>
      <c r="AG152" s="212" t="s">
        <v>193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7" t="s">
        <v>309</v>
      </c>
      <c r="D153" s="224"/>
      <c r="E153" s="225">
        <v>0.46800000000000003</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197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9"/>
      <c r="D154" s="248"/>
      <c r="E154" s="248"/>
      <c r="F154" s="248"/>
      <c r="G154" s="248"/>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209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9">
        <v>19</v>
      </c>
      <c r="B155" s="240" t="s">
        <v>310</v>
      </c>
      <c r="C155" s="255" t="s">
        <v>311</v>
      </c>
      <c r="D155" s="241" t="s">
        <v>295</v>
      </c>
      <c r="E155" s="242">
        <v>61.909779999999998</v>
      </c>
      <c r="F155" s="243"/>
      <c r="G155" s="244">
        <f>ROUND(E155*F155,2)</f>
        <v>0</v>
      </c>
      <c r="H155" s="243"/>
      <c r="I155" s="244">
        <f>ROUND(E155*H155,2)</f>
        <v>0</v>
      </c>
      <c r="J155" s="243"/>
      <c r="K155" s="244">
        <f>ROUND(E155*J155,2)</f>
        <v>0</v>
      </c>
      <c r="L155" s="244">
        <v>21</v>
      </c>
      <c r="M155" s="244">
        <f>G155*(1+L155/100)</f>
        <v>0</v>
      </c>
      <c r="N155" s="244">
        <v>0</v>
      </c>
      <c r="O155" s="244">
        <f>ROUND(E155*N155,2)</f>
        <v>0</v>
      </c>
      <c r="P155" s="244">
        <v>0</v>
      </c>
      <c r="Q155" s="244">
        <f>ROUND(E155*P155,2)</f>
        <v>0</v>
      </c>
      <c r="R155" s="244" t="s">
        <v>312</v>
      </c>
      <c r="S155" s="244" t="s">
        <v>190</v>
      </c>
      <c r="T155" s="245" t="s">
        <v>191</v>
      </c>
      <c r="U155" s="222">
        <v>0.75</v>
      </c>
      <c r="V155" s="222">
        <f>ROUND(E155*U155,2)</f>
        <v>46.43</v>
      </c>
      <c r="W155" s="222"/>
      <c r="X155" s="222" t="s">
        <v>313</v>
      </c>
      <c r="Y155" s="212"/>
      <c r="Z155" s="212"/>
      <c r="AA155" s="212"/>
      <c r="AB155" s="212"/>
      <c r="AC155" s="212"/>
      <c r="AD155" s="212"/>
      <c r="AE155" s="212"/>
      <c r="AF155" s="212"/>
      <c r="AG155" s="212" t="s">
        <v>314</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19"/>
      <c r="B156" s="220"/>
      <c r="C156" s="256" t="s">
        <v>315</v>
      </c>
      <c r="D156" s="246"/>
      <c r="E156" s="246"/>
      <c r="F156" s="246"/>
      <c r="G156" s="246"/>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195</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50" t="str">
        <f>C156</f>
        <v>s popřípadným nutným naložením do dopravního zařízení, s vyprázdněním dopravního zařízení na hromadu nebo do dopravního prostředku, vč. příplatku za každých dalších i započatých 3,5 m výšky nad 3,5 m,</v>
      </c>
      <c r="BB156" s="212"/>
      <c r="BC156" s="212"/>
      <c r="BD156" s="212"/>
      <c r="BE156" s="212"/>
      <c r="BF156" s="212"/>
      <c r="BG156" s="212"/>
      <c r="BH156" s="212"/>
    </row>
    <row r="157" spans="1:60" outlineLevel="1" x14ac:dyDescent="0.2">
      <c r="A157" s="219"/>
      <c r="B157" s="220"/>
      <c r="C157" s="260" t="s">
        <v>316</v>
      </c>
      <c r="D157" s="249"/>
      <c r="E157" s="249"/>
      <c r="F157" s="249"/>
      <c r="G157" s="249"/>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221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9"/>
      <c r="D158" s="248"/>
      <c r="E158" s="248"/>
      <c r="F158" s="248"/>
      <c r="G158" s="248"/>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39">
        <v>20</v>
      </c>
      <c r="B159" s="240" t="s">
        <v>317</v>
      </c>
      <c r="C159" s="255" t="s">
        <v>318</v>
      </c>
      <c r="D159" s="241" t="s">
        <v>295</v>
      </c>
      <c r="E159" s="242">
        <v>123.81956</v>
      </c>
      <c r="F159" s="243"/>
      <c r="G159" s="244">
        <f>ROUND(E159*F159,2)</f>
        <v>0</v>
      </c>
      <c r="H159" s="243"/>
      <c r="I159" s="244">
        <f>ROUND(E159*H159,2)</f>
        <v>0</v>
      </c>
      <c r="J159" s="243"/>
      <c r="K159" s="244">
        <f>ROUND(E159*J159,2)</f>
        <v>0</v>
      </c>
      <c r="L159" s="244">
        <v>21</v>
      </c>
      <c r="M159" s="244">
        <f>G159*(1+L159/100)</f>
        <v>0</v>
      </c>
      <c r="N159" s="244">
        <v>0</v>
      </c>
      <c r="O159" s="244">
        <f>ROUND(E159*N159,2)</f>
        <v>0</v>
      </c>
      <c r="P159" s="244">
        <v>0</v>
      </c>
      <c r="Q159" s="244">
        <f>ROUND(E159*P159,2)</f>
        <v>0</v>
      </c>
      <c r="R159" s="244" t="s">
        <v>312</v>
      </c>
      <c r="S159" s="244" t="s">
        <v>190</v>
      </c>
      <c r="T159" s="245" t="s">
        <v>191</v>
      </c>
      <c r="U159" s="222">
        <v>0.03</v>
      </c>
      <c r="V159" s="222">
        <f>ROUND(E159*U159,2)</f>
        <v>3.71</v>
      </c>
      <c r="W159" s="222"/>
      <c r="X159" s="222" t="s">
        <v>313</v>
      </c>
      <c r="Y159" s="212"/>
      <c r="Z159" s="212"/>
      <c r="AA159" s="212"/>
      <c r="AB159" s="212"/>
      <c r="AC159" s="212"/>
      <c r="AD159" s="212"/>
      <c r="AE159" s="212"/>
      <c r="AF159" s="212"/>
      <c r="AG159" s="212" t="s">
        <v>314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19"/>
      <c r="B160" s="220"/>
      <c r="C160" s="256" t="s">
        <v>315</v>
      </c>
      <c r="D160" s="246"/>
      <c r="E160" s="246"/>
      <c r="F160" s="246"/>
      <c r="G160" s="246"/>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195</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0" t="str">
        <f>C160</f>
        <v>s popřípadným nutným naložením do dopravního zařízení, s vyprázdněním dopravního zařízení na hromadu nebo do dopravního prostředku, vč. příplatku za každých dalších i započatých 3,5 m výšky nad 3,5 m,</v>
      </c>
      <c r="BB160" s="212"/>
      <c r="BC160" s="212"/>
      <c r="BD160" s="212"/>
      <c r="BE160" s="212"/>
      <c r="BF160" s="212"/>
      <c r="BG160" s="212"/>
      <c r="BH160" s="212"/>
    </row>
    <row r="161" spans="1:60" outlineLevel="1" x14ac:dyDescent="0.2">
      <c r="A161" s="219"/>
      <c r="B161" s="220"/>
      <c r="C161" s="259"/>
      <c r="D161" s="248"/>
      <c r="E161" s="248"/>
      <c r="F161" s="248"/>
      <c r="G161" s="248"/>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9">
        <v>21</v>
      </c>
      <c r="B162" s="240" t="s">
        <v>319</v>
      </c>
      <c r="C162" s="255" t="s">
        <v>320</v>
      </c>
      <c r="D162" s="241" t="s">
        <v>295</v>
      </c>
      <c r="E162" s="242">
        <v>1238.1956499999999</v>
      </c>
      <c r="F162" s="243"/>
      <c r="G162" s="244">
        <f>ROUND(E162*F162,2)</f>
        <v>0</v>
      </c>
      <c r="H162" s="243"/>
      <c r="I162" s="244">
        <f>ROUND(E162*H162,2)</f>
        <v>0</v>
      </c>
      <c r="J162" s="243"/>
      <c r="K162" s="244">
        <f>ROUND(E162*J162,2)</f>
        <v>0</v>
      </c>
      <c r="L162" s="244">
        <v>21</v>
      </c>
      <c r="M162" s="244">
        <f>G162*(1+L162/100)</f>
        <v>0</v>
      </c>
      <c r="N162" s="244">
        <v>0</v>
      </c>
      <c r="O162" s="244">
        <f>ROUND(E162*N162,2)</f>
        <v>0</v>
      </c>
      <c r="P162" s="244">
        <v>0</v>
      </c>
      <c r="Q162" s="244">
        <f>ROUND(E162*P162,2)</f>
        <v>0</v>
      </c>
      <c r="R162" s="244" t="s">
        <v>250</v>
      </c>
      <c r="S162" s="244" t="s">
        <v>190</v>
      </c>
      <c r="T162" s="245" t="s">
        <v>191</v>
      </c>
      <c r="U162" s="222">
        <v>0.49</v>
      </c>
      <c r="V162" s="222">
        <f>ROUND(E162*U162,2)</f>
        <v>606.72</v>
      </c>
      <c r="W162" s="222"/>
      <c r="X162" s="222" t="s">
        <v>313</v>
      </c>
      <c r="Y162" s="212"/>
      <c r="Z162" s="212"/>
      <c r="AA162" s="212"/>
      <c r="AB162" s="212"/>
      <c r="AC162" s="212"/>
      <c r="AD162" s="212"/>
      <c r="AE162" s="212"/>
      <c r="AF162" s="212"/>
      <c r="AG162" s="212" t="s">
        <v>314</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1" t="s">
        <v>321</v>
      </c>
      <c r="D163" s="251"/>
      <c r="E163" s="251"/>
      <c r="F163" s="251"/>
      <c r="G163" s="251"/>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221</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9"/>
      <c r="D164" s="248"/>
      <c r="E164" s="248"/>
      <c r="F164" s="248"/>
      <c r="G164" s="248"/>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9">
        <v>22</v>
      </c>
      <c r="B165" s="240" t="s">
        <v>322</v>
      </c>
      <c r="C165" s="255" t="s">
        <v>323</v>
      </c>
      <c r="D165" s="241" t="s">
        <v>295</v>
      </c>
      <c r="E165" s="242">
        <v>21049.325970000002</v>
      </c>
      <c r="F165" s="243"/>
      <c r="G165" s="244">
        <f>ROUND(E165*F165,2)</f>
        <v>0</v>
      </c>
      <c r="H165" s="243"/>
      <c r="I165" s="244">
        <f>ROUND(E165*H165,2)</f>
        <v>0</v>
      </c>
      <c r="J165" s="243"/>
      <c r="K165" s="244">
        <f>ROUND(E165*J165,2)</f>
        <v>0</v>
      </c>
      <c r="L165" s="244">
        <v>21</v>
      </c>
      <c r="M165" s="244">
        <f>G165*(1+L165/100)</f>
        <v>0</v>
      </c>
      <c r="N165" s="244">
        <v>0</v>
      </c>
      <c r="O165" s="244">
        <f>ROUND(E165*N165,2)</f>
        <v>0</v>
      </c>
      <c r="P165" s="244">
        <v>0</v>
      </c>
      <c r="Q165" s="244">
        <f>ROUND(E165*P165,2)</f>
        <v>0</v>
      </c>
      <c r="R165" s="244" t="s">
        <v>250</v>
      </c>
      <c r="S165" s="244" t="s">
        <v>190</v>
      </c>
      <c r="T165" s="245" t="s">
        <v>191</v>
      </c>
      <c r="U165" s="222">
        <v>0</v>
      </c>
      <c r="V165" s="222">
        <f>ROUND(E165*U165,2)</f>
        <v>0</v>
      </c>
      <c r="W165" s="222"/>
      <c r="X165" s="222" t="s">
        <v>313</v>
      </c>
      <c r="Y165" s="212"/>
      <c r="Z165" s="212"/>
      <c r="AA165" s="212"/>
      <c r="AB165" s="212"/>
      <c r="AC165" s="212"/>
      <c r="AD165" s="212"/>
      <c r="AE165" s="212"/>
      <c r="AF165" s="212"/>
      <c r="AG165" s="212" t="s">
        <v>314</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5"/>
      <c r="D166" s="252"/>
      <c r="E166" s="252"/>
      <c r="F166" s="252"/>
      <c r="G166" s="252"/>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9">
        <v>23</v>
      </c>
      <c r="B167" s="240" t="s">
        <v>324</v>
      </c>
      <c r="C167" s="255" t="s">
        <v>325</v>
      </c>
      <c r="D167" s="241" t="s">
        <v>295</v>
      </c>
      <c r="E167" s="242">
        <v>987.46103000000005</v>
      </c>
      <c r="F167" s="243"/>
      <c r="G167" s="244">
        <f>ROUND(E167*F167,2)</f>
        <v>0</v>
      </c>
      <c r="H167" s="243"/>
      <c r="I167" s="244">
        <f>ROUND(E167*H167,2)</f>
        <v>0</v>
      </c>
      <c r="J167" s="243"/>
      <c r="K167" s="244">
        <f>ROUND(E167*J167,2)</f>
        <v>0</v>
      </c>
      <c r="L167" s="244">
        <v>21</v>
      </c>
      <c r="M167" s="244">
        <f>G167*(1+L167/100)</f>
        <v>0</v>
      </c>
      <c r="N167" s="244">
        <v>0</v>
      </c>
      <c r="O167" s="244">
        <f>ROUND(E167*N167,2)</f>
        <v>0</v>
      </c>
      <c r="P167" s="244">
        <v>0</v>
      </c>
      <c r="Q167" s="244">
        <f>ROUND(E167*P167,2)</f>
        <v>0</v>
      </c>
      <c r="R167" s="244" t="s">
        <v>250</v>
      </c>
      <c r="S167" s="244" t="s">
        <v>190</v>
      </c>
      <c r="T167" s="245" t="s">
        <v>229</v>
      </c>
      <c r="U167" s="222">
        <v>0</v>
      </c>
      <c r="V167" s="222">
        <f>ROUND(E167*U167,2)</f>
        <v>0</v>
      </c>
      <c r="W167" s="222"/>
      <c r="X167" s="222" t="s">
        <v>313</v>
      </c>
      <c r="Y167" s="212"/>
      <c r="Z167" s="212"/>
      <c r="AA167" s="212"/>
      <c r="AB167" s="212"/>
      <c r="AC167" s="212"/>
      <c r="AD167" s="212"/>
      <c r="AE167" s="212"/>
      <c r="AF167" s="212"/>
      <c r="AG167" s="212" t="s">
        <v>314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1" t="s">
        <v>326</v>
      </c>
      <c r="D168" s="251"/>
      <c r="E168" s="251"/>
      <c r="F168" s="251"/>
      <c r="G168" s="251"/>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221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9"/>
      <c r="D169" s="248"/>
      <c r="E169" s="248"/>
      <c r="F169" s="248"/>
      <c r="G169" s="248"/>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209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9">
        <v>24</v>
      </c>
      <c r="B170" s="240" t="s">
        <v>327</v>
      </c>
      <c r="C170" s="255" t="s">
        <v>328</v>
      </c>
      <c r="D170" s="241" t="s">
        <v>295</v>
      </c>
      <c r="E170" s="242">
        <v>247.63912999999999</v>
      </c>
      <c r="F170" s="243"/>
      <c r="G170" s="244">
        <f>ROUND(E170*F170,2)</f>
        <v>0</v>
      </c>
      <c r="H170" s="243"/>
      <c r="I170" s="244">
        <f>ROUND(E170*H170,2)</f>
        <v>0</v>
      </c>
      <c r="J170" s="243"/>
      <c r="K170" s="244">
        <f>ROUND(E170*J170,2)</f>
        <v>0</v>
      </c>
      <c r="L170" s="244">
        <v>21</v>
      </c>
      <c r="M170" s="244">
        <f>G170*(1+L170/100)</f>
        <v>0</v>
      </c>
      <c r="N170" s="244">
        <v>0</v>
      </c>
      <c r="O170" s="244">
        <f>ROUND(E170*N170,2)</f>
        <v>0</v>
      </c>
      <c r="P170" s="244">
        <v>0</v>
      </c>
      <c r="Q170" s="244">
        <f>ROUND(E170*P170,2)</f>
        <v>0</v>
      </c>
      <c r="R170" s="244" t="s">
        <v>250</v>
      </c>
      <c r="S170" s="244" t="s">
        <v>190</v>
      </c>
      <c r="T170" s="245" t="s">
        <v>191</v>
      </c>
      <c r="U170" s="222">
        <v>0</v>
      </c>
      <c r="V170" s="222">
        <f>ROUND(E170*U170,2)</f>
        <v>0</v>
      </c>
      <c r="W170" s="222"/>
      <c r="X170" s="222" t="s">
        <v>313</v>
      </c>
      <c r="Y170" s="212"/>
      <c r="Z170" s="212"/>
      <c r="AA170" s="212"/>
      <c r="AB170" s="212"/>
      <c r="AC170" s="212"/>
      <c r="AD170" s="212"/>
      <c r="AE170" s="212"/>
      <c r="AF170" s="212"/>
      <c r="AG170" s="212" t="s">
        <v>314</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1" t="s">
        <v>329</v>
      </c>
      <c r="D171" s="251"/>
      <c r="E171" s="251"/>
      <c r="F171" s="251"/>
      <c r="G171" s="251"/>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221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59"/>
      <c r="D172" s="248"/>
      <c r="E172" s="248"/>
      <c r="F172" s="248"/>
      <c r="G172" s="248"/>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209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33" t="s">
        <v>184</v>
      </c>
      <c r="B173" s="234" t="s">
        <v>156</v>
      </c>
      <c r="C173" s="254" t="s">
        <v>27</v>
      </c>
      <c r="D173" s="235"/>
      <c r="E173" s="236"/>
      <c r="F173" s="237"/>
      <c r="G173" s="237">
        <f>SUMIF(AG174:AG188,"&lt;&gt;NOR",G174:G188)</f>
        <v>0</v>
      </c>
      <c r="H173" s="237"/>
      <c r="I173" s="237">
        <f>SUM(I174:I188)</f>
        <v>0</v>
      </c>
      <c r="J173" s="237"/>
      <c r="K173" s="237">
        <f>SUM(K174:K188)</f>
        <v>0</v>
      </c>
      <c r="L173" s="237"/>
      <c r="M173" s="237">
        <f>SUM(M174:M188)</f>
        <v>0</v>
      </c>
      <c r="N173" s="237"/>
      <c r="O173" s="237">
        <f>SUM(O174:O188)</f>
        <v>0</v>
      </c>
      <c r="P173" s="237"/>
      <c r="Q173" s="237">
        <f>SUM(Q174:Q188)</f>
        <v>0</v>
      </c>
      <c r="R173" s="237"/>
      <c r="S173" s="237"/>
      <c r="T173" s="238"/>
      <c r="U173" s="232"/>
      <c r="V173" s="232">
        <f>SUM(V174:V188)</f>
        <v>0</v>
      </c>
      <c r="W173" s="232"/>
      <c r="X173" s="232"/>
      <c r="AG173" t="s">
        <v>185</v>
      </c>
    </row>
    <row r="174" spans="1:60" outlineLevel="1" x14ac:dyDescent="0.2">
      <c r="A174" s="239">
        <v>25</v>
      </c>
      <c r="B174" s="240" t="s">
        <v>330</v>
      </c>
      <c r="C174" s="255" t="s">
        <v>331</v>
      </c>
      <c r="D174" s="241" t="s">
        <v>332</v>
      </c>
      <c r="E174" s="242">
        <v>1</v>
      </c>
      <c r="F174" s="243"/>
      <c r="G174" s="244">
        <f>ROUND(E174*F174,2)</f>
        <v>0</v>
      </c>
      <c r="H174" s="243"/>
      <c r="I174" s="244">
        <f>ROUND(E174*H174,2)</f>
        <v>0</v>
      </c>
      <c r="J174" s="243"/>
      <c r="K174" s="244">
        <f>ROUND(E174*J174,2)</f>
        <v>0</v>
      </c>
      <c r="L174" s="244">
        <v>21</v>
      </c>
      <c r="M174" s="244">
        <f>G174*(1+L174/100)</f>
        <v>0</v>
      </c>
      <c r="N174" s="244">
        <v>0</v>
      </c>
      <c r="O174" s="244">
        <f>ROUND(E174*N174,2)</f>
        <v>0</v>
      </c>
      <c r="P174" s="244">
        <v>0</v>
      </c>
      <c r="Q174" s="244">
        <f>ROUND(E174*P174,2)</f>
        <v>0</v>
      </c>
      <c r="R174" s="244"/>
      <c r="S174" s="244" t="s">
        <v>190</v>
      </c>
      <c r="T174" s="245" t="s">
        <v>229</v>
      </c>
      <c r="U174" s="222">
        <v>0</v>
      </c>
      <c r="V174" s="222">
        <f>ROUND(E174*U174,2)</f>
        <v>0</v>
      </c>
      <c r="W174" s="222"/>
      <c r="X174" s="222" t="s">
        <v>333</v>
      </c>
      <c r="Y174" s="212"/>
      <c r="Z174" s="212"/>
      <c r="AA174" s="212"/>
      <c r="AB174" s="212"/>
      <c r="AC174" s="212"/>
      <c r="AD174" s="212"/>
      <c r="AE174" s="212"/>
      <c r="AF174" s="212"/>
      <c r="AG174" s="212" t="s">
        <v>334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1" t="s">
        <v>335</v>
      </c>
      <c r="D175" s="251"/>
      <c r="E175" s="251"/>
      <c r="F175" s="251"/>
      <c r="G175" s="251"/>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221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50" t="str">
        <f>C175</f>
        <v>Zaměření a vytýčení stávajících inženýrských sítí v místě stavby z hlediska jejich ochrany při provádění stavby.</v>
      </c>
      <c r="BB175" s="212"/>
      <c r="BC175" s="212"/>
      <c r="BD175" s="212"/>
      <c r="BE175" s="212"/>
      <c r="BF175" s="212"/>
      <c r="BG175" s="212"/>
      <c r="BH175" s="212"/>
    </row>
    <row r="176" spans="1:60" outlineLevel="1" x14ac:dyDescent="0.2">
      <c r="A176" s="219"/>
      <c r="B176" s="220"/>
      <c r="C176" s="259"/>
      <c r="D176" s="248"/>
      <c r="E176" s="248"/>
      <c r="F176" s="248"/>
      <c r="G176" s="248"/>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9">
        <v>26</v>
      </c>
      <c r="B177" s="240" t="s">
        <v>336</v>
      </c>
      <c r="C177" s="255" t="s">
        <v>337</v>
      </c>
      <c r="D177" s="241" t="s">
        <v>332</v>
      </c>
      <c r="E177" s="242">
        <v>1</v>
      </c>
      <c r="F177" s="243"/>
      <c r="G177" s="244">
        <f>ROUND(E177*F177,2)</f>
        <v>0</v>
      </c>
      <c r="H177" s="243"/>
      <c r="I177" s="244">
        <f>ROUND(E177*H177,2)</f>
        <v>0</v>
      </c>
      <c r="J177" s="243"/>
      <c r="K177" s="244">
        <f>ROUND(E177*J177,2)</f>
        <v>0</v>
      </c>
      <c r="L177" s="244">
        <v>21</v>
      </c>
      <c r="M177" s="244">
        <f>G177*(1+L177/100)</f>
        <v>0</v>
      </c>
      <c r="N177" s="244">
        <v>0</v>
      </c>
      <c r="O177" s="244">
        <f>ROUND(E177*N177,2)</f>
        <v>0</v>
      </c>
      <c r="P177" s="244">
        <v>0</v>
      </c>
      <c r="Q177" s="244">
        <f>ROUND(E177*P177,2)</f>
        <v>0</v>
      </c>
      <c r="R177" s="244"/>
      <c r="S177" s="244" t="s">
        <v>190</v>
      </c>
      <c r="T177" s="245" t="s">
        <v>229</v>
      </c>
      <c r="U177" s="222">
        <v>0</v>
      </c>
      <c r="V177" s="222">
        <f>ROUND(E177*U177,2)</f>
        <v>0</v>
      </c>
      <c r="W177" s="222"/>
      <c r="X177" s="222" t="s">
        <v>333</v>
      </c>
      <c r="Y177" s="212"/>
      <c r="Z177" s="212"/>
      <c r="AA177" s="212"/>
      <c r="AB177" s="212"/>
      <c r="AC177" s="212"/>
      <c r="AD177" s="212"/>
      <c r="AE177" s="212"/>
      <c r="AF177" s="212"/>
      <c r="AG177" s="212" t="s">
        <v>338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19"/>
      <c r="B178" s="220"/>
      <c r="C178" s="261" t="s">
        <v>339</v>
      </c>
      <c r="D178" s="251"/>
      <c r="E178" s="251"/>
      <c r="F178" s="251"/>
      <c r="G178" s="251"/>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221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50" t="str">
        <f>C178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78" s="212"/>
      <c r="BC178" s="212"/>
      <c r="BD178" s="212"/>
      <c r="BE178" s="212"/>
      <c r="BF178" s="212"/>
      <c r="BG178" s="212"/>
      <c r="BH178" s="212"/>
    </row>
    <row r="179" spans="1:60" outlineLevel="1" x14ac:dyDescent="0.2">
      <c r="A179" s="219"/>
      <c r="B179" s="220"/>
      <c r="C179" s="259"/>
      <c r="D179" s="248"/>
      <c r="E179" s="248"/>
      <c r="F179" s="248"/>
      <c r="G179" s="248"/>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9">
        <v>27</v>
      </c>
      <c r="B180" s="240" t="s">
        <v>340</v>
      </c>
      <c r="C180" s="255" t="s">
        <v>341</v>
      </c>
      <c r="D180" s="241" t="s">
        <v>332</v>
      </c>
      <c r="E180" s="242">
        <v>1</v>
      </c>
      <c r="F180" s="243"/>
      <c r="G180" s="244">
        <f>ROUND(E180*F180,2)</f>
        <v>0</v>
      </c>
      <c r="H180" s="243"/>
      <c r="I180" s="244">
        <f>ROUND(E180*H180,2)</f>
        <v>0</v>
      </c>
      <c r="J180" s="243"/>
      <c r="K180" s="244">
        <f>ROUND(E180*J180,2)</f>
        <v>0</v>
      </c>
      <c r="L180" s="244">
        <v>21</v>
      </c>
      <c r="M180" s="244">
        <f>G180*(1+L180/100)</f>
        <v>0</v>
      </c>
      <c r="N180" s="244">
        <v>0</v>
      </c>
      <c r="O180" s="244">
        <f>ROUND(E180*N180,2)</f>
        <v>0</v>
      </c>
      <c r="P180" s="244">
        <v>0</v>
      </c>
      <c r="Q180" s="244">
        <f>ROUND(E180*P180,2)</f>
        <v>0</v>
      </c>
      <c r="R180" s="244"/>
      <c r="S180" s="244" t="s">
        <v>190</v>
      </c>
      <c r="T180" s="245" t="s">
        <v>229</v>
      </c>
      <c r="U180" s="222">
        <v>0</v>
      </c>
      <c r="V180" s="222">
        <f>ROUND(E180*U180,2)</f>
        <v>0</v>
      </c>
      <c r="W180" s="222"/>
      <c r="X180" s="222" t="s">
        <v>333</v>
      </c>
      <c r="Y180" s="212"/>
      <c r="Z180" s="212"/>
      <c r="AA180" s="212"/>
      <c r="AB180" s="212"/>
      <c r="AC180" s="212"/>
      <c r="AD180" s="212"/>
      <c r="AE180" s="212"/>
      <c r="AF180" s="212"/>
      <c r="AG180" s="212" t="s">
        <v>338</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33.75" outlineLevel="1" x14ac:dyDescent="0.2">
      <c r="A181" s="219"/>
      <c r="B181" s="220"/>
      <c r="C181" s="261" t="s">
        <v>342</v>
      </c>
      <c r="D181" s="251"/>
      <c r="E181" s="251"/>
      <c r="F181" s="251"/>
      <c r="G181" s="251"/>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221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50" t="str">
        <f>C181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81" s="212"/>
      <c r="BC181" s="212"/>
      <c r="BD181" s="212"/>
      <c r="BE181" s="212"/>
      <c r="BF181" s="212"/>
      <c r="BG181" s="212"/>
      <c r="BH181" s="212"/>
    </row>
    <row r="182" spans="1:60" outlineLevel="1" x14ac:dyDescent="0.2">
      <c r="A182" s="219"/>
      <c r="B182" s="220"/>
      <c r="C182" s="259"/>
      <c r="D182" s="248"/>
      <c r="E182" s="248"/>
      <c r="F182" s="248"/>
      <c r="G182" s="248"/>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209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9">
        <v>28</v>
      </c>
      <c r="B183" s="240" t="s">
        <v>343</v>
      </c>
      <c r="C183" s="255" t="s">
        <v>344</v>
      </c>
      <c r="D183" s="241" t="s">
        <v>332</v>
      </c>
      <c r="E183" s="242">
        <v>1</v>
      </c>
      <c r="F183" s="243"/>
      <c r="G183" s="244">
        <f>ROUND(E183*F183,2)</f>
        <v>0</v>
      </c>
      <c r="H183" s="243"/>
      <c r="I183" s="244">
        <f>ROUND(E183*H183,2)</f>
        <v>0</v>
      </c>
      <c r="J183" s="243"/>
      <c r="K183" s="244">
        <f>ROUND(E183*J183,2)</f>
        <v>0</v>
      </c>
      <c r="L183" s="244">
        <v>21</v>
      </c>
      <c r="M183" s="244">
        <f>G183*(1+L183/100)</f>
        <v>0</v>
      </c>
      <c r="N183" s="244">
        <v>0</v>
      </c>
      <c r="O183" s="244">
        <f>ROUND(E183*N183,2)</f>
        <v>0</v>
      </c>
      <c r="P183" s="244">
        <v>0</v>
      </c>
      <c r="Q183" s="244">
        <f>ROUND(E183*P183,2)</f>
        <v>0</v>
      </c>
      <c r="R183" s="244"/>
      <c r="S183" s="244" t="s">
        <v>190</v>
      </c>
      <c r="T183" s="245" t="s">
        <v>229</v>
      </c>
      <c r="U183" s="222">
        <v>0</v>
      </c>
      <c r="V183" s="222">
        <f>ROUND(E183*U183,2)</f>
        <v>0</v>
      </c>
      <c r="W183" s="222"/>
      <c r="X183" s="222" t="s">
        <v>333</v>
      </c>
      <c r="Y183" s="212"/>
      <c r="Z183" s="212"/>
      <c r="AA183" s="212"/>
      <c r="AB183" s="212"/>
      <c r="AC183" s="212"/>
      <c r="AD183" s="212"/>
      <c r="AE183" s="212"/>
      <c r="AF183" s="212"/>
      <c r="AG183" s="212" t="s">
        <v>338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19"/>
      <c r="B184" s="220"/>
      <c r="C184" s="261" t="s">
        <v>345</v>
      </c>
      <c r="D184" s="251"/>
      <c r="E184" s="251"/>
      <c r="F184" s="251"/>
      <c r="G184" s="251"/>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221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50" t="str">
        <f>C184</f>
        <v>Odstranění objektů zařízení staveniště včetně přípojek energií a jejich odvoz. Položka zahrnuje i náklady na úpravu povrchů po odstranění zařízení staveniště a úklid ploch, na kterých bylo zařízení staveniště provozováno.</v>
      </c>
      <c r="BB184" s="212"/>
      <c r="BC184" s="212"/>
      <c r="BD184" s="212"/>
      <c r="BE184" s="212"/>
      <c r="BF184" s="212"/>
      <c r="BG184" s="212"/>
      <c r="BH184" s="212"/>
    </row>
    <row r="185" spans="1:60" outlineLevel="1" x14ac:dyDescent="0.2">
      <c r="A185" s="219"/>
      <c r="B185" s="220"/>
      <c r="C185" s="259"/>
      <c r="D185" s="248"/>
      <c r="E185" s="248"/>
      <c r="F185" s="248"/>
      <c r="G185" s="248"/>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209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9">
        <v>29</v>
      </c>
      <c r="B186" s="240" t="s">
        <v>346</v>
      </c>
      <c r="C186" s="255" t="s">
        <v>347</v>
      </c>
      <c r="D186" s="241" t="s">
        <v>332</v>
      </c>
      <c r="E186" s="242">
        <v>1</v>
      </c>
      <c r="F186" s="243"/>
      <c r="G186" s="244">
        <f>ROUND(E186*F186,2)</f>
        <v>0</v>
      </c>
      <c r="H186" s="243"/>
      <c r="I186" s="244">
        <f>ROUND(E186*H186,2)</f>
        <v>0</v>
      </c>
      <c r="J186" s="243"/>
      <c r="K186" s="244">
        <f>ROUND(E186*J186,2)</f>
        <v>0</v>
      </c>
      <c r="L186" s="244">
        <v>21</v>
      </c>
      <c r="M186" s="244">
        <f>G186*(1+L186/100)</f>
        <v>0</v>
      </c>
      <c r="N186" s="244">
        <v>0</v>
      </c>
      <c r="O186" s="244">
        <f>ROUND(E186*N186,2)</f>
        <v>0</v>
      </c>
      <c r="P186" s="244">
        <v>0</v>
      </c>
      <c r="Q186" s="244">
        <f>ROUND(E186*P186,2)</f>
        <v>0</v>
      </c>
      <c r="R186" s="244"/>
      <c r="S186" s="244" t="s">
        <v>190</v>
      </c>
      <c r="T186" s="245" t="s">
        <v>229</v>
      </c>
      <c r="U186" s="222">
        <v>0</v>
      </c>
      <c r="V186" s="222">
        <f>ROUND(E186*U186,2)</f>
        <v>0</v>
      </c>
      <c r="W186" s="222"/>
      <c r="X186" s="222" t="s">
        <v>333</v>
      </c>
      <c r="Y186" s="212"/>
      <c r="Z186" s="212"/>
      <c r="AA186" s="212"/>
      <c r="AB186" s="212"/>
      <c r="AC186" s="212"/>
      <c r="AD186" s="212"/>
      <c r="AE186" s="212"/>
      <c r="AF186" s="212"/>
      <c r="AG186" s="212" t="s">
        <v>348</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33.75" outlineLevel="1" x14ac:dyDescent="0.2">
      <c r="A187" s="219"/>
      <c r="B187" s="220"/>
      <c r="C187" s="261" t="s">
        <v>349</v>
      </c>
      <c r="D187" s="251"/>
      <c r="E187" s="251"/>
      <c r="F187" s="251"/>
      <c r="G187" s="251"/>
      <c r="H187" s="222"/>
      <c r="I187" s="222"/>
      <c r="J187" s="222"/>
      <c r="K187" s="222"/>
      <c r="L187" s="222"/>
      <c r="M187" s="222"/>
      <c r="N187" s="222"/>
      <c r="O187" s="222"/>
      <c r="P187" s="222"/>
      <c r="Q187" s="222"/>
      <c r="R187" s="222"/>
      <c r="S187" s="222"/>
      <c r="T187" s="222"/>
      <c r="U187" s="222"/>
      <c r="V187" s="222"/>
      <c r="W187" s="222"/>
      <c r="X187" s="222"/>
      <c r="Y187" s="212"/>
      <c r="Z187" s="212"/>
      <c r="AA187" s="212"/>
      <c r="AB187" s="212"/>
      <c r="AC187" s="212"/>
      <c r="AD187" s="212"/>
      <c r="AE187" s="212"/>
      <c r="AF187" s="212"/>
      <c r="AG187" s="212" t="s">
        <v>221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50" t="str">
        <f>C187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7" s="212"/>
      <c r="BC187" s="212"/>
      <c r="BD187" s="212"/>
      <c r="BE187" s="212"/>
      <c r="BF187" s="212"/>
      <c r="BG187" s="212"/>
      <c r="BH187" s="212"/>
    </row>
    <row r="188" spans="1:60" outlineLevel="1" x14ac:dyDescent="0.2">
      <c r="A188" s="219"/>
      <c r="B188" s="220"/>
      <c r="C188" s="259"/>
      <c r="D188" s="248"/>
      <c r="E188" s="248"/>
      <c r="F188" s="248"/>
      <c r="G188" s="248"/>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209</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
      <c r="A189" s="233" t="s">
        <v>184</v>
      </c>
      <c r="B189" s="234" t="s">
        <v>157</v>
      </c>
      <c r="C189" s="254" t="s">
        <v>28</v>
      </c>
      <c r="D189" s="235"/>
      <c r="E189" s="236"/>
      <c r="F189" s="237"/>
      <c r="G189" s="237">
        <f>SUMIF(AG190:AG195,"&lt;&gt;NOR",G190:G195)</f>
        <v>0</v>
      </c>
      <c r="H189" s="237"/>
      <c r="I189" s="237">
        <f>SUM(I190:I195)</f>
        <v>0</v>
      </c>
      <c r="J189" s="237"/>
      <c r="K189" s="237">
        <f>SUM(K190:K195)</f>
        <v>0</v>
      </c>
      <c r="L189" s="237"/>
      <c r="M189" s="237">
        <f>SUM(M190:M195)</f>
        <v>0</v>
      </c>
      <c r="N189" s="237"/>
      <c r="O189" s="237">
        <f>SUM(O190:O195)</f>
        <v>0</v>
      </c>
      <c r="P189" s="237"/>
      <c r="Q189" s="237">
        <f>SUM(Q190:Q195)</f>
        <v>0</v>
      </c>
      <c r="R189" s="237"/>
      <c r="S189" s="237"/>
      <c r="T189" s="238"/>
      <c r="U189" s="232"/>
      <c r="V189" s="232">
        <f>SUM(V190:V195)</f>
        <v>0</v>
      </c>
      <c r="W189" s="232"/>
      <c r="X189" s="232"/>
      <c r="AG189" t="s">
        <v>185</v>
      </c>
    </row>
    <row r="190" spans="1:60" outlineLevel="1" x14ac:dyDescent="0.2">
      <c r="A190" s="239">
        <v>30</v>
      </c>
      <c r="B190" s="240" t="s">
        <v>350</v>
      </c>
      <c r="C190" s="255" t="s">
        <v>351</v>
      </c>
      <c r="D190" s="241" t="s">
        <v>332</v>
      </c>
      <c r="E190" s="242">
        <v>1</v>
      </c>
      <c r="F190" s="243"/>
      <c r="G190" s="244">
        <f>ROUND(E190*F190,2)</f>
        <v>0</v>
      </c>
      <c r="H190" s="243"/>
      <c r="I190" s="244">
        <f>ROUND(E190*H190,2)</f>
        <v>0</v>
      </c>
      <c r="J190" s="243"/>
      <c r="K190" s="244">
        <f>ROUND(E190*J190,2)</f>
        <v>0</v>
      </c>
      <c r="L190" s="244">
        <v>21</v>
      </c>
      <c r="M190" s="244">
        <f>G190*(1+L190/100)</f>
        <v>0</v>
      </c>
      <c r="N190" s="244">
        <v>0</v>
      </c>
      <c r="O190" s="244">
        <f>ROUND(E190*N190,2)</f>
        <v>0</v>
      </c>
      <c r="P190" s="244">
        <v>0</v>
      </c>
      <c r="Q190" s="244">
        <f>ROUND(E190*P190,2)</f>
        <v>0</v>
      </c>
      <c r="R190" s="244"/>
      <c r="S190" s="244" t="s">
        <v>190</v>
      </c>
      <c r="T190" s="245" t="s">
        <v>229</v>
      </c>
      <c r="U190" s="222">
        <v>0</v>
      </c>
      <c r="V190" s="222">
        <f>ROUND(E190*U190,2)</f>
        <v>0</v>
      </c>
      <c r="W190" s="222"/>
      <c r="X190" s="222" t="s">
        <v>333</v>
      </c>
      <c r="Y190" s="212"/>
      <c r="Z190" s="212"/>
      <c r="AA190" s="212"/>
      <c r="AB190" s="212"/>
      <c r="AC190" s="212"/>
      <c r="AD190" s="212"/>
      <c r="AE190" s="212"/>
      <c r="AF190" s="212"/>
      <c r="AG190" s="212" t="s">
        <v>334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33.75" outlineLevel="1" x14ac:dyDescent="0.2">
      <c r="A191" s="219"/>
      <c r="B191" s="220"/>
      <c r="C191" s="261" t="s">
        <v>352</v>
      </c>
      <c r="D191" s="251"/>
      <c r="E191" s="251"/>
      <c r="F191" s="251"/>
      <c r="G191" s="251"/>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221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50" t="str">
        <f>C191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1" s="212"/>
      <c r="BC191" s="212"/>
      <c r="BD191" s="212"/>
      <c r="BE191" s="212"/>
      <c r="BF191" s="212"/>
      <c r="BG191" s="212"/>
      <c r="BH191" s="212"/>
    </row>
    <row r="192" spans="1:60" outlineLevel="1" x14ac:dyDescent="0.2">
      <c r="A192" s="219"/>
      <c r="B192" s="220"/>
      <c r="C192" s="259"/>
      <c r="D192" s="248"/>
      <c r="E192" s="248"/>
      <c r="F192" s="248"/>
      <c r="G192" s="248"/>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209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9">
        <v>31</v>
      </c>
      <c r="B193" s="240" t="s">
        <v>353</v>
      </c>
      <c r="C193" s="255" t="s">
        <v>354</v>
      </c>
      <c r="D193" s="241" t="s">
        <v>332</v>
      </c>
      <c r="E193" s="242">
        <v>1</v>
      </c>
      <c r="F193" s="243"/>
      <c r="G193" s="244">
        <f>ROUND(E193*F193,2)</f>
        <v>0</v>
      </c>
      <c r="H193" s="243"/>
      <c r="I193" s="244">
        <f>ROUND(E193*H193,2)</f>
        <v>0</v>
      </c>
      <c r="J193" s="243"/>
      <c r="K193" s="244">
        <f>ROUND(E193*J193,2)</f>
        <v>0</v>
      </c>
      <c r="L193" s="244">
        <v>21</v>
      </c>
      <c r="M193" s="244">
        <f>G193*(1+L193/100)</f>
        <v>0</v>
      </c>
      <c r="N193" s="244">
        <v>0</v>
      </c>
      <c r="O193" s="244">
        <f>ROUND(E193*N193,2)</f>
        <v>0</v>
      </c>
      <c r="P193" s="244">
        <v>0</v>
      </c>
      <c r="Q193" s="244">
        <f>ROUND(E193*P193,2)</f>
        <v>0</v>
      </c>
      <c r="R193" s="244"/>
      <c r="S193" s="244" t="s">
        <v>190</v>
      </c>
      <c r="T193" s="245" t="s">
        <v>229</v>
      </c>
      <c r="U193" s="222">
        <v>0</v>
      </c>
      <c r="V193" s="222">
        <f>ROUND(E193*U193,2)</f>
        <v>0</v>
      </c>
      <c r="W193" s="222"/>
      <c r="X193" s="222" t="s">
        <v>333</v>
      </c>
      <c r="Y193" s="212"/>
      <c r="Z193" s="212"/>
      <c r="AA193" s="212"/>
      <c r="AB193" s="212"/>
      <c r="AC193" s="212"/>
      <c r="AD193" s="212"/>
      <c r="AE193" s="212"/>
      <c r="AF193" s="212"/>
      <c r="AG193" s="212" t="s">
        <v>334</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1" t="s">
        <v>355</v>
      </c>
      <c r="D194" s="251"/>
      <c r="E194" s="251"/>
      <c r="F194" s="251"/>
      <c r="G194" s="251"/>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221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50" t="str">
        <f>C194</f>
        <v>Náklady zhotovitele, které vzniknou v souvislosti s povinnostmi zhotovitele při předání a převzetí díla.</v>
      </c>
      <c r="BB194" s="212"/>
      <c r="BC194" s="212"/>
      <c r="BD194" s="212"/>
      <c r="BE194" s="212"/>
      <c r="BF194" s="212"/>
      <c r="BG194" s="212"/>
      <c r="BH194" s="212"/>
    </row>
    <row r="195" spans="1:60" outlineLevel="1" x14ac:dyDescent="0.2">
      <c r="A195" s="219"/>
      <c r="B195" s="220"/>
      <c r="C195" s="259"/>
      <c r="D195" s="248"/>
      <c r="E195" s="248"/>
      <c r="F195" s="248"/>
      <c r="G195" s="248"/>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209</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x14ac:dyDescent="0.2">
      <c r="A196" s="3"/>
      <c r="B196" s="4"/>
      <c r="C196" s="266"/>
      <c r="D196" s="6"/>
      <c r="E196" s="3"/>
      <c r="F196" s="3"/>
      <c r="G196" s="3"/>
      <c r="H196" s="3"/>
      <c r="I196" s="3"/>
      <c r="J196" s="3"/>
      <c r="K196" s="3"/>
      <c r="L196" s="3"/>
      <c r="M196" s="3"/>
      <c r="N196" s="3"/>
      <c r="O196" s="3"/>
      <c r="P196" s="3"/>
      <c r="Q196" s="3"/>
      <c r="R196" s="3"/>
      <c r="S196" s="3"/>
      <c r="T196" s="3"/>
      <c r="U196" s="3"/>
      <c r="V196" s="3"/>
      <c r="W196" s="3"/>
      <c r="X196" s="3"/>
      <c r="AE196">
        <v>15</v>
      </c>
      <c r="AF196">
        <v>21</v>
      </c>
      <c r="AG196" t="s">
        <v>171</v>
      </c>
    </row>
    <row r="197" spans="1:60" x14ac:dyDescent="0.2">
      <c r="A197" s="215"/>
      <c r="B197" s="216" t="s">
        <v>29</v>
      </c>
      <c r="C197" s="267"/>
      <c r="D197" s="217"/>
      <c r="E197" s="218"/>
      <c r="F197" s="218"/>
      <c r="G197" s="253">
        <f>G8+G57+G64+G77+G86+G139+G143+G148+G173+G189</f>
        <v>0</v>
      </c>
      <c r="H197" s="3"/>
      <c r="I197" s="3"/>
      <c r="J197" s="3"/>
      <c r="K197" s="3"/>
      <c r="L197" s="3"/>
      <c r="M197" s="3"/>
      <c r="N197" s="3"/>
      <c r="O197" s="3"/>
      <c r="P197" s="3"/>
      <c r="Q197" s="3"/>
      <c r="R197" s="3"/>
      <c r="S197" s="3"/>
      <c r="T197" s="3"/>
      <c r="U197" s="3"/>
      <c r="V197" s="3"/>
      <c r="W197" s="3"/>
      <c r="X197" s="3"/>
      <c r="AE197">
        <f>SUMIF(L7:L195,AE196,G7:G195)</f>
        <v>0</v>
      </c>
      <c r="AF197">
        <f>SUMIF(L7:L195,AF196,G7:G195)</f>
        <v>0</v>
      </c>
      <c r="AG197" t="s">
        <v>356</v>
      </c>
    </row>
    <row r="198" spans="1:60" x14ac:dyDescent="0.2">
      <c r="C198" s="268"/>
      <c r="D198" s="10"/>
      <c r="AG198" t="s">
        <v>357</v>
      </c>
    </row>
    <row r="199" spans="1:60" x14ac:dyDescent="0.2">
      <c r="D199" s="10"/>
    </row>
    <row r="200" spans="1:60" x14ac:dyDescent="0.2">
      <c r="D200" s="10"/>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vPTgOBPPUi3mRR99qy1jvZlHXwkJBVFAFpjLcGN/ocQiIK9UHmrn3RUBkg0jGslPNbdL7ENXnzz6VgUvCc6wg==" saltValue="Le+PlbUVjtR+r9wkqGXsHQ==" spinCount="100000" sheet="1"/>
  <mergeCells count="60">
    <mergeCell ref="C187:G187"/>
    <mergeCell ref="C188:G188"/>
    <mergeCell ref="C191:G191"/>
    <mergeCell ref="C192:G192"/>
    <mergeCell ref="C194:G194"/>
    <mergeCell ref="C195:G195"/>
    <mergeCell ref="C178:G178"/>
    <mergeCell ref="C179:G179"/>
    <mergeCell ref="C181:G181"/>
    <mergeCell ref="C182:G182"/>
    <mergeCell ref="C184:G184"/>
    <mergeCell ref="C185:G185"/>
    <mergeCell ref="C168:G168"/>
    <mergeCell ref="C169:G169"/>
    <mergeCell ref="C171:G171"/>
    <mergeCell ref="C172:G172"/>
    <mergeCell ref="C175:G175"/>
    <mergeCell ref="C176:G176"/>
    <mergeCell ref="C158:G158"/>
    <mergeCell ref="C160:G160"/>
    <mergeCell ref="C161:G161"/>
    <mergeCell ref="C163:G163"/>
    <mergeCell ref="C164:G164"/>
    <mergeCell ref="C166:G166"/>
    <mergeCell ref="C145:G145"/>
    <mergeCell ref="C147:G147"/>
    <mergeCell ref="C151:G151"/>
    <mergeCell ref="C154:G154"/>
    <mergeCell ref="C156:G156"/>
    <mergeCell ref="C157:G157"/>
    <mergeCell ref="C88:G88"/>
    <mergeCell ref="C110:G110"/>
    <mergeCell ref="C112:G112"/>
    <mergeCell ref="C138:G138"/>
    <mergeCell ref="C141:G141"/>
    <mergeCell ref="C142:G142"/>
    <mergeCell ref="C73:G73"/>
    <mergeCell ref="C76:G76"/>
    <mergeCell ref="C79:G79"/>
    <mergeCell ref="C81:G81"/>
    <mergeCell ref="C83:G83"/>
    <mergeCell ref="C85:G85"/>
    <mergeCell ref="C56:G56"/>
    <mergeCell ref="C63:G63"/>
    <mergeCell ref="C66:G66"/>
    <mergeCell ref="C67:G67"/>
    <mergeCell ref="C69:G69"/>
    <mergeCell ref="C71:G71"/>
    <mergeCell ref="C26:G26"/>
    <mergeCell ref="C29:G29"/>
    <mergeCell ref="C33:G33"/>
    <mergeCell ref="C35:G35"/>
    <mergeCell ref="C36:G36"/>
    <mergeCell ref="C53:G53"/>
    <mergeCell ref="A1:G1"/>
    <mergeCell ref="C2:G2"/>
    <mergeCell ref="C3:G3"/>
    <mergeCell ref="C4:G4"/>
    <mergeCell ref="C10:G10"/>
    <mergeCell ref="C24:G24"/>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449E-6784-4769-9AEA-507E4DC0742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158</v>
      </c>
      <c r="B1" s="197"/>
      <c r="C1" s="197"/>
      <c r="D1" s="197"/>
      <c r="E1" s="197"/>
      <c r="F1" s="197"/>
      <c r="G1" s="197"/>
      <c r="AG1" t="s">
        <v>159</v>
      </c>
    </row>
    <row r="2" spans="1:60" ht="24.95" customHeight="1" x14ac:dyDescent="0.2">
      <c r="A2" s="198" t="s">
        <v>7</v>
      </c>
      <c r="B2" s="49" t="s">
        <v>43</v>
      </c>
      <c r="C2" s="201" t="s">
        <v>44</v>
      </c>
      <c r="D2" s="199"/>
      <c r="E2" s="199"/>
      <c r="F2" s="199"/>
      <c r="G2" s="200"/>
      <c r="AG2" t="s">
        <v>160</v>
      </c>
    </row>
    <row r="3" spans="1:60" ht="24.95" customHeight="1" x14ac:dyDescent="0.2">
      <c r="A3" s="198" t="s">
        <v>8</v>
      </c>
      <c r="B3" s="49" t="s">
        <v>51</v>
      </c>
      <c r="C3" s="201" t="s">
        <v>52</v>
      </c>
      <c r="D3" s="199"/>
      <c r="E3" s="199"/>
      <c r="F3" s="199"/>
      <c r="G3" s="200"/>
      <c r="AC3" s="177" t="s">
        <v>160</v>
      </c>
      <c r="AG3" t="s">
        <v>161</v>
      </c>
    </row>
    <row r="4" spans="1:60" ht="24.95" customHeight="1" x14ac:dyDescent="0.2">
      <c r="A4" s="202" t="s">
        <v>9</v>
      </c>
      <c r="B4" s="203" t="s">
        <v>53</v>
      </c>
      <c r="C4" s="204" t="s">
        <v>52</v>
      </c>
      <c r="D4" s="205"/>
      <c r="E4" s="205"/>
      <c r="F4" s="205"/>
      <c r="G4" s="206"/>
      <c r="AG4" t="s">
        <v>162</v>
      </c>
    </row>
    <row r="5" spans="1:60" x14ac:dyDescent="0.2">
      <c r="D5" s="10"/>
    </row>
    <row r="6" spans="1:60" ht="38.25" x14ac:dyDescent="0.2">
      <c r="A6" s="208" t="s">
        <v>163</v>
      </c>
      <c r="B6" s="210" t="s">
        <v>164</v>
      </c>
      <c r="C6" s="210" t="s">
        <v>165</v>
      </c>
      <c r="D6" s="209" t="s">
        <v>166</v>
      </c>
      <c r="E6" s="208" t="s">
        <v>167</v>
      </c>
      <c r="F6" s="207" t="s">
        <v>168</v>
      </c>
      <c r="G6" s="208" t="s">
        <v>29</v>
      </c>
      <c r="H6" s="211" t="s">
        <v>30</v>
      </c>
      <c r="I6" s="211" t="s">
        <v>169</v>
      </c>
      <c r="J6" s="211" t="s">
        <v>31</v>
      </c>
      <c r="K6" s="211" t="s">
        <v>170</v>
      </c>
      <c r="L6" s="211" t="s">
        <v>171</v>
      </c>
      <c r="M6" s="211" t="s">
        <v>172</v>
      </c>
      <c r="N6" s="211" t="s">
        <v>173</v>
      </c>
      <c r="O6" s="211" t="s">
        <v>174</v>
      </c>
      <c r="P6" s="211" t="s">
        <v>175</v>
      </c>
      <c r="Q6" s="211" t="s">
        <v>176</v>
      </c>
      <c r="R6" s="211" t="s">
        <v>177</v>
      </c>
      <c r="S6" s="211" t="s">
        <v>178</v>
      </c>
      <c r="T6" s="211" t="s">
        <v>179</v>
      </c>
      <c r="U6" s="211" t="s">
        <v>180</v>
      </c>
      <c r="V6" s="211" t="s">
        <v>181</v>
      </c>
      <c r="W6" s="211" t="s">
        <v>182</v>
      </c>
      <c r="X6" s="211" t="s">
        <v>183</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184</v>
      </c>
      <c r="B8" s="234" t="s">
        <v>111</v>
      </c>
      <c r="C8" s="254" t="s">
        <v>112</v>
      </c>
      <c r="D8" s="235"/>
      <c r="E8" s="236"/>
      <c r="F8" s="237"/>
      <c r="G8" s="237">
        <f>SUMIF(AG9:AG18,"&lt;&gt;NOR",G9:G18)</f>
        <v>0</v>
      </c>
      <c r="H8" s="237"/>
      <c r="I8" s="237">
        <f>SUM(I9:I18)</f>
        <v>0</v>
      </c>
      <c r="J8" s="237"/>
      <c r="K8" s="237">
        <f>SUM(K9:K18)</f>
        <v>0</v>
      </c>
      <c r="L8" s="237"/>
      <c r="M8" s="237">
        <f>SUM(M9:M18)</f>
        <v>0</v>
      </c>
      <c r="N8" s="237"/>
      <c r="O8" s="237">
        <f>SUM(O9:O18)</f>
        <v>19.61</v>
      </c>
      <c r="P8" s="237"/>
      <c r="Q8" s="237">
        <f>SUM(Q9:Q18)</f>
        <v>0</v>
      </c>
      <c r="R8" s="237"/>
      <c r="S8" s="237"/>
      <c r="T8" s="238"/>
      <c r="U8" s="232"/>
      <c r="V8" s="232">
        <f>SUM(V9:V18)</f>
        <v>14.620000000000001</v>
      </c>
      <c r="W8" s="232"/>
      <c r="X8" s="232"/>
      <c r="AG8" t="s">
        <v>185</v>
      </c>
    </row>
    <row r="9" spans="1:60" ht="22.5" outlineLevel="1" x14ac:dyDescent="0.2">
      <c r="A9" s="239">
        <v>1</v>
      </c>
      <c r="B9" s="240" t="s">
        <v>358</v>
      </c>
      <c r="C9" s="255" t="s">
        <v>359</v>
      </c>
      <c r="D9" s="241" t="s">
        <v>232</v>
      </c>
      <c r="E9" s="242">
        <v>30.395</v>
      </c>
      <c r="F9" s="243"/>
      <c r="G9" s="244">
        <f>ROUND(E9*F9,2)</f>
        <v>0</v>
      </c>
      <c r="H9" s="243"/>
      <c r="I9" s="244">
        <f>ROUND(E9*H9,2)</f>
        <v>0</v>
      </c>
      <c r="J9" s="243"/>
      <c r="K9" s="244">
        <f>ROUND(E9*J9,2)</f>
        <v>0</v>
      </c>
      <c r="L9" s="244">
        <v>21</v>
      </c>
      <c r="M9" s="244">
        <f>G9*(1+L9/100)</f>
        <v>0</v>
      </c>
      <c r="N9" s="244">
        <v>0.441</v>
      </c>
      <c r="O9" s="244">
        <f>ROUND(E9*N9,2)</f>
        <v>13.4</v>
      </c>
      <c r="P9" s="244">
        <v>0</v>
      </c>
      <c r="Q9" s="244">
        <f>ROUND(E9*P9,2)</f>
        <v>0</v>
      </c>
      <c r="R9" s="244" t="s">
        <v>233</v>
      </c>
      <c r="S9" s="244" t="s">
        <v>190</v>
      </c>
      <c r="T9" s="245" t="s">
        <v>191</v>
      </c>
      <c r="U9" s="222">
        <v>2.9000000000000001E-2</v>
      </c>
      <c r="V9" s="222">
        <f>ROUND(E9*U9,2)</f>
        <v>0.88</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360</v>
      </c>
      <c r="D10" s="224"/>
      <c r="E10" s="225">
        <v>30.395</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9"/>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9">
        <v>2</v>
      </c>
      <c r="B12" s="240" t="s">
        <v>361</v>
      </c>
      <c r="C12" s="255" t="s">
        <v>362</v>
      </c>
      <c r="D12" s="241" t="s">
        <v>232</v>
      </c>
      <c r="E12" s="242">
        <v>30.395</v>
      </c>
      <c r="F12" s="243"/>
      <c r="G12" s="244">
        <f>ROUND(E12*F12,2)</f>
        <v>0</v>
      </c>
      <c r="H12" s="243"/>
      <c r="I12" s="244">
        <f>ROUND(E12*H12,2)</f>
        <v>0</v>
      </c>
      <c r="J12" s="243"/>
      <c r="K12" s="244">
        <f>ROUND(E12*J12,2)</f>
        <v>0</v>
      </c>
      <c r="L12" s="244">
        <v>21</v>
      </c>
      <c r="M12" s="244">
        <f>G12*(1+L12/100)</f>
        <v>0</v>
      </c>
      <c r="N12" s="244">
        <v>7.3899999999999993E-2</v>
      </c>
      <c r="O12" s="244">
        <f>ROUND(E12*N12,2)</f>
        <v>2.25</v>
      </c>
      <c r="P12" s="244">
        <v>0</v>
      </c>
      <c r="Q12" s="244">
        <f>ROUND(E12*P12,2)</f>
        <v>0</v>
      </c>
      <c r="R12" s="244" t="s">
        <v>233</v>
      </c>
      <c r="S12" s="244" t="s">
        <v>190</v>
      </c>
      <c r="T12" s="245" t="s">
        <v>191</v>
      </c>
      <c r="U12" s="222">
        <v>0.45200000000000001</v>
      </c>
      <c r="V12" s="222">
        <f>ROUND(E12*U12,2)</f>
        <v>13.74</v>
      </c>
      <c r="W12" s="222"/>
      <c r="X12" s="222" t="s">
        <v>192</v>
      </c>
      <c r="Y12" s="212"/>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56" t="s">
        <v>363</v>
      </c>
      <c r="D13" s="246"/>
      <c r="E13" s="246"/>
      <c r="F13" s="246"/>
      <c r="G13" s="246"/>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195</v>
      </c>
      <c r="AH13" s="212"/>
      <c r="AI13" s="212"/>
      <c r="AJ13" s="212"/>
      <c r="AK13" s="212"/>
      <c r="AL13" s="212"/>
      <c r="AM13" s="212"/>
      <c r="AN13" s="212"/>
      <c r="AO13" s="212"/>
      <c r="AP13" s="212"/>
      <c r="AQ13" s="212"/>
      <c r="AR13" s="212"/>
      <c r="AS13" s="212"/>
      <c r="AT13" s="212"/>
      <c r="AU13" s="212"/>
      <c r="AV13" s="212"/>
      <c r="AW13" s="212"/>
      <c r="AX13" s="212"/>
      <c r="AY13" s="212"/>
      <c r="AZ13" s="212"/>
      <c r="BA13" s="250" t="str">
        <f>C13</f>
        <v>s provedením lože z kameniva drceného, s vyplněním spár, s dvojitým hutněním a se smetením přebytečného materiálu na krajnici. S dodáním hmot pro lože a výplň spár.</v>
      </c>
      <c r="BB13" s="212"/>
      <c r="BC13" s="212"/>
      <c r="BD13" s="212"/>
      <c r="BE13" s="212"/>
      <c r="BF13" s="212"/>
      <c r="BG13" s="212"/>
      <c r="BH13" s="212"/>
    </row>
    <row r="14" spans="1:60" outlineLevel="1" x14ac:dyDescent="0.2">
      <c r="A14" s="219"/>
      <c r="B14" s="220"/>
      <c r="C14" s="257" t="s">
        <v>360</v>
      </c>
      <c r="D14" s="224"/>
      <c r="E14" s="225">
        <v>30.395</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9">
        <v>3</v>
      </c>
      <c r="B16" s="240" t="s">
        <v>364</v>
      </c>
      <c r="C16" s="255" t="s">
        <v>365</v>
      </c>
      <c r="D16" s="241" t="s">
        <v>232</v>
      </c>
      <c r="E16" s="242">
        <v>30.69895</v>
      </c>
      <c r="F16" s="243"/>
      <c r="G16" s="244">
        <f>ROUND(E16*F16,2)</f>
        <v>0</v>
      </c>
      <c r="H16" s="243"/>
      <c r="I16" s="244">
        <f>ROUND(E16*H16,2)</f>
        <v>0</v>
      </c>
      <c r="J16" s="243"/>
      <c r="K16" s="244">
        <f>ROUND(E16*J16,2)</f>
        <v>0</v>
      </c>
      <c r="L16" s="244">
        <v>21</v>
      </c>
      <c r="M16" s="244">
        <f>G16*(1+L16/100)</f>
        <v>0</v>
      </c>
      <c r="N16" s="244">
        <v>0.129</v>
      </c>
      <c r="O16" s="244">
        <f>ROUND(E16*N16,2)</f>
        <v>3.96</v>
      </c>
      <c r="P16" s="244">
        <v>0</v>
      </c>
      <c r="Q16" s="244">
        <f>ROUND(E16*P16,2)</f>
        <v>0</v>
      </c>
      <c r="R16" s="244" t="s">
        <v>366</v>
      </c>
      <c r="S16" s="244" t="s">
        <v>190</v>
      </c>
      <c r="T16" s="245" t="s">
        <v>191</v>
      </c>
      <c r="U16" s="222">
        <v>0</v>
      </c>
      <c r="V16" s="222">
        <f>ROUND(E16*U16,2)</f>
        <v>0</v>
      </c>
      <c r="W16" s="222"/>
      <c r="X16" s="222" t="s">
        <v>367</v>
      </c>
      <c r="Y16" s="212"/>
      <c r="Z16" s="212"/>
      <c r="AA16" s="212"/>
      <c r="AB16" s="212"/>
      <c r="AC16" s="212"/>
      <c r="AD16" s="212"/>
      <c r="AE16" s="212"/>
      <c r="AF16" s="212"/>
      <c r="AG16" s="212" t="s">
        <v>368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369</v>
      </c>
      <c r="D17" s="224"/>
      <c r="E17" s="225">
        <v>30.69895</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9"/>
      <c r="D18" s="248"/>
      <c r="E18" s="248"/>
      <c r="F18" s="248"/>
      <c r="G18" s="248"/>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209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33" t="s">
        <v>184</v>
      </c>
      <c r="B19" s="234" t="s">
        <v>113</v>
      </c>
      <c r="C19" s="254" t="s">
        <v>114</v>
      </c>
      <c r="D19" s="235"/>
      <c r="E19" s="236"/>
      <c r="F19" s="237"/>
      <c r="G19" s="237">
        <f>SUMIF(AG20:AG43,"&lt;&gt;NOR",G20:G43)</f>
        <v>0</v>
      </c>
      <c r="H19" s="237"/>
      <c r="I19" s="237">
        <f>SUM(I20:I43)</f>
        <v>0</v>
      </c>
      <c r="J19" s="237"/>
      <c r="K19" s="237">
        <f>SUM(K20:K43)</f>
        <v>0</v>
      </c>
      <c r="L19" s="237"/>
      <c r="M19" s="237">
        <f>SUM(M20:M43)</f>
        <v>0</v>
      </c>
      <c r="N19" s="237"/>
      <c r="O19" s="237">
        <f>SUM(O20:O43)</f>
        <v>1.01</v>
      </c>
      <c r="P19" s="237"/>
      <c r="Q19" s="237">
        <f>SUM(Q20:Q43)</f>
        <v>0</v>
      </c>
      <c r="R19" s="237"/>
      <c r="S19" s="237"/>
      <c r="T19" s="238"/>
      <c r="U19" s="232"/>
      <c r="V19" s="232">
        <f>SUM(V20:V43)</f>
        <v>68.8</v>
      </c>
      <c r="W19" s="232"/>
      <c r="X19" s="232"/>
      <c r="AG19" t="s">
        <v>185</v>
      </c>
    </row>
    <row r="20" spans="1:60" ht="22.5" outlineLevel="1" x14ac:dyDescent="0.2">
      <c r="A20" s="239">
        <v>4</v>
      </c>
      <c r="B20" s="240" t="s">
        <v>370</v>
      </c>
      <c r="C20" s="255" t="s">
        <v>371</v>
      </c>
      <c r="D20" s="241" t="s">
        <v>232</v>
      </c>
      <c r="E20" s="242">
        <v>198.84700000000001</v>
      </c>
      <c r="F20" s="243"/>
      <c r="G20" s="244">
        <f>ROUND(E20*F20,2)</f>
        <v>0</v>
      </c>
      <c r="H20" s="243"/>
      <c r="I20" s="244">
        <f>ROUND(E20*H20,2)</f>
        <v>0</v>
      </c>
      <c r="J20" s="243"/>
      <c r="K20" s="244">
        <f>ROUND(E20*J20,2)</f>
        <v>0</v>
      </c>
      <c r="L20" s="244">
        <v>21</v>
      </c>
      <c r="M20" s="244">
        <f>G20*(1+L20/100)</f>
        <v>0</v>
      </c>
      <c r="N20" s="244">
        <v>4.5199999999999997E-3</v>
      </c>
      <c r="O20" s="244">
        <f>ROUND(E20*N20,2)</f>
        <v>0.9</v>
      </c>
      <c r="P20" s="244">
        <v>0</v>
      </c>
      <c r="Q20" s="244">
        <f>ROUND(E20*P20,2)</f>
        <v>0</v>
      </c>
      <c r="R20" s="244" t="s">
        <v>372</v>
      </c>
      <c r="S20" s="244" t="s">
        <v>190</v>
      </c>
      <c r="T20" s="245" t="s">
        <v>191</v>
      </c>
      <c r="U20" s="222">
        <v>0.22400999999999999</v>
      </c>
      <c r="V20" s="222">
        <f>ROUND(E20*U20,2)</f>
        <v>44.54</v>
      </c>
      <c r="W20" s="222"/>
      <c r="X20" s="222" t="s">
        <v>192</v>
      </c>
      <c r="Y20" s="212"/>
      <c r="Z20" s="212"/>
      <c r="AA20" s="212"/>
      <c r="AB20" s="212"/>
      <c r="AC20" s="212"/>
      <c r="AD20" s="212"/>
      <c r="AE20" s="212"/>
      <c r="AF20" s="212"/>
      <c r="AG20" s="212" t="s">
        <v>193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6" t="s">
        <v>373</v>
      </c>
      <c r="D21" s="246"/>
      <c r="E21" s="246"/>
      <c r="F21" s="246"/>
      <c r="G21" s="246"/>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195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374</v>
      </c>
      <c r="D22" s="224"/>
      <c r="E22" s="225">
        <v>65.94</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375</v>
      </c>
      <c r="D23" s="224"/>
      <c r="E23" s="225">
        <v>68.587000000000003</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197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376</v>
      </c>
      <c r="D24" s="224"/>
      <c r="E24" s="225">
        <v>64.319999999999993</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197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206</v>
      </c>
      <c r="D25" s="226"/>
      <c r="E25" s="227">
        <v>198.84700000000001</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197</v>
      </c>
      <c r="AH25" s="212">
        <v>1</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9"/>
      <c r="D26" s="248"/>
      <c r="E26" s="248"/>
      <c r="F26" s="248"/>
      <c r="G26" s="248"/>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9">
        <v>5</v>
      </c>
      <c r="B27" s="240" t="s">
        <v>377</v>
      </c>
      <c r="C27" s="255" t="s">
        <v>378</v>
      </c>
      <c r="D27" s="241" t="s">
        <v>232</v>
      </c>
      <c r="E27" s="242">
        <v>198.84700000000001</v>
      </c>
      <c r="F27" s="243"/>
      <c r="G27" s="244">
        <f>ROUND(E27*F27,2)</f>
        <v>0</v>
      </c>
      <c r="H27" s="243"/>
      <c r="I27" s="244">
        <f>ROUND(E27*H27,2)</f>
        <v>0</v>
      </c>
      <c r="J27" s="243"/>
      <c r="K27" s="244">
        <f>ROUND(E27*J27,2)</f>
        <v>0</v>
      </c>
      <c r="L27" s="244">
        <v>21</v>
      </c>
      <c r="M27" s="244">
        <f>G27*(1+L27/100)</f>
        <v>0</v>
      </c>
      <c r="N27" s="244">
        <v>3.5E-4</v>
      </c>
      <c r="O27" s="244">
        <f>ROUND(E27*N27,2)</f>
        <v>7.0000000000000007E-2</v>
      </c>
      <c r="P27" s="244">
        <v>0</v>
      </c>
      <c r="Q27" s="244">
        <f>ROUND(E27*P27,2)</f>
        <v>0</v>
      </c>
      <c r="R27" s="244" t="s">
        <v>372</v>
      </c>
      <c r="S27" s="244" t="s">
        <v>190</v>
      </c>
      <c r="T27" s="245" t="s">
        <v>191</v>
      </c>
      <c r="U27" s="222">
        <v>7.0000000000000007E-2</v>
      </c>
      <c r="V27" s="222">
        <f>ROUND(E27*U27,2)</f>
        <v>13.92</v>
      </c>
      <c r="W27" s="222"/>
      <c r="X27" s="222" t="s">
        <v>192</v>
      </c>
      <c r="Y27" s="212"/>
      <c r="Z27" s="212"/>
      <c r="AA27" s="212"/>
      <c r="AB27" s="212"/>
      <c r="AC27" s="212"/>
      <c r="AD27" s="212"/>
      <c r="AE27" s="212"/>
      <c r="AF27" s="212"/>
      <c r="AG27" s="212" t="s">
        <v>193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6" t="s">
        <v>373</v>
      </c>
      <c r="D28" s="246"/>
      <c r="E28" s="246"/>
      <c r="F28" s="246"/>
      <c r="G28" s="246"/>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195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379</v>
      </c>
      <c r="D29" s="224"/>
      <c r="E29" s="225"/>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197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374</v>
      </c>
      <c r="D30" s="224"/>
      <c r="E30" s="225">
        <v>65.94</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197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375</v>
      </c>
      <c r="D31" s="224"/>
      <c r="E31" s="225">
        <v>68.587000000000003</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376</v>
      </c>
      <c r="D32" s="224"/>
      <c r="E32" s="225">
        <v>64.319999999999993</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197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206</v>
      </c>
      <c r="D33" s="226"/>
      <c r="E33" s="227">
        <v>198.84700000000001</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197</v>
      </c>
      <c r="AH33" s="212">
        <v>1</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380</v>
      </c>
      <c r="D34" s="224"/>
      <c r="E34" s="225"/>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197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9"/>
      <c r="D35" s="248"/>
      <c r="E35" s="248"/>
      <c r="F35" s="248"/>
      <c r="G35" s="248"/>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209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9">
        <v>6</v>
      </c>
      <c r="B36" s="240" t="s">
        <v>381</v>
      </c>
      <c r="C36" s="255" t="s">
        <v>378</v>
      </c>
      <c r="D36" s="241" t="s">
        <v>232</v>
      </c>
      <c r="E36" s="242">
        <v>198.84700000000001</v>
      </c>
      <c r="F36" s="243"/>
      <c r="G36" s="244">
        <f>ROUND(E36*F36,2)</f>
        <v>0</v>
      </c>
      <c r="H36" s="243"/>
      <c r="I36" s="244">
        <f>ROUND(E36*H36,2)</f>
        <v>0</v>
      </c>
      <c r="J36" s="243"/>
      <c r="K36" s="244">
        <f>ROUND(E36*J36,2)</f>
        <v>0</v>
      </c>
      <c r="L36" s="244">
        <v>21</v>
      </c>
      <c r="M36" s="244">
        <f>G36*(1+L36/100)</f>
        <v>0</v>
      </c>
      <c r="N36" s="244">
        <v>1.9000000000000001E-4</v>
      </c>
      <c r="O36" s="244">
        <f>ROUND(E36*N36,2)</f>
        <v>0.04</v>
      </c>
      <c r="P36" s="244">
        <v>0</v>
      </c>
      <c r="Q36" s="244">
        <f>ROUND(E36*P36,2)</f>
        <v>0</v>
      </c>
      <c r="R36" s="244" t="s">
        <v>372</v>
      </c>
      <c r="S36" s="244" t="s">
        <v>190</v>
      </c>
      <c r="T36" s="245" t="s">
        <v>191</v>
      </c>
      <c r="U36" s="222">
        <v>5.1999999999999998E-2</v>
      </c>
      <c r="V36" s="222">
        <f>ROUND(E36*U36,2)</f>
        <v>10.34</v>
      </c>
      <c r="W36" s="222"/>
      <c r="X36" s="222" t="s">
        <v>192</v>
      </c>
      <c r="Y36" s="212"/>
      <c r="Z36" s="212"/>
      <c r="AA36" s="212"/>
      <c r="AB36" s="212"/>
      <c r="AC36" s="212"/>
      <c r="AD36" s="212"/>
      <c r="AE36" s="212"/>
      <c r="AF36" s="212"/>
      <c r="AG36" s="212" t="s">
        <v>193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6" t="s">
        <v>373</v>
      </c>
      <c r="D37" s="246"/>
      <c r="E37" s="246"/>
      <c r="F37" s="246"/>
      <c r="G37" s="246"/>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379</v>
      </c>
      <c r="D38" s="224"/>
      <c r="E38" s="225"/>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374</v>
      </c>
      <c r="D39" s="224"/>
      <c r="E39" s="225">
        <v>65.94</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197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375</v>
      </c>
      <c r="D40" s="224"/>
      <c r="E40" s="225">
        <v>68.587000000000003</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197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376</v>
      </c>
      <c r="D41" s="224"/>
      <c r="E41" s="225">
        <v>64.319999999999993</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206</v>
      </c>
      <c r="D42" s="226"/>
      <c r="E42" s="227">
        <v>198.84700000000001</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1</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9"/>
      <c r="D43" s="248"/>
      <c r="E43" s="248"/>
      <c r="F43" s="248"/>
      <c r="G43" s="248"/>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209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33" t="s">
        <v>184</v>
      </c>
      <c r="B44" s="234" t="s">
        <v>115</v>
      </c>
      <c r="C44" s="254" t="s">
        <v>116</v>
      </c>
      <c r="D44" s="235"/>
      <c r="E44" s="236"/>
      <c r="F44" s="237"/>
      <c r="G44" s="237">
        <f>SUMIF(AG45:AG71,"&lt;&gt;NOR",G45:G71)</f>
        <v>0</v>
      </c>
      <c r="H44" s="237"/>
      <c r="I44" s="237">
        <f>SUM(I45:I71)</f>
        <v>0</v>
      </c>
      <c r="J44" s="237"/>
      <c r="K44" s="237">
        <f>SUM(K45:K71)</f>
        <v>0</v>
      </c>
      <c r="L44" s="237"/>
      <c r="M44" s="237">
        <f>SUM(M45:M71)</f>
        <v>0</v>
      </c>
      <c r="N44" s="237"/>
      <c r="O44" s="237">
        <f>SUM(O45:O71)</f>
        <v>1.5</v>
      </c>
      <c r="P44" s="237"/>
      <c r="Q44" s="237">
        <f>SUM(Q45:Q71)</f>
        <v>0</v>
      </c>
      <c r="R44" s="237"/>
      <c r="S44" s="237"/>
      <c r="T44" s="238"/>
      <c r="U44" s="232"/>
      <c r="V44" s="232">
        <f>SUM(V45:V71)</f>
        <v>65.490000000000009</v>
      </c>
      <c r="W44" s="232"/>
      <c r="X44" s="232"/>
      <c r="AG44" t="s">
        <v>185</v>
      </c>
    </row>
    <row r="45" spans="1:60" outlineLevel="1" x14ac:dyDescent="0.2">
      <c r="A45" s="239">
        <v>7</v>
      </c>
      <c r="B45" s="240" t="s">
        <v>382</v>
      </c>
      <c r="C45" s="255" t="s">
        <v>383</v>
      </c>
      <c r="D45" s="241" t="s">
        <v>232</v>
      </c>
      <c r="E45" s="242">
        <v>24.02</v>
      </c>
      <c r="F45" s="243"/>
      <c r="G45" s="244">
        <f>ROUND(E45*F45,2)</f>
        <v>0</v>
      </c>
      <c r="H45" s="243"/>
      <c r="I45" s="244">
        <f>ROUND(E45*H45,2)</f>
        <v>0</v>
      </c>
      <c r="J45" s="243"/>
      <c r="K45" s="244">
        <f>ROUND(E45*J45,2)</f>
        <v>0</v>
      </c>
      <c r="L45" s="244">
        <v>21</v>
      </c>
      <c r="M45" s="244">
        <f>G45*(1+L45/100)</f>
        <v>0</v>
      </c>
      <c r="N45" s="244">
        <v>4.0000000000000003E-5</v>
      </c>
      <c r="O45" s="244">
        <f>ROUND(E45*N45,2)</f>
        <v>0</v>
      </c>
      <c r="P45" s="244">
        <v>0</v>
      </c>
      <c r="Q45" s="244">
        <f>ROUND(E45*P45,2)</f>
        <v>0</v>
      </c>
      <c r="R45" s="244" t="s">
        <v>372</v>
      </c>
      <c r="S45" s="244" t="s">
        <v>190</v>
      </c>
      <c r="T45" s="245" t="s">
        <v>191</v>
      </c>
      <c r="U45" s="222">
        <v>0.08</v>
      </c>
      <c r="V45" s="222">
        <f>ROUND(E45*U45,2)</f>
        <v>1.92</v>
      </c>
      <c r="W45" s="222"/>
      <c r="X45" s="222" t="s">
        <v>192</v>
      </c>
      <c r="Y45" s="212"/>
      <c r="Z45" s="212"/>
      <c r="AA45" s="212"/>
      <c r="AB45" s="212"/>
      <c r="AC45" s="212"/>
      <c r="AD45" s="212"/>
      <c r="AE45" s="212"/>
      <c r="AF45" s="212"/>
      <c r="AG45" s="212" t="s">
        <v>193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19"/>
      <c r="B46" s="220"/>
      <c r="C46" s="256" t="s">
        <v>384</v>
      </c>
      <c r="D46" s="246"/>
      <c r="E46" s="246"/>
      <c r="F46" s="246"/>
      <c r="G46" s="246"/>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195</v>
      </c>
      <c r="AH46" s="212"/>
      <c r="AI46" s="212"/>
      <c r="AJ46" s="212"/>
      <c r="AK46" s="212"/>
      <c r="AL46" s="212"/>
      <c r="AM46" s="212"/>
      <c r="AN46" s="212"/>
      <c r="AO46" s="212"/>
      <c r="AP46" s="212"/>
      <c r="AQ46" s="212"/>
      <c r="AR46" s="212"/>
      <c r="AS46" s="212"/>
      <c r="AT46" s="212"/>
      <c r="AU46" s="212"/>
      <c r="AV46" s="212"/>
      <c r="AW46" s="212"/>
      <c r="AX46" s="212"/>
      <c r="AY46" s="212"/>
      <c r="AZ46" s="212"/>
      <c r="BA46" s="250" t="str">
        <f>C46</f>
        <v>které se zřizují před úpravami povrchu, a obalení osazených dveřních zárubní před znečištěním při úpravách povrchu nástřikem plastických maltovin včetně pozdějšího odkrytí,</v>
      </c>
      <c r="BB46" s="212"/>
      <c r="BC46" s="212"/>
      <c r="BD46" s="212"/>
      <c r="BE46" s="212"/>
      <c r="BF46" s="212"/>
      <c r="BG46" s="212"/>
      <c r="BH46" s="212"/>
    </row>
    <row r="47" spans="1:60" outlineLevel="1" x14ac:dyDescent="0.2">
      <c r="A47" s="219"/>
      <c r="B47" s="220"/>
      <c r="C47" s="257" t="s">
        <v>385</v>
      </c>
      <c r="D47" s="224"/>
      <c r="E47" s="225">
        <v>8.64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197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386</v>
      </c>
      <c r="D48" s="224"/>
      <c r="E48" s="225">
        <v>13.22</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387</v>
      </c>
      <c r="D49" s="224"/>
      <c r="E49" s="225">
        <v>2.16</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197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206</v>
      </c>
      <c r="D50" s="226"/>
      <c r="E50" s="227">
        <v>24.02</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197</v>
      </c>
      <c r="AH50" s="212">
        <v>1</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9"/>
      <c r="D51" s="248"/>
      <c r="E51" s="248"/>
      <c r="F51" s="248"/>
      <c r="G51" s="248"/>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209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9">
        <v>8</v>
      </c>
      <c r="B52" s="240" t="s">
        <v>388</v>
      </c>
      <c r="C52" s="255" t="s">
        <v>389</v>
      </c>
      <c r="D52" s="241" t="s">
        <v>232</v>
      </c>
      <c r="E52" s="242">
        <v>269.6755</v>
      </c>
      <c r="F52" s="243"/>
      <c r="G52" s="244">
        <f>ROUND(E52*F52,2)</f>
        <v>0</v>
      </c>
      <c r="H52" s="243"/>
      <c r="I52" s="244">
        <f>ROUND(E52*H52,2)</f>
        <v>0</v>
      </c>
      <c r="J52" s="243"/>
      <c r="K52" s="244">
        <f>ROUND(E52*J52,2)</f>
        <v>0</v>
      </c>
      <c r="L52" s="244">
        <v>21</v>
      </c>
      <c r="M52" s="244">
        <f>G52*(1+L52/100)</f>
        <v>0</v>
      </c>
      <c r="N52" s="244">
        <v>3.5500000000000002E-3</v>
      </c>
      <c r="O52" s="244">
        <f>ROUND(E52*N52,2)</f>
        <v>0.96</v>
      </c>
      <c r="P52" s="244">
        <v>0</v>
      </c>
      <c r="Q52" s="244">
        <f>ROUND(E52*P52,2)</f>
        <v>0</v>
      </c>
      <c r="R52" s="244" t="s">
        <v>390</v>
      </c>
      <c r="S52" s="244" t="s">
        <v>190</v>
      </c>
      <c r="T52" s="245" t="s">
        <v>191</v>
      </c>
      <c r="U52" s="222">
        <v>0.17016000000000001</v>
      </c>
      <c r="V52" s="222">
        <f>ROUND(E52*U52,2)</f>
        <v>45.89</v>
      </c>
      <c r="W52" s="222"/>
      <c r="X52" s="222" t="s">
        <v>192</v>
      </c>
      <c r="Y52" s="212"/>
      <c r="Z52" s="212"/>
      <c r="AA52" s="212"/>
      <c r="AB52" s="212"/>
      <c r="AC52" s="212"/>
      <c r="AD52" s="212"/>
      <c r="AE52" s="212"/>
      <c r="AF52" s="212"/>
      <c r="AG52" s="212" t="s">
        <v>193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19"/>
      <c r="B53" s="220"/>
      <c r="C53" s="257" t="s">
        <v>391</v>
      </c>
      <c r="D53" s="224"/>
      <c r="E53" s="225">
        <v>96.54</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197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392</v>
      </c>
      <c r="D54" s="224"/>
      <c r="E54" s="225">
        <v>96.286500000000004</v>
      </c>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197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393</v>
      </c>
      <c r="D55" s="224"/>
      <c r="E55" s="225">
        <v>47.843249999999998</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197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394</v>
      </c>
      <c r="D56" s="224"/>
      <c r="E56" s="225">
        <v>29.005749999999999</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197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206</v>
      </c>
      <c r="D57" s="226"/>
      <c r="E57" s="227">
        <v>269.6755</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197</v>
      </c>
      <c r="AH57" s="212">
        <v>1</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9"/>
      <c r="D58" s="248"/>
      <c r="E58" s="248"/>
      <c r="F58" s="248"/>
      <c r="G58" s="248"/>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209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9">
        <v>9</v>
      </c>
      <c r="B59" s="240" t="s">
        <v>395</v>
      </c>
      <c r="C59" s="255" t="s">
        <v>396</v>
      </c>
      <c r="D59" s="241" t="s">
        <v>232</v>
      </c>
      <c r="E59" s="242">
        <v>1.53</v>
      </c>
      <c r="F59" s="243"/>
      <c r="G59" s="244">
        <f>ROUND(E59*F59,2)</f>
        <v>0</v>
      </c>
      <c r="H59" s="243"/>
      <c r="I59" s="244">
        <f>ROUND(E59*H59,2)</f>
        <v>0</v>
      </c>
      <c r="J59" s="243"/>
      <c r="K59" s="244">
        <f>ROUND(E59*J59,2)</f>
        <v>0</v>
      </c>
      <c r="L59" s="244">
        <v>21</v>
      </c>
      <c r="M59" s="244">
        <f>G59*(1+L59/100)</f>
        <v>0</v>
      </c>
      <c r="N59" s="244">
        <v>5.2749999999999998E-2</v>
      </c>
      <c r="O59" s="244">
        <f>ROUND(E59*N59,2)</f>
        <v>0.08</v>
      </c>
      <c r="P59" s="244">
        <v>0</v>
      </c>
      <c r="Q59" s="244">
        <f>ROUND(E59*P59,2)</f>
        <v>0</v>
      </c>
      <c r="R59" s="244" t="s">
        <v>390</v>
      </c>
      <c r="S59" s="244" t="s">
        <v>190</v>
      </c>
      <c r="T59" s="245" t="s">
        <v>191</v>
      </c>
      <c r="U59" s="222">
        <v>1.4</v>
      </c>
      <c r="V59" s="222">
        <f>ROUND(E59*U59,2)</f>
        <v>2.14</v>
      </c>
      <c r="W59" s="222"/>
      <c r="X59" s="222" t="s">
        <v>192</v>
      </c>
      <c r="Y59" s="212"/>
      <c r="Z59" s="212"/>
      <c r="AA59" s="212"/>
      <c r="AB59" s="212"/>
      <c r="AC59" s="212"/>
      <c r="AD59" s="212"/>
      <c r="AE59" s="212"/>
      <c r="AF59" s="212"/>
      <c r="AG59" s="212" t="s">
        <v>193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397</v>
      </c>
      <c r="D60" s="246"/>
      <c r="E60" s="246"/>
      <c r="F60" s="246"/>
      <c r="G60" s="246"/>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398</v>
      </c>
      <c r="D61" s="224"/>
      <c r="E61" s="225">
        <v>1.53</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9"/>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10</v>
      </c>
      <c r="B63" s="240" t="s">
        <v>399</v>
      </c>
      <c r="C63" s="255" t="s">
        <v>400</v>
      </c>
      <c r="D63" s="241" t="s">
        <v>232</v>
      </c>
      <c r="E63" s="242">
        <v>13.17</v>
      </c>
      <c r="F63" s="243"/>
      <c r="G63" s="244">
        <f>ROUND(E63*F63,2)</f>
        <v>0</v>
      </c>
      <c r="H63" s="243"/>
      <c r="I63" s="244">
        <f>ROUND(E63*H63,2)</f>
        <v>0</v>
      </c>
      <c r="J63" s="243"/>
      <c r="K63" s="244">
        <f>ROUND(E63*J63,2)</f>
        <v>0</v>
      </c>
      <c r="L63" s="244">
        <v>21</v>
      </c>
      <c r="M63" s="244">
        <f>G63*(1+L63/100)</f>
        <v>0</v>
      </c>
      <c r="N63" s="244">
        <v>3.4909999999999997E-2</v>
      </c>
      <c r="O63" s="244">
        <f>ROUND(E63*N63,2)</f>
        <v>0.46</v>
      </c>
      <c r="P63" s="244">
        <v>0</v>
      </c>
      <c r="Q63" s="244">
        <f>ROUND(E63*P63,2)</f>
        <v>0</v>
      </c>
      <c r="R63" s="244" t="s">
        <v>390</v>
      </c>
      <c r="S63" s="244" t="s">
        <v>190</v>
      </c>
      <c r="T63" s="245" t="s">
        <v>191</v>
      </c>
      <c r="U63" s="222">
        <v>1.18</v>
      </c>
      <c r="V63" s="222">
        <f>ROUND(E63*U63,2)</f>
        <v>15.54</v>
      </c>
      <c r="W63" s="222"/>
      <c r="X63" s="222" t="s">
        <v>192</v>
      </c>
      <c r="Y63" s="212"/>
      <c r="Z63" s="212"/>
      <c r="AA63" s="212"/>
      <c r="AB63" s="212"/>
      <c r="AC63" s="212"/>
      <c r="AD63" s="212"/>
      <c r="AE63" s="212"/>
      <c r="AF63" s="212"/>
      <c r="AG63" s="212" t="s">
        <v>193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6" t="s">
        <v>401</v>
      </c>
      <c r="D64" s="246"/>
      <c r="E64" s="246"/>
      <c r="F64" s="246"/>
      <c r="G64" s="246"/>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195</v>
      </c>
      <c r="AH64" s="212"/>
      <c r="AI64" s="212"/>
      <c r="AJ64" s="212"/>
      <c r="AK64" s="212"/>
      <c r="AL64" s="212"/>
      <c r="AM64" s="212"/>
      <c r="AN64" s="212"/>
      <c r="AO64" s="212"/>
      <c r="AP64" s="212"/>
      <c r="AQ64" s="212"/>
      <c r="AR64" s="212"/>
      <c r="AS64" s="212"/>
      <c r="AT64" s="212"/>
      <c r="AU64" s="212"/>
      <c r="AV64" s="212"/>
      <c r="AW64" s="212"/>
      <c r="AX64" s="212"/>
      <c r="AY64" s="212"/>
      <c r="AZ64" s="212"/>
      <c r="BA64" s="250" t="str">
        <f>C64</f>
        <v>okenního nebo dveřního, z pomocného pracovního lešení o výšce podlahy do 1900 mm a pro zatížení do 1,5 kPa,</v>
      </c>
      <c r="BB64" s="212"/>
      <c r="BC64" s="212"/>
      <c r="BD64" s="212"/>
      <c r="BE64" s="212"/>
      <c r="BF64" s="212"/>
      <c r="BG64" s="212"/>
      <c r="BH64" s="212"/>
    </row>
    <row r="65" spans="1:60" outlineLevel="1" x14ac:dyDescent="0.2">
      <c r="A65" s="219"/>
      <c r="B65" s="220"/>
      <c r="C65" s="257" t="s">
        <v>402</v>
      </c>
      <c r="D65" s="224"/>
      <c r="E65" s="225">
        <v>5.85</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197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403</v>
      </c>
      <c r="D66" s="224"/>
      <c r="E66" s="225">
        <v>1.68</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197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404</v>
      </c>
      <c r="D67" s="224"/>
      <c r="E67" s="225">
        <v>1.74</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197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405</v>
      </c>
      <c r="D68" s="224"/>
      <c r="E68" s="225">
        <v>2.16</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197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406</v>
      </c>
      <c r="D69" s="224"/>
      <c r="E69" s="225">
        <v>1.74</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197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206</v>
      </c>
      <c r="D70" s="226"/>
      <c r="E70" s="227">
        <v>13.17</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197</v>
      </c>
      <c r="AH70" s="212">
        <v>1</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9"/>
      <c r="D71" s="248"/>
      <c r="E71" s="248"/>
      <c r="F71" s="248"/>
      <c r="G71" s="248"/>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209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33" t="s">
        <v>184</v>
      </c>
      <c r="B72" s="234" t="s">
        <v>117</v>
      </c>
      <c r="C72" s="254" t="s">
        <v>118</v>
      </c>
      <c r="D72" s="235"/>
      <c r="E72" s="236"/>
      <c r="F72" s="237"/>
      <c r="G72" s="237">
        <f>SUMIF(AG73:AG111,"&lt;&gt;NOR",G73:G111)</f>
        <v>0</v>
      </c>
      <c r="H72" s="237"/>
      <c r="I72" s="237">
        <f>SUM(I73:I111)</f>
        <v>0</v>
      </c>
      <c r="J72" s="237"/>
      <c r="K72" s="237">
        <f>SUM(K73:K111)</f>
        <v>0</v>
      </c>
      <c r="L72" s="237"/>
      <c r="M72" s="237">
        <f>SUM(M73:M111)</f>
        <v>0</v>
      </c>
      <c r="N72" s="237"/>
      <c r="O72" s="237">
        <f>SUM(O73:O111)</f>
        <v>4.76</v>
      </c>
      <c r="P72" s="237"/>
      <c r="Q72" s="237">
        <f>SUM(Q73:Q111)</f>
        <v>0</v>
      </c>
      <c r="R72" s="237"/>
      <c r="S72" s="237"/>
      <c r="T72" s="238"/>
      <c r="U72" s="232"/>
      <c r="V72" s="232">
        <f>SUM(V73:V111)</f>
        <v>187.04</v>
      </c>
      <c r="W72" s="232"/>
      <c r="X72" s="232"/>
      <c r="AG72" t="s">
        <v>185</v>
      </c>
    </row>
    <row r="73" spans="1:60" outlineLevel="1" x14ac:dyDescent="0.2">
      <c r="A73" s="239">
        <v>11</v>
      </c>
      <c r="B73" s="240" t="s">
        <v>407</v>
      </c>
      <c r="C73" s="255" t="s">
        <v>408</v>
      </c>
      <c r="D73" s="241" t="s">
        <v>232</v>
      </c>
      <c r="E73" s="242">
        <v>24.02</v>
      </c>
      <c r="F73" s="243"/>
      <c r="G73" s="244">
        <f>ROUND(E73*F73,2)</f>
        <v>0</v>
      </c>
      <c r="H73" s="243"/>
      <c r="I73" s="244">
        <f>ROUND(E73*H73,2)</f>
        <v>0</v>
      </c>
      <c r="J73" s="243"/>
      <c r="K73" s="244">
        <f>ROUND(E73*J73,2)</f>
        <v>0</v>
      </c>
      <c r="L73" s="244">
        <v>21</v>
      </c>
      <c r="M73" s="244">
        <f>G73*(1+L73/100)</f>
        <v>0</v>
      </c>
      <c r="N73" s="244">
        <v>4.0000000000000003E-5</v>
      </c>
      <c r="O73" s="244">
        <f>ROUND(E73*N73,2)</f>
        <v>0</v>
      </c>
      <c r="P73" s="244">
        <v>0</v>
      </c>
      <c r="Q73" s="244">
        <f>ROUND(E73*P73,2)</f>
        <v>0</v>
      </c>
      <c r="R73" s="244" t="s">
        <v>372</v>
      </c>
      <c r="S73" s="244" t="s">
        <v>190</v>
      </c>
      <c r="T73" s="245" t="s">
        <v>191</v>
      </c>
      <c r="U73" s="222">
        <v>0.08</v>
      </c>
      <c r="V73" s="222">
        <f>ROUND(E73*U73,2)</f>
        <v>1.92</v>
      </c>
      <c r="W73" s="222"/>
      <c r="X73" s="222" t="s">
        <v>192</v>
      </c>
      <c r="Y73" s="212"/>
      <c r="Z73" s="212"/>
      <c r="AA73" s="212"/>
      <c r="AB73" s="212"/>
      <c r="AC73" s="212"/>
      <c r="AD73" s="212"/>
      <c r="AE73" s="212"/>
      <c r="AF73" s="212"/>
      <c r="AG73" s="212" t="s">
        <v>193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19"/>
      <c r="B74" s="220"/>
      <c r="C74" s="256" t="s">
        <v>409</v>
      </c>
      <c r="D74" s="246"/>
      <c r="E74" s="246"/>
      <c r="F74" s="246"/>
      <c r="G74" s="246"/>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195</v>
      </c>
      <c r="AH74" s="212"/>
      <c r="AI74" s="212"/>
      <c r="AJ74" s="212"/>
      <c r="AK74" s="212"/>
      <c r="AL74" s="212"/>
      <c r="AM74" s="212"/>
      <c r="AN74" s="212"/>
      <c r="AO74" s="212"/>
      <c r="AP74" s="212"/>
      <c r="AQ74" s="212"/>
      <c r="AR74" s="212"/>
      <c r="AS74" s="212"/>
      <c r="AT74" s="212"/>
      <c r="AU74" s="212"/>
      <c r="AV74" s="212"/>
      <c r="AW74" s="212"/>
      <c r="AX74" s="212"/>
      <c r="AY74" s="212"/>
      <c r="AZ74" s="212"/>
      <c r="BA74" s="250" t="str">
        <f>C74</f>
        <v>s rámy a zárubněmi, zábradlí, předmětů oplechování apod., které se zřizují ještě před úpravami povrchu, před jejich znečištěním při úpravách povrchu nástřikem plastických (lepivých) maltovin</v>
      </c>
      <c r="BB74" s="212"/>
      <c r="BC74" s="212"/>
      <c r="BD74" s="212"/>
      <c r="BE74" s="212"/>
      <c r="BF74" s="212"/>
      <c r="BG74" s="212"/>
      <c r="BH74" s="212"/>
    </row>
    <row r="75" spans="1:60" outlineLevel="1" x14ac:dyDescent="0.2">
      <c r="A75" s="219"/>
      <c r="B75" s="220"/>
      <c r="C75" s="257" t="s">
        <v>385</v>
      </c>
      <c r="D75" s="224"/>
      <c r="E75" s="225">
        <v>8.64</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197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386</v>
      </c>
      <c r="D76" s="224"/>
      <c r="E76" s="225">
        <v>13.22</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197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387</v>
      </c>
      <c r="D77" s="224"/>
      <c r="E77" s="225">
        <v>2.16</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197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206</v>
      </c>
      <c r="D78" s="226"/>
      <c r="E78" s="227">
        <v>24.02</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197</v>
      </c>
      <c r="AH78" s="212">
        <v>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9"/>
      <c r="D79" s="248"/>
      <c r="E79" s="248"/>
      <c r="F79" s="248"/>
      <c r="G79" s="248"/>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39">
        <v>12</v>
      </c>
      <c r="B80" s="240" t="s">
        <v>410</v>
      </c>
      <c r="C80" s="255" t="s">
        <v>411</v>
      </c>
      <c r="D80" s="241" t="s">
        <v>232</v>
      </c>
      <c r="E80" s="242">
        <v>198.84700000000001</v>
      </c>
      <c r="F80" s="243"/>
      <c r="G80" s="244">
        <f>ROUND(E80*F80,2)</f>
        <v>0</v>
      </c>
      <c r="H80" s="243"/>
      <c r="I80" s="244">
        <f>ROUND(E80*H80,2)</f>
        <v>0</v>
      </c>
      <c r="J80" s="243"/>
      <c r="K80" s="244">
        <f>ROUND(E80*J80,2)</f>
        <v>0</v>
      </c>
      <c r="L80" s="244">
        <v>21</v>
      </c>
      <c r="M80" s="244">
        <f>G80*(1+L80/100)</f>
        <v>0</v>
      </c>
      <c r="N80" s="244">
        <v>1.865E-2</v>
      </c>
      <c r="O80" s="244">
        <f>ROUND(E80*N80,2)</f>
        <v>3.71</v>
      </c>
      <c r="P80" s="244">
        <v>0</v>
      </c>
      <c r="Q80" s="244">
        <f>ROUND(E80*P80,2)</f>
        <v>0</v>
      </c>
      <c r="R80" s="244" t="s">
        <v>390</v>
      </c>
      <c r="S80" s="244" t="s">
        <v>190</v>
      </c>
      <c r="T80" s="245" t="s">
        <v>191</v>
      </c>
      <c r="U80" s="222">
        <v>0.23</v>
      </c>
      <c r="V80" s="222">
        <f>ROUND(E80*U80,2)</f>
        <v>45.73</v>
      </c>
      <c r="W80" s="222"/>
      <c r="X80" s="222" t="s">
        <v>192</v>
      </c>
      <c r="Y80" s="212"/>
      <c r="Z80" s="212"/>
      <c r="AA80" s="212"/>
      <c r="AB80" s="212"/>
      <c r="AC80" s="212"/>
      <c r="AD80" s="212"/>
      <c r="AE80" s="212"/>
      <c r="AF80" s="212"/>
      <c r="AG80" s="212" t="s">
        <v>193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6" t="s">
        <v>412</v>
      </c>
      <c r="D81" s="246"/>
      <c r="E81" s="246"/>
      <c r="F81" s="246"/>
      <c r="G81" s="246"/>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195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0" t="s">
        <v>413</v>
      </c>
      <c r="D82" s="249"/>
      <c r="E82" s="249"/>
      <c r="F82" s="249"/>
      <c r="G82" s="249"/>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221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414</v>
      </c>
      <c r="D83" s="224"/>
      <c r="E83" s="225"/>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374</v>
      </c>
      <c r="D84" s="224"/>
      <c r="E84" s="225">
        <v>65.94</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197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7" t="s">
        <v>375</v>
      </c>
      <c r="D85" s="224"/>
      <c r="E85" s="225">
        <v>68.587000000000003</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197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376</v>
      </c>
      <c r="D86" s="224"/>
      <c r="E86" s="225">
        <v>64.319999999999993</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197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206</v>
      </c>
      <c r="D87" s="226"/>
      <c r="E87" s="227">
        <v>198.84700000000001</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197</v>
      </c>
      <c r="AH87" s="212">
        <v>1</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9"/>
      <c r="D88" s="248"/>
      <c r="E88" s="248"/>
      <c r="F88" s="248"/>
      <c r="G88" s="248"/>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9">
        <v>13</v>
      </c>
      <c r="B89" s="240" t="s">
        <v>415</v>
      </c>
      <c r="C89" s="255" t="s">
        <v>416</v>
      </c>
      <c r="D89" s="241" t="s">
        <v>232</v>
      </c>
      <c r="E89" s="242">
        <v>198.84700000000001</v>
      </c>
      <c r="F89" s="243"/>
      <c r="G89" s="244">
        <f>ROUND(E89*F89,2)</f>
        <v>0</v>
      </c>
      <c r="H89" s="243"/>
      <c r="I89" s="244">
        <f>ROUND(E89*H89,2)</f>
        <v>0</v>
      </c>
      <c r="J89" s="243"/>
      <c r="K89" s="244">
        <f>ROUND(E89*J89,2)</f>
        <v>0</v>
      </c>
      <c r="L89" s="244">
        <v>21</v>
      </c>
      <c r="M89" s="244">
        <f>G89*(1+L89/100)</f>
        <v>0</v>
      </c>
      <c r="N89" s="244">
        <v>3.6099999999999999E-3</v>
      </c>
      <c r="O89" s="244">
        <f>ROUND(E89*N89,2)</f>
        <v>0.72</v>
      </c>
      <c r="P89" s="244">
        <v>0</v>
      </c>
      <c r="Q89" s="244">
        <f>ROUND(E89*P89,2)</f>
        <v>0</v>
      </c>
      <c r="R89" s="244" t="s">
        <v>372</v>
      </c>
      <c r="S89" s="244" t="s">
        <v>190</v>
      </c>
      <c r="T89" s="245" t="s">
        <v>191</v>
      </c>
      <c r="U89" s="222">
        <v>0.36199999999999999</v>
      </c>
      <c r="V89" s="222">
        <f>ROUND(E89*U89,2)</f>
        <v>71.98</v>
      </c>
      <c r="W89" s="222"/>
      <c r="X89" s="222" t="s">
        <v>192</v>
      </c>
      <c r="Y89" s="212"/>
      <c r="Z89" s="212"/>
      <c r="AA89" s="212"/>
      <c r="AB89" s="212"/>
      <c r="AC89" s="212"/>
      <c r="AD89" s="212"/>
      <c r="AE89" s="212"/>
      <c r="AF89" s="212"/>
      <c r="AG89" s="212" t="s">
        <v>193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374</v>
      </c>
      <c r="D90" s="224"/>
      <c r="E90" s="225">
        <v>65.94</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197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375</v>
      </c>
      <c r="D91" s="224"/>
      <c r="E91" s="225">
        <v>68.587000000000003</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197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376</v>
      </c>
      <c r="D92" s="224"/>
      <c r="E92" s="225">
        <v>64.319999999999993</v>
      </c>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197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206</v>
      </c>
      <c r="D93" s="226"/>
      <c r="E93" s="227">
        <v>198.84700000000001</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197</v>
      </c>
      <c r="AH93" s="212">
        <v>1</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9"/>
      <c r="D94" s="248"/>
      <c r="E94" s="248"/>
      <c r="F94" s="248"/>
      <c r="G94" s="248"/>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9">
        <v>14</v>
      </c>
      <c r="B95" s="240" t="s">
        <v>417</v>
      </c>
      <c r="C95" s="255" t="s">
        <v>418</v>
      </c>
      <c r="D95" s="241" t="s">
        <v>232</v>
      </c>
      <c r="E95" s="242">
        <v>198.84700000000001</v>
      </c>
      <c r="F95" s="243"/>
      <c r="G95" s="244">
        <f>ROUND(E95*F95,2)</f>
        <v>0</v>
      </c>
      <c r="H95" s="243"/>
      <c r="I95" s="244">
        <f>ROUND(E95*H95,2)</f>
        <v>0</v>
      </c>
      <c r="J95" s="243"/>
      <c r="K95" s="244">
        <f>ROUND(E95*J95,2)</f>
        <v>0</v>
      </c>
      <c r="L95" s="244">
        <v>21</v>
      </c>
      <c r="M95" s="244">
        <f>G95*(1+L95/100)</f>
        <v>0</v>
      </c>
      <c r="N95" s="244">
        <v>2.0000000000000002E-5</v>
      </c>
      <c r="O95" s="244">
        <f>ROUND(E95*N95,2)</f>
        <v>0</v>
      </c>
      <c r="P95" s="244">
        <v>0</v>
      </c>
      <c r="Q95" s="244">
        <f>ROUND(E95*P95,2)</f>
        <v>0</v>
      </c>
      <c r="R95" s="244" t="s">
        <v>372</v>
      </c>
      <c r="S95" s="244" t="s">
        <v>190</v>
      </c>
      <c r="T95" s="245" t="s">
        <v>191</v>
      </c>
      <c r="U95" s="222">
        <v>0.11</v>
      </c>
      <c r="V95" s="222">
        <f>ROUND(E95*U95,2)</f>
        <v>21.87</v>
      </c>
      <c r="W95" s="222"/>
      <c r="X95" s="222" t="s">
        <v>192</v>
      </c>
      <c r="Y95" s="212"/>
      <c r="Z95" s="212"/>
      <c r="AA95" s="212"/>
      <c r="AB95" s="212"/>
      <c r="AC95" s="212"/>
      <c r="AD95" s="212"/>
      <c r="AE95" s="212"/>
      <c r="AF95" s="212"/>
      <c r="AG95" s="212" t="s">
        <v>193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374</v>
      </c>
      <c r="D96" s="224"/>
      <c r="E96" s="225">
        <v>65.94</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197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7" t="s">
        <v>375</v>
      </c>
      <c r="D97" s="224"/>
      <c r="E97" s="225">
        <v>68.587000000000003</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197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376</v>
      </c>
      <c r="D98" s="224"/>
      <c r="E98" s="225">
        <v>64.319999999999993</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197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206</v>
      </c>
      <c r="D99" s="226"/>
      <c r="E99" s="227">
        <v>198.84700000000001</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197</v>
      </c>
      <c r="AH99" s="212">
        <v>1</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9"/>
      <c r="D100" s="248"/>
      <c r="E100" s="248"/>
      <c r="F100" s="248"/>
      <c r="G100" s="248"/>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209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9">
        <v>15</v>
      </c>
      <c r="B101" s="240" t="s">
        <v>419</v>
      </c>
      <c r="C101" s="255" t="s">
        <v>420</v>
      </c>
      <c r="D101" s="241" t="s">
        <v>232</v>
      </c>
      <c r="E101" s="242">
        <v>99.423500000000004</v>
      </c>
      <c r="F101" s="243"/>
      <c r="G101" s="244">
        <f>ROUND(E101*F101,2)</f>
        <v>0</v>
      </c>
      <c r="H101" s="243"/>
      <c r="I101" s="244">
        <f>ROUND(E101*H101,2)</f>
        <v>0</v>
      </c>
      <c r="J101" s="243"/>
      <c r="K101" s="244">
        <f>ROUND(E101*J101,2)</f>
        <v>0</v>
      </c>
      <c r="L101" s="244">
        <v>21</v>
      </c>
      <c r="M101" s="244">
        <f>G101*(1+L101/100)</f>
        <v>0</v>
      </c>
      <c r="N101" s="244">
        <v>0</v>
      </c>
      <c r="O101" s="244">
        <f>ROUND(E101*N101,2)</f>
        <v>0</v>
      </c>
      <c r="P101" s="244">
        <v>0</v>
      </c>
      <c r="Q101" s="244">
        <f>ROUND(E101*P101,2)</f>
        <v>0</v>
      </c>
      <c r="R101" s="244" t="s">
        <v>372</v>
      </c>
      <c r="S101" s="244" t="s">
        <v>190</v>
      </c>
      <c r="T101" s="245" t="s">
        <v>191</v>
      </c>
      <c r="U101" s="222">
        <v>0.43</v>
      </c>
      <c r="V101" s="222">
        <f>ROUND(E101*U101,2)</f>
        <v>42.75</v>
      </c>
      <c r="W101" s="222"/>
      <c r="X101" s="222" t="s">
        <v>192</v>
      </c>
      <c r="Y101" s="212"/>
      <c r="Z101" s="212"/>
      <c r="AA101" s="212"/>
      <c r="AB101" s="212"/>
      <c r="AC101" s="212"/>
      <c r="AD101" s="212"/>
      <c r="AE101" s="212"/>
      <c r="AF101" s="212"/>
      <c r="AG101" s="212" t="s">
        <v>193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421</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197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422</v>
      </c>
      <c r="D103" s="224"/>
      <c r="E103" s="225">
        <v>32.97</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197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423</v>
      </c>
      <c r="D104" s="224"/>
      <c r="E104" s="225">
        <v>34.293500000000002</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197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424</v>
      </c>
      <c r="D105" s="224"/>
      <c r="E105" s="225">
        <v>32.159999999999997</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197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206</v>
      </c>
      <c r="D106" s="226"/>
      <c r="E106" s="227">
        <v>99.423500000000004</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197</v>
      </c>
      <c r="AH106" s="212">
        <v>1</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9"/>
      <c r="D107" s="248"/>
      <c r="E107" s="248"/>
      <c r="F107" s="248"/>
      <c r="G107" s="248"/>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209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9">
        <v>16</v>
      </c>
      <c r="B108" s="240" t="s">
        <v>425</v>
      </c>
      <c r="C108" s="255" t="s">
        <v>426</v>
      </c>
      <c r="D108" s="241" t="s">
        <v>427</v>
      </c>
      <c r="E108" s="242">
        <v>15.504</v>
      </c>
      <c r="F108" s="243"/>
      <c r="G108" s="244">
        <f>ROUND(E108*F108,2)</f>
        <v>0</v>
      </c>
      <c r="H108" s="243"/>
      <c r="I108" s="244">
        <f>ROUND(E108*H108,2)</f>
        <v>0</v>
      </c>
      <c r="J108" s="243"/>
      <c r="K108" s="244">
        <f>ROUND(E108*J108,2)</f>
        <v>0</v>
      </c>
      <c r="L108" s="244">
        <v>21</v>
      </c>
      <c r="M108" s="244">
        <f>G108*(1+L108/100)</f>
        <v>0</v>
      </c>
      <c r="N108" s="244">
        <v>2.12E-2</v>
      </c>
      <c r="O108" s="244">
        <f>ROUND(E108*N108,2)</f>
        <v>0.33</v>
      </c>
      <c r="P108" s="244">
        <v>0</v>
      </c>
      <c r="Q108" s="244">
        <f>ROUND(E108*P108,2)</f>
        <v>0</v>
      </c>
      <c r="R108" s="244" t="s">
        <v>390</v>
      </c>
      <c r="S108" s="244" t="s">
        <v>190</v>
      </c>
      <c r="T108" s="245" t="s">
        <v>191</v>
      </c>
      <c r="U108" s="222">
        <v>0.18</v>
      </c>
      <c r="V108" s="222">
        <f>ROUND(E108*U108,2)</f>
        <v>2.79</v>
      </c>
      <c r="W108" s="222"/>
      <c r="X108" s="222" t="s">
        <v>192</v>
      </c>
      <c r="Y108" s="212"/>
      <c r="Z108" s="212"/>
      <c r="AA108" s="212"/>
      <c r="AB108" s="212"/>
      <c r="AC108" s="212"/>
      <c r="AD108" s="212"/>
      <c r="AE108" s="212"/>
      <c r="AF108" s="212"/>
      <c r="AG108" s="212" t="s">
        <v>193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6" t="s">
        <v>428</v>
      </c>
      <c r="D109" s="246"/>
      <c r="E109" s="246"/>
      <c r="F109" s="246"/>
      <c r="G109" s="246"/>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195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429</v>
      </c>
      <c r="D110" s="224"/>
      <c r="E110" s="225">
        <v>15.504</v>
      </c>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197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9"/>
      <c r="D111" s="248"/>
      <c r="E111" s="248"/>
      <c r="F111" s="248"/>
      <c r="G111" s="248"/>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33" t="s">
        <v>184</v>
      </c>
      <c r="B112" s="234" t="s">
        <v>119</v>
      </c>
      <c r="C112" s="254" t="s">
        <v>120</v>
      </c>
      <c r="D112" s="235"/>
      <c r="E112" s="236"/>
      <c r="F112" s="237"/>
      <c r="G112" s="237">
        <f>SUMIF(AG113:AG134,"&lt;&gt;NOR",G113:G134)</f>
        <v>0</v>
      </c>
      <c r="H112" s="237"/>
      <c r="I112" s="237">
        <f>SUM(I113:I134)</f>
        <v>0</v>
      </c>
      <c r="J112" s="237"/>
      <c r="K112" s="237">
        <f>SUM(K113:K134)</f>
        <v>0</v>
      </c>
      <c r="L112" s="237"/>
      <c r="M112" s="237">
        <f>SUM(M113:M134)</f>
        <v>0</v>
      </c>
      <c r="N112" s="237"/>
      <c r="O112" s="237">
        <f>SUM(O113:O134)</f>
        <v>3.01</v>
      </c>
      <c r="P112" s="237"/>
      <c r="Q112" s="237">
        <f>SUM(Q113:Q134)</f>
        <v>0</v>
      </c>
      <c r="R112" s="237"/>
      <c r="S112" s="237"/>
      <c r="T112" s="238"/>
      <c r="U112" s="232"/>
      <c r="V112" s="232">
        <f>SUM(V113:V134)</f>
        <v>9.3800000000000008</v>
      </c>
      <c r="W112" s="232"/>
      <c r="X112" s="232"/>
      <c r="AG112" t="s">
        <v>185</v>
      </c>
    </row>
    <row r="113" spans="1:60" ht="22.5" outlineLevel="1" x14ac:dyDescent="0.2">
      <c r="A113" s="239">
        <v>17</v>
      </c>
      <c r="B113" s="240" t="s">
        <v>430</v>
      </c>
      <c r="C113" s="255" t="s">
        <v>431</v>
      </c>
      <c r="D113" s="241" t="s">
        <v>232</v>
      </c>
      <c r="E113" s="242">
        <v>1.3680000000000001</v>
      </c>
      <c r="F113" s="243"/>
      <c r="G113" s="244">
        <f>ROUND(E113*F113,2)</f>
        <v>0</v>
      </c>
      <c r="H113" s="243"/>
      <c r="I113" s="244">
        <f>ROUND(E113*H113,2)</f>
        <v>0</v>
      </c>
      <c r="J113" s="243"/>
      <c r="K113" s="244">
        <f>ROUND(E113*J113,2)</f>
        <v>0</v>
      </c>
      <c r="L113" s="244">
        <v>21</v>
      </c>
      <c r="M113" s="244">
        <f>G113*(1+L113/100)</f>
        <v>0</v>
      </c>
      <c r="N113" s="244">
        <v>7.4260000000000007E-2</v>
      </c>
      <c r="O113" s="244">
        <f>ROUND(E113*N113,2)</f>
        <v>0.1</v>
      </c>
      <c r="P113" s="244">
        <v>0</v>
      </c>
      <c r="Q113" s="244">
        <f>ROUND(E113*P113,2)</f>
        <v>0</v>
      </c>
      <c r="R113" s="244" t="s">
        <v>372</v>
      </c>
      <c r="S113" s="244" t="s">
        <v>190</v>
      </c>
      <c r="T113" s="245" t="s">
        <v>191</v>
      </c>
      <c r="U113" s="222">
        <v>0.37</v>
      </c>
      <c r="V113" s="222">
        <f>ROUND(E113*U113,2)</f>
        <v>0.51</v>
      </c>
      <c r="W113" s="222"/>
      <c r="X113" s="222" t="s">
        <v>192</v>
      </c>
      <c r="Y113" s="212"/>
      <c r="Z113" s="212"/>
      <c r="AA113" s="212"/>
      <c r="AB113" s="212"/>
      <c r="AC113" s="212"/>
      <c r="AD113" s="212"/>
      <c r="AE113" s="212"/>
      <c r="AF113" s="212"/>
      <c r="AG113" s="212" t="s">
        <v>193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19"/>
      <c r="B114" s="220"/>
      <c r="C114" s="256" t="s">
        <v>432</v>
      </c>
      <c r="D114" s="246"/>
      <c r="E114" s="246"/>
      <c r="F114" s="246"/>
      <c r="G114" s="246"/>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195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0" t="str">
        <f>C114</f>
        <v>na zdivu jako podklad např. pod izolaci, na parapetech z prefabrikovaných dílců, pod oplechování apod., vodorovný nebo ve spádu do 15°, hlazený dřevěným hladítkem,</v>
      </c>
      <c r="BB114" s="212"/>
      <c r="BC114" s="212"/>
      <c r="BD114" s="212"/>
      <c r="BE114" s="212"/>
      <c r="BF114" s="212"/>
      <c r="BG114" s="212"/>
      <c r="BH114" s="212"/>
    </row>
    <row r="115" spans="1:60" outlineLevel="1" x14ac:dyDescent="0.2">
      <c r="A115" s="219"/>
      <c r="B115" s="220"/>
      <c r="C115" s="257" t="s">
        <v>433</v>
      </c>
      <c r="D115" s="224"/>
      <c r="E115" s="225">
        <v>1.3680000000000001</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197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9"/>
      <c r="D116" s="248"/>
      <c r="E116" s="248"/>
      <c r="F116" s="248"/>
      <c r="G116" s="248"/>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209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9">
        <v>18</v>
      </c>
      <c r="B117" s="240" t="s">
        <v>434</v>
      </c>
      <c r="C117" s="255" t="s">
        <v>435</v>
      </c>
      <c r="D117" s="241" t="s">
        <v>232</v>
      </c>
      <c r="E117" s="242">
        <v>2.2400000000000002</v>
      </c>
      <c r="F117" s="243"/>
      <c r="G117" s="244">
        <f>ROUND(E117*F117,2)</f>
        <v>0</v>
      </c>
      <c r="H117" s="243"/>
      <c r="I117" s="244">
        <f>ROUND(E117*H117,2)</f>
        <v>0</v>
      </c>
      <c r="J117" s="243"/>
      <c r="K117" s="244">
        <f>ROUND(E117*J117,2)</f>
        <v>0</v>
      </c>
      <c r="L117" s="244">
        <v>21</v>
      </c>
      <c r="M117" s="244">
        <f>G117*(1+L117/100)</f>
        <v>0</v>
      </c>
      <c r="N117" s="244">
        <v>9.8680000000000004E-2</v>
      </c>
      <c r="O117" s="244">
        <f>ROUND(E117*N117,2)</f>
        <v>0.22</v>
      </c>
      <c r="P117" s="244">
        <v>0</v>
      </c>
      <c r="Q117" s="244">
        <f>ROUND(E117*P117,2)</f>
        <v>0</v>
      </c>
      <c r="R117" s="244" t="s">
        <v>372</v>
      </c>
      <c r="S117" s="244" t="s">
        <v>190</v>
      </c>
      <c r="T117" s="245" t="s">
        <v>191</v>
      </c>
      <c r="U117" s="222">
        <v>0.41</v>
      </c>
      <c r="V117" s="222">
        <f>ROUND(E117*U117,2)</f>
        <v>0.92</v>
      </c>
      <c r="W117" s="222"/>
      <c r="X117" s="222" t="s">
        <v>192</v>
      </c>
      <c r="Y117" s="212"/>
      <c r="Z117" s="212"/>
      <c r="AA117" s="212"/>
      <c r="AB117" s="212"/>
      <c r="AC117" s="212"/>
      <c r="AD117" s="212"/>
      <c r="AE117" s="212"/>
      <c r="AF117" s="212"/>
      <c r="AG117" s="212" t="s">
        <v>193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19"/>
      <c r="B118" s="220"/>
      <c r="C118" s="256" t="s">
        <v>432</v>
      </c>
      <c r="D118" s="246"/>
      <c r="E118" s="246"/>
      <c r="F118" s="246"/>
      <c r="G118" s="246"/>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195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0" t="str">
        <f>C118</f>
        <v>na zdivu jako podklad např. pod izolaci, na parapetech z prefabrikovaných dílců, pod oplechování apod., vodorovný nebo ve spádu do 15°, hlazený dřevěným hladítkem,</v>
      </c>
      <c r="BB118" s="212"/>
      <c r="BC118" s="212"/>
      <c r="BD118" s="212"/>
      <c r="BE118" s="212"/>
      <c r="BF118" s="212"/>
      <c r="BG118" s="212"/>
      <c r="BH118" s="212"/>
    </row>
    <row r="119" spans="1:60" outlineLevel="1" x14ac:dyDescent="0.2">
      <c r="A119" s="219"/>
      <c r="B119" s="220"/>
      <c r="C119" s="257" t="s">
        <v>436</v>
      </c>
      <c r="D119" s="224"/>
      <c r="E119" s="225">
        <v>2.2400000000000002</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197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9"/>
      <c r="D120" s="248"/>
      <c r="E120" s="248"/>
      <c r="F120" s="248"/>
      <c r="G120" s="248"/>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9">
        <v>19</v>
      </c>
      <c r="B121" s="240" t="s">
        <v>437</v>
      </c>
      <c r="C121" s="255" t="s">
        <v>438</v>
      </c>
      <c r="D121" s="241" t="s">
        <v>232</v>
      </c>
      <c r="E121" s="242">
        <v>4.3338999999999999</v>
      </c>
      <c r="F121" s="243"/>
      <c r="G121" s="244">
        <f>ROUND(E121*F121,2)</f>
        <v>0</v>
      </c>
      <c r="H121" s="243"/>
      <c r="I121" s="244">
        <f>ROUND(E121*H121,2)</f>
        <v>0</v>
      </c>
      <c r="J121" s="243"/>
      <c r="K121" s="244">
        <f>ROUND(E121*J121,2)</f>
        <v>0</v>
      </c>
      <c r="L121" s="244">
        <v>21</v>
      </c>
      <c r="M121" s="244">
        <f>G121*(1+L121/100)</f>
        <v>0</v>
      </c>
      <c r="N121" s="244">
        <v>0.1231</v>
      </c>
      <c r="O121" s="244">
        <f>ROUND(E121*N121,2)</f>
        <v>0.53</v>
      </c>
      <c r="P121" s="244">
        <v>0</v>
      </c>
      <c r="Q121" s="244">
        <f>ROUND(E121*P121,2)</f>
        <v>0</v>
      </c>
      <c r="R121" s="244" t="s">
        <v>372</v>
      </c>
      <c r="S121" s="244" t="s">
        <v>190</v>
      </c>
      <c r="T121" s="245" t="s">
        <v>191</v>
      </c>
      <c r="U121" s="222">
        <v>0.45</v>
      </c>
      <c r="V121" s="222">
        <f>ROUND(E121*U121,2)</f>
        <v>1.95</v>
      </c>
      <c r="W121" s="222"/>
      <c r="X121" s="222" t="s">
        <v>192</v>
      </c>
      <c r="Y121" s="212"/>
      <c r="Z121" s="212"/>
      <c r="AA121" s="212"/>
      <c r="AB121" s="212"/>
      <c r="AC121" s="212"/>
      <c r="AD121" s="212"/>
      <c r="AE121" s="212"/>
      <c r="AF121" s="212"/>
      <c r="AG121" s="212" t="s">
        <v>193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19"/>
      <c r="B122" s="220"/>
      <c r="C122" s="256" t="s">
        <v>432</v>
      </c>
      <c r="D122" s="246"/>
      <c r="E122" s="246"/>
      <c r="F122" s="246"/>
      <c r="G122" s="246"/>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195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50" t="str">
        <f>C122</f>
        <v>na zdivu jako podklad např. pod izolaci, na parapetech z prefabrikovaných dílců, pod oplechování apod., vodorovný nebo ve spádu do 15°, hlazený dřevěným hladítkem,</v>
      </c>
      <c r="BB122" s="212"/>
      <c r="BC122" s="212"/>
      <c r="BD122" s="212"/>
      <c r="BE122" s="212"/>
      <c r="BF122" s="212"/>
      <c r="BG122" s="212"/>
      <c r="BH122" s="212"/>
    </row>
    <row r="123" spans="1:60" outlineLevel="1" x14ac:dyDescent="0.2">
      <c r="A123" s="219"/>
      <c r="B123" s="220"/>
      <c r="C123" s="257" t="s">
        <v>439</v>
      </c>
      <c r="D123" s="224"/>
      <c r="E123" s="225">
        <v>4.3338999999999999</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197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9"/>
      <c r="D124" s="248"/>
      <c r="E124" s="248"/>
      <c r="F124" s="248"/>
      <c r="G124" s="248"/>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9">
        <v>20</v>
      </c>
      <c r="B125" s="240" t="s">
        <v>440</v>
      </c>
      <c r="C125" s="255" t="s">
        <v>441</v>
      </c>
      <c r="D125" s="241" t="s">
        <v>232</v>
      </c>
      <c r="E125" s="242">
        <v>17.5</v>
      </c>
      <c r="F125" s="243"/>
      <c r="G125" s="244">
        <f>ROUND(E125*F125,2)</f>
        <v>0</v>
      </c>
      <c r="H125" s="243"/>
      <c r="I125" s="244">
        <f>ROUND(E125*H125,2)</f>
        <v>0</v>
      </c>
      <c r="J125" s="243"/>
      <c r="K125" s="244">
        <f>ROUND(E125*J125,2)</f>
        <v>0</v>
      </c>
      <c r="L125" s="244">
        <v>21</v>
      </c>
      <c r="M125" s="244">
        <f>G125*(1+L125/100)</f>
        <v>0</v>
      </c>
      <c r="N125" s="244">
        <v>0.1231</v>
      </c>
      <c r="O125" s="244">
        <f>ROUND(E125*N125,2)</f>
        <v>2.15</v>
      </c>
      <c r="P125" s="244">
        <v>0</v>
      </c>
      <c r="Q125" s="244">
        <f>ROUND(E125*P125,2)</f>
        <v>0</v>
      </c>
      <c r="R125" s="244" t="s">
        <v>372</v>
      </c>
      <c r="S125" s="244" t="s">
        <v>190</v>
      </c>
      <c r="T125" s="245" t="s">
        <v>191</v>
      </c>
      <c r="U125" s="222">
        <v>0.34</v>
      </c>
      <c r="V125" s="222">
        <f>ROUND(E125*U125,2)</f>
        <v>5.95</v>
      </c>
      <c r="W125" s="222"/>
      <c r="X125" s="222" t="s">
        <v>192</v>
      </c>
      <c r="Y125" s="212"/>
      <c r="Z125" s="212"/>
      <c r="AA125" s="212"/>
      <c r="AB125" s="212"/>
      <c r="AC125" s="212"/>
      <c r="AD125" s="212"/>
      <c r="AE125" s="212"/>
      <c r="AF125" s="212"/>
      <c r="AG125" s="212" t="s">
        <v>193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45" outlineLevel="1" x14ac:dyDescent="0.2">
      <c r="A126" s="219"/>
      <c r="B126" s="220"/>
      <c r="C126" s="256" t="s">
        <v>442</v>
      </c>
      <c r="D126" s="246"/>
      <c r="E126" s="246"/>
      <c r="F126" s="246"/>
      <c r="G126" s="246"/>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195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0" t="str">
        <f>C126</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26" s="212"/>
      <c r="BC126" s="212"/>
      <c r="BD126" s="212"/>
      <c r="BE126" s="212"/>
      <c r="BF126" s="212"/>
      <c r="BG126" s="212"/>
      <c r="BH126" s="212"/>
    </row>
    <row r="127" spans="1:60" outlineLevel="1" x14ac:dyDescent="0.2">
      <c r="A127" s="219"/>
      <c r="B127" s="220"/>
      <c r="C127" s="257" t="s">
        <v>443</v>
      </c>
      <c r="D127" s="224"/>
      <c r="E127" s="225">
        <v>17.5</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197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9"/>
      <c r="D128" s="248"/>
      <c r="E128" s="248"/>
      <c r="F128" s="248"/>
      <c r="G128" s="248"/>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209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9">
        <v>21</v>
      </c>
      <c r="B129" s="240" t="s">
        <v>444</v>
      </c>
      <c r="C129" s="255" t="s">
        <v>445</v>
      </c>
      <c r="D129" s="241" t="s">
        <v>232</v>
      </c>
      <c r="E129" s="242">
        <v>25.4419</v>
      </c>
      <c r="F129" s="243"/>
      <c r="G129" s="244">
        <f>ROUND(E129*F129,2)</f>
        <v>0</v>
      </c>
      <c r="H129" s="243"/>
      <c r="I129" s="244">
        <f>ROUND(E129*H129,2)</f>
        <v>0</v>
      </c>
      <c r="J129" s="243"/>
      <c r="K129" s="244">
        <f>ROUND(E129*J129,2)</f>
        <v>0</v>
      </c>
      <c r="L129" s="244">
        <v>21</v>
      </c>
      <c r="M129" s="244">
        <f>G129*(1+L129/100)</f>
        <v>0</v>
      </c>
      <c r="N129" s="244">
        <v>4.0999999999999999E-4</v>
      </c>
      <c r="O129" s="244">
        <f>ROUND(E129*N129,2)</f>
        <v>0.01</v>
      </c>
      <c r="P129" s="244">
        <v>0</v>
      </c>
      <c r="Q129" s="244">
        <f>ROUND(E129*P129,2)</f>
        <v>0</v>
      </c>
      <c r="R129" s="244" t="s">
        <v>372</v>
      </c>
      <c r="S129" s="244" t="s">
        <v>190</v>
      </c>
      <c r="T129" s="245" t="s">
        <v>191</v>
      </c>
      <c r="U129" s="222">
        <v>2E-3</v>
      </c>
      <c r="V129" s="222">
        <f>ROUND(E129*U129,2)</f>
        <v>0.05</v>
      </c>
      <c r="W129" s="222"/>
      <c r="X129" s="222" t="s">
        <v>192</v>
      </c>
      <c r="Y129" s="212"/>
      <c r="Z129" s="212"/>
      <c r="AA129" s="212"/>
      <c r="AB129" s="212"/>
      <c r="AC129" s="212"/>
      <c r="AD129" s="212"/>
      <c r="AE129" s="212"/>
      <c r="AF129" s="212"/>
      <c r="AG129" s="212" t="s">
        <v>193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7" t="s">
        <v>446</v>
      </c>
      <c r="D130" s="224"/>
      <c r="E130" s="225">
        <v>1.3680000000000001</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197</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7" t="s">
        <v>447</v>
      </c>
      <c r="D131" s="224"/>
      <c r="E131" s="225">
        <v>2.2400000000000002</v>
      </c>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197</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7" t="s">
        <v>448</v>
      </c>
      <c r="D132" s="224"/>
      <c r="E132" s="225">
        <v>4.3338999999999999</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197</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7" t="s">
        <v>449</v>
      </c>
      <c r="D133" s="224"/>
      <c r="E133" s="225">
        <v>17.5</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197</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9"/>
      <c r="D134" s="248"/>
      <c r="E134" s="248"/>
      <c r="F134" s="248"/>
      <c r="G134" s="248"/>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209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33" t="s">
        <v>184</v>
      </c>
      <c r="B135" s="234" t="s">
        <v>121</v>
      </c>
      <c r="C135" s="254" t="s">
        <v>122</v>
      </c>
      <c r="D135" s="235"/>
      <c r="E135" s="236"/>
      <c r="F135" s="237"/>
      <c r="G135" s="237">
        <f>SUMIF(AG136:AG140,"&lt;&gt;NOR",G136:G140)</f>
        <v>0</v>
      </c>
      <c r="H135" s="237"/>
      <c r="I135" s="237">
        <f>SUM(I136:I140)</f>
        <v>0</v>
      </c>
      <c r="J135" s="237"/>
      <c r="K135" s="237">
        <f>SUM(K136:K140)</f>
        <v>0</v>
      </c>
      <c r="L135" s="237"/>
      <c r="M135" s="237">
        <f>SUM(M136:M140)</f>
        <v>0</v>
      </c>
      <c r="N135" s="237"/>
      <c r="O135" s="237">
        <f>SUM(O136:O140)</f>
        <v>0.02</v>
      </c>
      <c r="P135" s="237"/>
      <c r="Q135" s="237">
        <f>SUM(Q136:Q140)</f>
        <v>0</v>
      </c>
      <c r="R135" s="237"/>
      <c r="S135" s="237"/>
      <c r="T135" s="238"/>
      <c r="U135" s="232"/>
      <c r="V135" s="232">
        <f>SUM(V136:V140)</f>
        <v>1.55</v>
      </c>
      <c r="W135" s="232"/>
      <c r="X135" s="232"/>
      <c r="AG135" t="s">
        <v>185</v>
      </c>
    </row>
    <row r="136" spans="1:60" ht="22.5" outlineLevel="1" x14ac:dyDescent="0.2">
      <c r="A136" s="239">
        <v>22</v>
      </c>
      <c r="B136" s="240" t="s">
        <v>450</v>
      </c>
      <c r="C136" s="255" t="s">
        <v>451</v>
      </c>
      <c r="D136" s="241" t="s">
        <v>427</v>
      </c>
      <c r="E136" s="242">
        <v>3.6</v>
      </c>
      <c r="F136" s="243"/>
      <c r="G136" s="244">
        <f>ROUND(E136*F136,2)</f>
        <v>0</v>
      </c>
      <c r="H136" s="243"/>
      <c r="I136" s="244">
        <f>ROUND(E136*H136,2)</f>
        <v>0</v>
      </c>
      <c r="J136" s="243"/>
      <c r="K136" s="244">
        <f>ROUND(E136*J136,2)</f>
        <v>0</v>
      </c>
      <c r="L136" s="244">
        <v>21</v>
      </c>
      <c r="M136" s="244">
        <f>G136*(1+L136/100)</f>
        <v>0</v>
      </c>
      <c r="N136" s="244">
        <v>5.5100000000000001E-3</v>
      </c>
      <c r="O136" s="244">
        <f>ROUND(E136*N136,2)</f>
        <v>0.02</v>
      </c>
      <c r="P136" s="244">
        <v>0</v>
      </c>
      <c r="Q136" s="244">
        <f>ROUND(E136*P136,2)</f>
        <v>0</v>
      </c>
      <c r="R136" s="244" t="s">
        <v>372</v>
      </c>
      <c r="S136" s="244" t="s">
        <v>190</v>
      </c>
      <c r="T136" s="245" t="s">
        <v>191</v>
      </c>
      <c r="U136" s="222">
        <v>0.43</v>
      </c>
      <c r="V136" s="222">
        <f>ROUND(E136*U136,2)</f>
        <v>1.55</v>
      </c>
      <c r="W136" s="222"/>
      <c r="X136" s="222" t="s">
        <v>192</v>
      </c>
      <c r="Y136" s="212"/>
      <c r="Z136" s="212"/>
      <c r="AA136" s="212"/>
      <c r="AB136" s="212"/>
      <c r="AC136" s="212"/>
      <c r="AD136" s="212"/>
      <c r="AE136" s="212"/>
      <c r="AF136" s="212"/>
      <c r="AG136" s="212" t="s">
        <v>193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19"/>
      <c r="B137" s="220"/>
      <c r="C137" s="256" t="s">
        <v>452</v>
      </c>
      <c r="D137" s="246"/>
      <c r="E137" s="246"/>
      <c r="F137" s="246"/>
      <c r="G137" s="246"/>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195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0" t="str">
        <f>C137</f>
        <v>a poloplastických hmot na montážní pěnu, zapravení omítky pod parapetem, těsnění spáry mezi parapetem a rámem okna, dodávka silikonu.</v>
      </c>
      <c r="BB137" s="212"/>
      <c r="BC137" s="212"/>
      <c r="BD137" s="212"/>
      <c r="BE137" s="212"/>
      <c r="BF137" s="212"/>
      <c r="BG137" s="212"/>
      <c r="BH137" s="212"/>
    </row>
    <row r="138" spans="1:60" outlineLevel="1" x14ac:dyDescent="0.2">
      <c r="A138" s="219"/>
      <c r="B138" s="220"/>
      <c r="C138" s="260" t="s">
        <v>453</v>
      </c>
      <c r="D138" s="249"/>
      <c r="E138" s="249"/>
      <c r="F138" s="249"/>
      <c r="G138" s="249"/>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221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7" t="s">
        <v>454</v>
      </c>
      <c r="D139" s="224"/>
      <c r="E139" s="225">
        <v>3.6</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197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9"/>
      <c r="D140" s="248"/>
      <c r="E140" s="248"/>
      <c r="F140" s="248"/>
      <c r="G140" s="248"/>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33" t="s">
        <v>184</v>
      </c>
      <c r="B141" s="234" t="s">
        <v>123</v>
      </c>
      <c r="C141" s="254" t="s">
        <v>124</v>
      </c>
      <c r="D141" s="235"/>
      <c r="E141" s="236"/>
      <c r="F141" s="237"/>
      <c r="G141" s="237">
        <f>SUMIF(AG142:AG145,"&lt;&gt;NOR",G142:G145)</f>
        <v>0</v>
      </c>
      <c r="H141" s="237"/>
      <c r="I141" s="237">
        <f>SUM(I142:I145)</f>
        <v>0</v>
      </c>
      <c r="J141" s="237"/>
      <c r="K141" s="237">
        <f>SUM(K142:K145)</f>
        <v>0</v>
      </c>
      <c r="L141" s="237"/>
      <c r="M141" s="237">
        <f>SUM(M142:M145)</f>
        <v>0</v>
      </c>
      <c r="N141" s="237"/>
      <c r="O141" s="237">
        <f>SUM(O142:O145)</f>
        <v>6.22</v>
      </c>
      <c r="P141" s="237"/>
      <c r="Q141" s="237">
        <f>SUM(Q142:Q145)</f>
        <v>0</v>
      </c>
      <c r="R141" s="237"/>
      <c r="S141" s="237"/>
      <c r="T141" s="238"/>
      <c r="U141" s="232"/>
      <c r="V141" s="232">
        <f>SUM(V142:V145)</f>
        <v>5.25</v>
      </c>
      <c r="W141" s="232"/>
      <c r="X141" s="232"/>
      <c r="AG141" t="s">
        <v>185</v>
      </c>
    </row>
    <row r="142" spans="1:60" ht="22.5" outlineLevel="1" x14ac:dyDescent="0.2">
      <c r="A142" s="239">
        <v>23</v>
      </c>
      <c r="B142" s="240" t="s">
        <v>455</v>
      </c>
      <c r="C142" s="255" t="s">
        <v>456</v>
      </c>
      <c r="D142" s="241" t="s">
        <v>427</v>
      </c>
      <c r="E142" s="242">
        <v>32.395000000000003</v>
      </c>
      <c r="F142" s="243"/>
      <c r="G142" s="244">
        <f>ROUND(E142*F142,2)</f>
        <v>0</v>
      </c>
      <c r="H142" s="243"/>
      <c r="I142" s="244">
        <f>ROUND(E142*H142,2)</f>
        <v>0</v>
      </c>
      <c r="J142" s="243"/>
      <c r="K142" s="244">
        <f>ROUND(E142*J142,2)</f>
        <v>0</v>
      </c>
      <c r="L142" s="244">
        <v>21</v>
      </c>
      <c r="M142" s="244">
        <f>G142*(1+L142/100)</f>
        <v>0</v>
      </c>
      <c r="N142" s="244">
        <v>0.19189000000000001</v>
      </c>
      <c r="O142" s="244">
        <f>ROUND(E142*N142,2)</f>
        <v>6.22</v>
      </c>
      <c r="P142" s="244">
        <v>0</v>
      </c>
      <c r="Q142" s="244">
        <f>ROUND(E142*P142,2)</f>
        <v>0</v>
      </c>
      <c r="R142" s="244" t="s">
        <v>233</v>
      </c>
      <c r="S142" s="244" t="s">
        <v>190</v>
      </c>
      <c r="T142" s="245" t="s">
        <v>191</v>
      </c>
      <c r="U142" s="222">
        <v>0.16200000000000001</v>
      </c>
      <c r="V142" s="222">
        <f>ROUND(E142*U142,2)</f>
        <v>5.25</v>
      </c>
      <c r="W142" s="222"/>
      <c r="X142" s="222" t="s">
        <v>192</v>
      </c>
      <c r="Y142" s="212"/>
      <c r="Z142" s="212"/>
      <c r="AA142" s="212"/>
      <c r="AB142" s="212"/>
      <c r="AC142" s="212"/>
      <c r="AD142" s="212"/>
      <c r="AE142" s="212"/>
      <c r="AF142" s="212"/>
      <c r="AG142" s="212" t="s">
        <v>193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6" t="s">
        <v>457</v>
      </c>
      <c r="D143" s="246"/>
      <c r="E143" s="246"/>
      <c r="F143" s="246"/>
      <c r="G143" s="246"/>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195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7" t="s">
        <v>458</v>
      </c>
      <c r="D144" s="224"/>
      <c r="E144" s="225">
        <v>32.395000000000003</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197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9"/>
      <c r="D145" s="248"/>
      <c r="E145" s="248"/>
      <c r="F145" s="248"/>
      <c r="G145" s="248"/>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33" t="s">
        <v>184</v>
      </c>
      <c r="B146" s="234" t="s">
        <v>125</v>
      </c>
      <c r="C146" s="254" t="s">
        <v>126</v>
      </c>
      <c r="D146" s="235"/>
      <c r="E146" s="236"/>
      <c r="F146" s="237"/>
      <c r="G146" s="237">
        <f>SUMIF(AG147:AG178,"&lt;&gt;NOR",G147:G178)</f>
        <v>0</v>
      </c>
      <c r="H146" s="237"/>
      <c r="I146" s="237">
        <f>SUM(I147:I178)</f>
        <v>0</v>
      </c>
      <c r="J146" s="237"/>
      <c r="K146" s="237">
        <f>SUM(K147:K178)</f>
        <v>0</v>
      </c>
      <c r="L146" s="237"/>
      <c r="M146" s="237">
        <f>SUM(M147:M178)</f>
        <v>0</v>
      </c>
      <c r="N146" s="237"/>
      <c r="O146" s="237">
        <f>SUM(O147:O178)</f>
        <v>5.4399999999999986</v>
      </c>
      <c r="P146" s="237"/>
      <c r="Q146" s="237">
        <f>SUM(Q147:Q178)</f>
        <v>0</v>
      </c>
      <c r="R146" s="237"/>
      <c r="S146" s="237"/>
      <c r="T146" s="238"/>
      <c r="U146" s="232"/>
      <c r="V146" s="232">
        <f>SUM(V147:V178)</f>
        <v>92.95</v>
      </c>
      <c r="W146" s="232"/>
      <c r="X146" s="232"/>
      <c r="AG146" t="s">
        <v>185</v>
      </c>
    </row>
    <row r="147" spans="1:60" ht="22.5" outlineLevel="1" x14ac:dyDescent="0.2">
      <c r="A147" s="239">
        <v>24</v>
      </c>
      <c r="B147" s="240" t="s">
        <v>237</v>
      </c>
      <c r="C147" s="255" t="s">
        <v>238</v>
      </c>
      <c r="D147" s="241" t="s">
        <v>232</v>
      </c>
      <c r="E147" s="242">
        <v>229.34700000000001</v>
      </c>
      <c r="F147" s="243"/>
      <c r="G147" s="244">
        <f>ROUND(E147*F147,2)</f>
        <v>0</v>
      </c>
      <c r="H147" s="243"/>
      <c r="I147" s="244">
        <f>ROUND(E147*H147,2)</f>
        <v>0</v>
      </c>
      <c r="J147" s="243"/>
      <c r="K147" s="244">
        <f>ROUND(E147*J147,2)</f>
        <v>0</v>
      </c>
      <c r="L147" s="244">
        <v>21</v>
      </c>
      <c r="M147" s="244">
        <f>G147*(1+L147/100)</f>
        <v>0</v>
      </c>
      <c r="N147" s="244">
        <v>1.8380000000000001E-2</v>
      </c>
      <c r="O147" s="244">
        <f>ROUND(E147*N147,2)</f>
        <v>4.22</v>
      </c>
      <c r="P147" s="244">
        <v>0</v>
      </c>
      <c r="Q147" s="244">
        <f>ROUND(E147*P147,2)</f>
        <v>0</v>
      </c>
      <c r="R147" s="244" t="s">
        <v>239</v>
      </c>
      <c r="S147" s="244" t="s">
        <v>190</v>
      </c>
      <c r="T147" s="245" t="s">
        <v>191</v>
      </c>
      <c r="U147" s="222">
        <v>0.14000000000000001</v>
      </c>
      <c r="V147" s="222">
        <f>ROUND(E147*U147,2)</f>
        <v>32.11</v>
      </c>
      <c r="W147" s="222"/>
      <c r="X147" s="222" t="s">
        <v>192</v>
      </c>
      <c r="Y147" s="212"/>
      <c r="Z147" s="212"/>
      <c r="AA147" s="212"/>
      <c r="AB147" s="212"/>
      <c r="AC147" s="212"/>
      <c r="AD147" s="212"/>
      <c r="AE147" s="212"/>
      <c r="AF147" s="212"/>
      <c r="AG147" s="212" t="s">
        <v>193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6" t="s">
        <v>240</v>
      </c>
      <c r="D148" s="246"/>
      <c r="E148" s="246"/>
      <c r="F148" s="246"/>
      <c r="G148" s="246"/>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195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0" t="s">
        <v>241</v>
      </c>
      <c r="D149" s="249"/>
      <c r="E149" s="249"/>
      <c r="F149" s="249"/>
      <c r="G149" s="249"/>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221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7" t="s">
        <v>459</v>
      </c>
      <c r="D150" s="224"/>
      <c r="E150" s="225">
        <v>229.34700000000001</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197</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9"/>
      <c r="D151" s="248"/>
      <c r="E151" s="248"/>
      <c r="F151" s="248"/>
      <c r="G151" s="248"/>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33.75" outlineLevel="1" x14ac:dyDescent="0.2">
      <c r="A152" s="239">
        <v>25</v>
      </c>
      <c r="B152" s="240" t="s">
        <v>243</v>
      </c>
      <c r="C152" s="255" t="s">
        <v>244</v>
      </c>
      <c r="D152" s="241" t="s">
        <v>232</v>
      </c>
      <c r="E152" s="242">
        <v>229.34700000000001</v>
      </c>
      <c r="F152" s="243"/>
      <c r="G152" s="244">
        <f>ROUND(E152*F152,2)</f>
        <v>0</v>
      </c>
      <c r="H152" s="243"/>
      <c r="I152" s="244">
        <f>ROUND(E152*H152,2)</f>
        <v>0</v>
      </c>
      <c r="J152" s="243"/>
      <c r="K152" s="244">
        <f>ROUND(E152*J152,2)</f>
        <v>0</v>
      </c>
      <c r="L152" s="244">
        <v>21</v>
      </c>
      <c r="M152" s="244">
        <f>G152*(1+L152/100)</f>
        <v>0</v>
      </c>
      <c r="N152" s="244">
        <v>9.7000000000000005E-4</v>
      </c>
      <c r="O152" s="244">
        <f>ROUND(E152*N152,2)</f>
        <v>0.22</v>
      </c>
      <c r="P152" s="244">
        <v>0</v>
      </c>
      <c r="Q152" s="244">
        <f>ROUND(E152*P152,2)</f>
        <v>0</v>
      </c>
      <c r="R152" s="244" t="s">
        <v>239</v>
      </c>
      <c r="S152" s="244" t="s">
        <v>190</v>
      </c>
      <c r="T152" s="245" t="s">
        <v>191</v>
      </c>
      <c r="U152" s="222">
        <v>0.01</v>
      </c>
      <c r="V152" s="222">
        <f>ROUND(E152*U152,2)</f>
        <v>2.29</v>
      </c>
      <c r="W152" s="222"/>
      <c r="X152" s="222" t="s">
        <v>192</v>
      </c>
      <c r="Y152" s="212"/>
      <c r="Z152" s="212"/>
      <c r="AA152" s="212"/>
      <c r="AB152" s="212"/>
      <c r="AC152" s="212"/>
      <c r="AD152" s="212"/>
      <c r="AE152" s="212"/>
      <c r="AF152" s="212"/>
      <c r="AG152" s="212" t="s">
        <v>193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6" t="s">
        <v>240</v>
      </c>
      <c r="D153" s="246"/>
      <c r="E153" s="246"/>
      <c r="F153" s="246"/>
      <c r="G153" s="246"/>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195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7" t="s">
        <v>460</v>
      </c>
      <c r="D154" s="224"/>
      <c r="E154" s="225">
        <v>229.34700000000001</v>
      </c>
      <c r="F154" s="222"/>
      <c r="G154" s="222"/>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197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9"/>
      <c r="D155" s="248"/>
      <c r="E155" s="248"/>
      <c r="F155" s="248"/>
      <c r="G155" s="248"/>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9">
        <v>26</v>
      </c>
      <c r="B156" s="240" t="s">
        <v>246</v>
      </c>
      <c r="C156" s="255" t="s">
        <v>247</v>
      </c>
      <c r="D156" s="241" t="s">
        <v>232</v>
      </c>
      <c r="E156" s="242">
        <v>229.34700000000001</v>
      </c>
      <c r="F156" s="243"/>
      <c r="G156" s="244">
        <f>ROUND(E156*F156,2)</f>
        <v>0</v>
      </c>
      <c r="H156" s="243"/>
      <c r="I156" s="244">
        <f>ROUND(E156*H156,2)</f>
        <v>0</v>
      </c>
      <c r="J156" s="243"/>
      <c r="K156" s="244">
        <f>ROUND(E156*J156,2)</f>
        <v>0</v>
      </c>
      <c r="L156" s="244">
        <v>21</v>
      </c>
      <c r="M156" s="244">
        <f>G156*(1+L156/100)</f>
        <v>0</v>
      </c>
      <c r="N156" s="244">
        <v>0</v>
      </c>
      <c r="O156" s="244">
        <f>ROUND(E156*N156,2)</f>
        <v>0</v>
      </c>
      <c r="P156" s="244">
        <v>0</v>
      </c>
      <c r="Q156" s="244">
        <f>ROUND(E156*P156,2)</f>
        <v>0</v>
      </c>
      <c r="R156" s="244" t="s">
        <v>239</v>
      </c>
      <c r="S156" s="244" t="s">
        <v>190</v>
      </c>
      <c r="T156" s="245" t="s">
        <v>191</v>
      </c>
      <c r="U156" s="222">
        <v>0.13</v>
      </c>
      <c r="V156" s="222">
        <f>ROUND(E156*U156,2)</f>
        <v>29.82</v>
      </c>
      <c r="W156" s="222"/>
      <c r="X156" s="222" t="s">
        <v>192</v>
      </c>
      <c r="Y156" s="212"/>
      <c r="Z156" s="212"/>
      <c r="AA156" s="212"/>
      <c r="AB156" s="212"/>
      <c r="AC156" s="212"/>
      <c r="AD156" s="212"/>
      <c r="AE156" s="212"/>
      <c r="AF156" s="212"/>
      <c r="AG156" s="212" t="s">
        <v>193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461</v>
      </c>
      <c r="D157" s="224"/>
      <c r="E157" s="225">
        <v>229.34700000000001</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197</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9"/>
      <c r="D158" s="248"/>
      <c r="E158" s="248"/>
      <c r="F158" s="248"/>
      <c r="G158" s="248"/>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9">
        <v>27</v>
      </c>
      <c r="B159" s="240" t="s">
        <v>462</v>
      </c>
      <c r="C159" s="255" t="s">
        <v>463</v>
      </c>
      <c r="D159" s="241" t="s">
        <v>232</v>
      </c>
      <c r="E159" s="242">
        <v>79.512</v>
      </c>
      <c r="F159" s="243"/>
      <c r="G159" s="244">
        <f>ROUND(E159*F159,2)</f>
        <v>0</v>
      </c>
      <c r="H159" s="243"/>
      <c r="I159" s="244">
        <f>ROUND(E159*H159,2)</f>
        <v>0</v>
      </c>
      <c r="J159" s="243"/>
      <c r="K159" s="244">
        <f>ROUND(E159*J159,2)</f>
        <v>0</v>
      </c>
      <c r="L159" s="244">
        <v>21</v>
      </c>
      <c r="M159" s="244">
        <f>G159*(1+L159/100)</f>
        <v>0</v>
      </c>
      <c r="N159" s="244">
        <v>5.9199999999999999E-3</v>
      </c>
      <c r="O159" s="244">
        <f>ROUND(E159*N159,2)</f>
        <v>0.47</v>
      </c>
      <c r="P159" s="244">
        <v>0</v>
      </c>
      <c r="Q159" s="244">
        <f>ROUND(E159*P159,2)</f>
        <v>0</v>
      </c>
      <c r="R159" s="244" t="s">
        <v>239</v>
      </c>
      <c r="S159" s="244" t="s">
        <v>190</v>
      </c>
      <c r="T159" s="245" t="s">
        <v>191</v>
      </c>
      <c r="U159" s="222">
        <v>0.26</v>
      </c>
      <c r="V159" s="222">
        <f>ROUND(E159*U159,2)</f>
        <v>20.67</v>
      </c>
      <c r="W159" s="222"/>
      <c r="X159" s="222" t="s">
        <v>192</v>
      </c>
      <c r="Y159" s="212"/>
      <c r="Z159" s="212"/>
      <c r="AA159" s="212"/>
      <c r="AB159" s="212"/>
      <c r="AC159" s="212"/>
      <c r="AD159" s="212"/>
      <c r="AE159" s="212"/>
      <c r="AF159" s="212"/>
      <c r="AG159" s="212" t="s">
        <v>193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7" t="s">
        <v>464</v>
      </c>
      <c r="D160" s="224"/>
      <c r="E160" s="225"/>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197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7" t="s">
        <v>465</v>
      </c>
      <c r="D161" s="224"/>
      <c r="E161" s="225">
        <v>28.943999999999999</v>
      </c>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197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7" t="s">
        <v>466</v>
      </c>
      <c r="D162" s="224"/>
      <c r="E162" s="225">
        <v>28.536000000000001</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197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467</v>
      </c>
      <c r="D163" s="224"/>
      <c r="E163" s="225">
        <v>13.715999999999999</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197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7" t="s">
        <v>468</v>
      </c>
      <c r="D164" s="224"/>
      <c r="E164" s="225">
        <v>8.3160000000000007</v>
      </c>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197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206</v>
      </c>
      <c r="D165" s="226"/>
      <c r="E165" s="227">
        <v>79.512</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197</v>
      </c>
      <c r="AH165" s="212">
        <v>1</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9"/>
      <c r="D166" s="248"/>
      <c r="E166" s="248"/>
      <c r="F166" s="248"/>
      <c r="G166" s="248"/>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9">
        <v>28</v>
      </c>
      <c r="B167" s="240" t="s">
        <v>469</v>
      </c>
      <c r="C167" s="255" t="s">
        <v>470</v>
      </c>
      <c r="D167" s="241" t="s">
        <v>427</v>
      </c>
      <c r="E167" s="242">
        <v>20.16</v>
      </c>
      <c r="F167" s="243"/>
      <c r="G167" s="244">
        <f>ROUND(E167*F167,2)</f>
        <v>0</v>
      </c>
      <c r="H167" s="243"/>
      <c r="I167" s="244">
        <f>ROUND(E167*H167,2)</f>
        <v>0</v>
      </c>
      <c r="J167" s="243"/>
      <c r="K167" s="244">
        <f>ROUND(E167*J167,2)</f>
        <v>0</v>
      </c>
      <c r="L167" s="244">
        <v>21</v>
      </c>
      <c r="M167" s="244">
        <f>G167*(1+L167/100)</f>
        <v>0</v>
      </c>
      <c r="N167" s="244">
        <v>2.3720000000000001E-2</v>
      </c>
      <c r="O167" s="244">
        <f>ROUND(E167*N167,2)</f>
        <v>0.48</v>
      </c>
      <c r="P167" s="244">
        <v>0</v>
      </c>
      <c r="Q167" s="244">
        <f>ROUND(E167*P167,2)</f>
        <v>0</v>
      </c>
      <c r="R167" s="244" t="s">
        <v>239</v>
      </c>
      <c r="S167" s="244" t="s">
        <v>190</v>
      </c>
      <c r="T167" s="245" t="s">
        <v>191</v>
      </c>
      <c r="U167" s="222">
        <v>0.24</v>
      </c>
      <c r="V167" s="222">
        <f>ROUND(E167*U167,2)</f>
        <v>4.84</v>
      </c>
      <c r="W167" s="222"/>
      <c r="X167" s="222" t="s">
        <v>192</v>
      </c>
      <c r="Y167" s="212"/>
      <c r="Z167" s="212"/>
      <c r="AA167" s="212"/>
      <c r="AB167" s="212"/>
      <c r="AC167" s="212"/>
      <c r="AD167" s="212"/>
      <c r="AE167" s="212"/>
      <c r="AF167" s="212"/>
      <c r="AG167" s="212" t="s">
        <v>193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7" t="s">
        <v>471</v>
      </c>
      <c r="D168" s="224"/>
      <c r="E168" s="225">
        <v>11.52</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197</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7" t="s">
        <v>472</v>
      </c>
      <c r="D169" s="224"/>
      <c r="E169" s="225">
        <v>8.64</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197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206</v>
      </c>
      <c r="D170" s="226"/>
      <c r="E170" s="227">
        <v>20.16</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197</v>
      </c>
      <c r="AH170" s="212">
        <v>1</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9"/>
      <c r="D171" s="248"/>
      <c r="E171" s="248"/>
      <c r="F171" s="248"/>
      <c r="G171" s="248"/>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33.75" outlineLevel="1" x14ac:dyDescent="0.2">
      <c r="A172" s="239">
        <v>29</v>
      </c>
      <c r="B172" s="240" t="s">
        <v>473</v>
      </c>
      <c r="C172" s="255" t="s">
        <v>474</v>
      </c>
      <c r="D172" s="241" t="s">
        <v>427</v>
      </c>
      <c r="E172" s="242">
        <v>20.16</v>
      </c>
      <c r="F172" s="243"/>
      <c r="G172" s="244">
        <f>ROUND(E172*F172,2)</f>
        <v>0</v>
      </c>
      <c r="H172" s="243"/>
      <c r="I172" s="244">
        <f>ROUND(E172*H172,2)</f>
        <v>0</v>
      </c>
      <c r="J172" s="243"/>
      <c r="K172" s="244">
        <f>ROUND(E172*J172,2)</f>
        <v>0</v>
      </c>
      <c r="L172" s="244">
        <v>21</v>
      </c>
      <c r="M172" s="244">
        <f>G172*(1+L172/100)</f>
        <v>0</v>
      </c>
      <c r="N172" s="244">
        <v>2.2499999999999998E-3</v>
      </c>
      <c r="O172" s="244">
        <f>ROUND(E172*N172,2)</f>
        <v>0.05</v>
      </c>
      <c r="P172" s="244">
        <v>0</v>
      </c>
      <c r="Q172" s="244">
        <f>ROUND(E172*P172,2)</f>
        <v>0</v>
      </c>
      <c r="R172" s="244" t="s">
        <v>239</v>
      </c>
      <c r="S172" s="244" t="s">
        <v>190</v>
      </c>
      <c r="T172" s="245" t="s">
        <v>191</v>
      </c>
      <c r="U172" s="222">
        <v>0.01</v>
      </c>
      <c r="V172" s="222">
        <f>ROUND(E172*U172,2)</f>
        <v>0.2</v>
      </c>
      <c r="W172" s="222"/>
      <c r="X172" s="222" t="s">
        <v>192</v>
      </c>
      <c r="Y172" s="212"/>
      <c r="Z172" s="212"/>
      <c r="AA172" s="212"/>
      <c r="AB172" s="212"/>
      <c r="AC172" s="212"/>
      <c r="AD172" s="212"/>
      <c r="AE172" s="212"/>
      <c r="AF172" s="212"/>
      <c r="AG172" s="212" t="s">
        <v>193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7" t="s">
        <v>475</v>
      </c>
      <c r="D173" s="224"/>
      <c r="E173" s="225">
        <v>20.16</v>
      </c>
      <c r="F173" s="222"/>
      <c r="G173" s="222"/>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197</v>
      </c>
      <c r="AH173" s="212">
        <v>5</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9"/>
      <c r="D174" s="248"/>
      <c r="E174" s="248"/>
      <c r="F174" s="248"/>
      <c r="G174" s="248"/>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9">
        <v>30</v>
      </c>
      <c r="B175" s="240" t="s">
        <v>476</v>
      </c>
      <c r="C175" s="255" t="s">
        <v>477</v>
      </c>
      <c r="D175" s="241" t="s">
        <v>427</v>
      </c>
      <c r="E175" s="242">
        <v>20.16</v>
      </c>
      <c r="F175" s="243"/>
      <c r="G175" s="244">
        <f>ROUND(E175*F175,2)</f>
        <v>0</v>
      </c>
      <c r="H175" s="243"/>
      <c r="I175" s="244">
        <f>ROUND(E175*H175,2)</f>
        <v>0</v>
      </c>
      <c r="J175" s="243"/>
      <c r="K175" s="244">
        <f>ROUND(E175*J175,2)</f>
        <v>0</v>
      </c>
      <c r="L175" s="244">
        <v>21</v>
      </c>
      <c r="M175" s="244">
        <f>G175*(1+L175/100)</f>
        <v>0</v>
      </c>
      <c r="N175" s="244">
        <v>0</v>
      </c>
      <c r="O175" s="244">
        <f>ROUND(E175*N175,2)</f>
        <v>0</v>
      </c>
      <c r="P175" s="244">
        <v>0</v>
      </c>
      <c r="Q175" s="244">
        <f>ROUND(E175*P175,2)</f>
        <v>0</v>
      </c>
      <c r="R175" s="244" t="s">
        <v>239</v>
      </c>
      <c r="S175" s="244" t="s">
        <v>190</v>
      </c>
      <c r="T175" s="245" t="s">
        <v>191</v>
      </c>
      <c r="U175" s="222">
        <v>0.15</v>
      </c>
      <c r="V175" s="222">
        <f>ROUND(E175*U175,2)</f>
        <v>3.02</v>
      </c>
      <c r="W175" s="222"/>
      <c r="X175" s="222" t="s">
        <v>192</v>
      </c>
      <c r="Y175" s="212"/>
      <c r="Z175" s="212"/>
      <c r="AA175" s="212"/>
      <c r="AB175" s="212"/>
      <c r="AC175" s="212"/>
      <c r="AD175" s="212"/>
      <c r="AE175" s="212"/>
      <c r="AF175" s="212"/>
      <c r="AG175" s="212" t="s">
        <v>193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6" t="s">
        <v>478</v>
      </c>
      <c r="D176" s="246"/>
      <c r="E176" s="246"/>
      <c r="F176" s="246"/>
      <c r="G176" s="246"/>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195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7" t="s">
        <v>479</v>
      </c>
      <c r="D177" s="224"/>
      <c r="E177" s="225">
        <v>20.16</v>
      </c>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197</v>
      </c>
      <c r="AH177" s="212">
        <v>5</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9"/>
      <c r="D178" s="248"/>
      <c r="E178" s="248"/>
      <c r="F178" s="248"/>
      <c r="G178" s="248"/>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209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33" t="s">
        <v>184</v>
      </c>
      <c r="B179" s="234" t="s">
        <v>127</v>
      </c>
      <c r="C179" s="254" t="s">
        <v>128</v>
      </c>
      <c r="D179" s="235"/>
      <c r="E179" s="236"/>
      <c r="F179" s="237"/>
      <c r="G179" s="237">
        <f>SUMIF(AG180:AG204,"&lt;&gt;NOR",G180:G204)</f>
        <v>0</v>
      </c>
      <c r="H179" s="237"/>
      <c r="I179" s="237">
        <f>SUM(I180:I204)</f>
        <v>0</v>
      </c>
      <c r="J179" s="237"/>
      <c r="K179" s="237">
        <f>SUM(K180:K204)</f>
        <v>0</v>
      </c>
      <c r="L179" s="237"/>
      <c r="M179" s="237">
        <f>SUM(M180:M204)</f>
        <v>0</v>
      </c>
      <c r="N179" s="237"/>
      <c r="O179" s="237">
        <f>SUM(O180:O204)</f>
        <v>0.02</v>
      </c>
      <c r="P179" s="237"/>
      <c r="Q179" s="237">
        <f>SUM(Q180:Q204)</f>
        <v>11.100000000000001</v>
      </c>
      <c r="R179" s="237"/>
      <c r="S179" s="237"/>
      <c r="T179" s="238"/>
      <c r="U179" s="232"/>
      <c r="V179" s="232">
        <f>SUM(V180:V204)</f>
        <v>43.82</v>
      </c>
      <c r="W179" s="232"/>
      <c r="X179" s="232"/>
      <c r="AG179" t="s">
        <v>185</v>
      </c>
    </row>
    <row r="180" spans="1:60" ht="22.5" outlineLevel="1" x14ac:dyDescent="0.2">
      <c r="A180" s="239">
        <v>31</v>
      </c>
      <c r="B180" s="240" t="s">
        <v>480</v>
      </c>
      <c r="C180" s="255" t="s">
        <v>481</v>
      </c>
      <c r="D180" s="241" t="s">
        <v>188</v>
      </c>
      <c r="E180" s="242">
        <v>3.0394999999999999</v>
      </c>
      <c r="F180" s="243"/>
      <c r="G180" s="244">
        <f>ROUND(E180*F180,2)</f>
        <v>0</v>
      </c>
      <c r="H180" s="243"/>
      <c r="I180" s="244">
        <f>ROUND(E180*H180,2)</f>
        <v>0</v>
      </c>
      <c r="J180" s="243"/>
      <c r="K180" s="244">
        <f>ROUND(E180*J180,2)</f>
        <v>0</v>
      </c>
      <c r="L180" s="244">
        <v>21</v>
      </c>
      <c r="M180" s="244">
        <f>G180*(1+L180/100)</f>
        <v>0</v>
      </c>
      <c r="N180" s="244">
        <v>0</v>
      </c>
      <c r="O180" s="244">
        <f>ROUND(E180*N180,2)</f>
        <v>0</v>
      </c>
      <c r="P180" s="244">
        <v>2.2000000000000002</v>
      </c>
      <c r="Q180" s="244">
        <f>ROUND(E180*P180,2)</f>
        <v>6.69</v>
      </c>
      <c r="R180" s="244" t="s">
        <v>250</v>
      </c>
      <c r="S180" s="244" t="s">
        <v>190</v>
      </c>
      <c r="T180" s="245" t="s">
        <v>191</v>
      </c>
      <c r="U180" s="222">
        <v>4.66</v>
      </c>
      <c r="V180" s="222">
        <f>ROUND(E180*U180,2)</f>
        <v>14.16</v>
      </c>
      <c r="W180" s="222"/>
      <c r="X180" s="222" t="s">
        <v>192</v>
      </c>
      <c r="Y180" s="212"/>
      <c r="Z180" s="212"/>
      <c r="AA180" s="212"/>
      <c r="AB180" s="212"/>
      <c r="AC180" s="212"/>
      <c r="AD180" s="212"/>
      <c r="AE180" s="212"/>
      <c r="AF180" s="212"/>
      <c r="AG180" s="212" t="s">
        <v>193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7" t="s">
        <v>482</v>
      </c>
      <c r="D181" s="224"/>
      <c r="E181" s="225">
        <v>3.0394999999999999</v>
      </c>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197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9"/>
      <c r="D182" s="248"/>
      <c r="E182" s="248"/>
      <c r="F182" s="248"/>
      <c r="G182" s="248"/>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209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33.75" outlineLevel="1" x14ac:dyDescent="0.2">
      <c r="A183" s="239">
        <v>32</v>
      </c>
      <c r="B183" s="240" t="s">
        <v>483</v>
      </c>
      <c r="C183" s="255" t="s">
        <v>484</v>
      </c>
      <c r="D183" s="241" t="s">
        <v>232</v>
      </c>
      <c r="E183" s="242">
        <v>8.64</v>
      </c>
      <c r="F183" s="243"/>
      <c r="G183" s="244">
        <f>ROUND(E183*F183,2)</f>
        <v>0</v>
      </c>
      <c r="H183" s="243"/>
      <c r="I183" s="244">
        <f>ROUND(E183*H183,2)</f>
        <v>0</v>
      </c>
      <c r="J183" s="243"/>
      <c r="K183" s="244">
        <f>ROUND(E183*J183,2)</f>
        <v>0</v>
      </c>
      <c r="L183" s="244">
        <v>21</v>
      </c>
      <c r="M183" s="244">
        <f>G183*(1+L183/100)</f>
        <v>0</v>
      </c>
      <c r="N183" s="244">
        <v>6.8999999999999997E-4</v>
      </c>
      <c r="O183" s="244">
        <f>ROUND(E183*N183,2)</f>
        <v>0.01</v>
      </c>
      <c r="P183" s="244">
        <v>5.2999999999999999E-2</v>
      </c>
      <c r="Q183" s="244">
        <f>ROUND(E183*P183,2)</f>
        <v>0.46</v>
      </c>
      <c r="R183" s="244" t="s">
        <v>250</v>
      </c>
      <c r="S183" s="244" t="s">
        <v>190</v>
      </c>
      <c r="T183" s="245" t="s">
        <v>191</v>
      </c>
      <c r="U183" s="222">
        <v>0.66</v>
      </c>
      <c r="V183" s="222">
        <f>ROUND(E183*U183,2)</f>
        <v>5.7</v>
      </c>
      <c r="W183" s="222"/>
      <c r="X183" s="222" t="s">
        <v>192</v>
      </c>
      <c r="Y183" s="212"/>
      <c r="Z183" s="212"/>
      <c r="AA183" s="212"/>
      <c r="AB183" s="212"/>
      <c r="AC183" s="212"/>
      <c r="AD183" s="212"/>
      <c r="AE183" s="212"/>
      <c r="AF183" s="212"/>
      <c r="AG183" s="212" t="s">
        <v>193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7" t="s">
        <v>485</v>
      </c>
      <c r="D184" s="224"/>
      <c r="E184" s="225">
        <v>8.64</v>
      </c>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197</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9"/>
      <c r="D185" s="248"/>
      <c r="E185" s="248"/>
      <c r="F185" s="248"/>
      <c r="G185" s="248"/>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209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33.75" outlineLevel="1" x14ac:dyDescent="0.2">
      <c r="A186" s="239">
        <v>33</v>
      </c>
      <c r="B186" s="240" t="s">
        <v>486</v>
      </c>
      <c r="C186" s="255" t="s">
        <v>487</v>
      </c>
      <c r="D186" s="241" t="s">
        <v>232</v>
      </c>
      <c r="E186" s="242">
        <v>2.4</v>
      </c>
      <c r="F186" s="243"/>
      <c r="G186" s="244">
        <f>ROUND(E186*F186,2)</f>
        <v>0</v>
      </c>
      <c r="H186" s="243"/>
      <c r="I186" s="244">
        <f>ROUND(E186*H186,2)</f>
        <v>0</v>
      </c>
      <c r="J186" s="243"/>
      <c r="K186" s="244">
        <f>ROUND(E186*J186,2)</f>
        <v>0</v>
      </c>
      <c r="L186" s="244">
        <v>21</v>
      </c>
      <c r="M186" s="244">
        <f>G186*(1+L186/100)</f>
        <v>0</v>
      </c>
      <c r="N186" s="244">
        <v>1.17E-3</v>
      </c>
      <c r="O186" s="244">
        <f>ROUND(E186*N186,2)</f>
        <v>0</v>
      </c>
      <c r="P186" s="244">
        <v>7.5999999999999998E-2</v>
      </c>
      <c r="Q186" s="244">
        <f>ROUND(E186*P186,2)</f>
        <v>0.18</v>
      </c>
      <c r="R186" s="244" t="s">
        <v>250</v>
      </c>
      <c r="S186" s="244" t="s">
        <v>190</v>
      </c>
      <c r="T186" s="245" t="s">
        <v>191</v>
      </c>
      <c r="U186" s="222">
        <v>0.94</v>
      </c>
      <c r="V186" s="222">
        <f>ROUND(E186*U186,2)</f>
        <v>2.2599999999999998</v>
      </c>
      <c r="W186" s="222"/>
      <c r="X186" s="222" t="s">
        <v>192</v>
      </c>
      <c r="Y186" s="212"/>
      <c r="Z186" s="212"/>
      <c r="AA186" s="212"/>
      <c r="AB186" s="212"/>
      <c r="AC186" s="212"/>
      <c r="AD186" s="212"/>
      <c r="AE186" s="212"/>
      <c r="AF186" s="212"/>
      <c r="AG186" s="212" t="s">
        <v>193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7" t="s">
        <v>488</v>
      </c>
      <c r="D187" s="224"/>
      <c r="E187" s="225">
        <v>2.4</v>
      </c>
      <c r="F187" s="222"/>
      <c r="G187" s="222"/>
      <c r="H187" s="222"/>
      <c r="I187" s="222"/>
      <c r="J187" s="222"/>
      <c r="K187" s="222"/>
      <c r="L187" s="222"/>
      <c r="M187" s="222"/>
      <c r="N187" s="222"/>
      <c r="O187" s="222"/>
      <c r="P187" s="222"/>
      <c r="Q187" s="222"/>
      <c r="R187" s="222"/>
      <c r="S187" s="222"/>
      <c r="T187" s="222"/>
      <c r="U187" s="222"/>
      <c r="V187" s="222"/>
      <c r="W187" s="222"/>
      <c r="X187" s="222"/>
      <c r="Y187" s="212"/>
      <c r="Z187" s="212"/>
      <c r="AA187" s="212"/>
      <c r="AB187" s="212"/>
      <c r="AC187" s="212"/>
      <c r="AD187" s="212"/>
      <c r="AE187" s="212"/>
      <c r="AF187" s="212"/>
      <c r="AG187" s="212" t="s">
        <v>197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9"/>
      <c r="D188" s="248"/>
      <c r="E188" s="248"/>
      <c r="F188" s="248"/>
      <c r="G188" s="248"/>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209</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1" x14ac:dyDescent="0.2">
      <c r="A189" s="239">
        <v>34</v>
      </c>
      <c r="B189" s="240" t="s">
        <v>489</v>
      </c>
      <c r="C189" s="255" t="s">
        <v>490</v>
      </c>
      <c r="D189" s="241" t="s">
        <v>232</v>
      </c>
      <c r="E189" s="242">
        <v>5.0599999999999996</v>
      </c>
      <c r="F189" s="243"/>
      <c r="G189" s="244">
        <f>ROUND(E189*F189,2)</f>
        <v>0</v>
      </c>
      <c r="H189" s="243"/>
      <c r="I189" s="244">
        <f>ROUND(E189*H189,2)</f>
        <v>0</v>
      </c>
      <c r="J189" s="243"/>
      <c r="K189" s="244">
        <f>ROUND(E189*J189,2)</f>
        <v>0</v>
      </c>
      <c r="L189" s="244">
        <v>21</v>
      </c>
      <c r="M189" s="244">
        <f>G189*(1+L189/100)</f>
        <v>0</v>
      </c>
      <c r="N189" s="244">
        <v>1E-3</v>
      </c>
      <c r="O189" s="244">
        <f>ROUND(E189*N189,2)</f>
        <v>0.01</v>
      </c>
      <c r="P189" s="244">
        <v>6.3E-2</v>
      </c>
      <c r="Q189" s="244">
        <f>ROUND(E189*P189,2)</f>
        <v>0.32</v>
      </c>
      <c r="R189" s="244" t="s">
        <v>250</v>
      </c>
      <c r="S189" s="244" t="s">
        <v>190</v>
      </c>
      <c r="T189" s="245" t="s">
        <v>191</v>
      </c>
      <c r="U189" s="222">
        <v>0.72</v>
      </c>
      <c r="V189" s="222">
        <f>ROUND(E189*U189,2)</f>
        <v>3.64</v>
      </c>
      <c r="W189" s="222"/>
      <c r="X189" s="222" t="s">
        <v>192</v>
      </c>
      <c r="Y189" s="212"/>
      <c r="Z189" s="212"/>
      <c r="AA189" s="212"/>
      <c r="AB189" s="212"/>
      <c r="AC189" s="212"/>
      <c r="AD189" s="212"/>
      <c r="AE189" s="212"/>
      <c r="AF189" s="212"/>
      <c r="AG189" s="212" t="s">
        <v>193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491</v>
      </c>
      <c r="D190" s="224"/>
      <c r="E190" s="225">
        <v>2.2999999999999998</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197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7" t="s">
        <v>492</v>
      </c>
      <c r="D191" s="224"/>
      <c r="E191" s="225">
        <v>2.76</v>
      </c>
      <c r="F191" s="222"/>
      <c r="G191" s="222"/>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197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9"/>
      <c r="D192" s="248"/>
      <c r="E192" s="248"/>
      <c r="F192" s="248"/>
      <c r="G192" s="248"/>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209</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9">
        <v>35</v>
      </c>
      <c r="B193" s="240" t="s">
        <v>493</v>
      </c>
      <c r="C193" s="255" t="s">
        <v>494</v>
      </c>
      <c r="D193" s="241" t="s">
        <v>232</v>
      </c>
      <c r="E193" s="242">
        <v>5.76</v>
      </c>
      <c r="F193" s="243"/>
      <c r="G193" s="244">
        <f>ROUND(E193*F193,2)</f>
        <v>0</v>
      </c>
      <c r="H193" s="243"/>
      <c r="I193" s="244">
        <f>ROUND(E193*H193,2)</f>
        <v>0</v>
      </c>
      <c r="J193" s="243"/>
      <c r="K193" s="244">
        <f>ROUND(E193*J193,2)</f>
        <v>0</v>
      </c>
      <c r="L193" s="244">
        <v>21</v>
      </c>
      <c r="M193" s="244">
        <f>G193*(1+L193/100)</f>
        <v>0</v>
      </c>
      <c r="N193" s="244">
        <v>5.5999999999999995E-4</v>
      </c>
      <c r="O193" s="244">
        <f>ROUND(E193*N193,2)</f>
        <v>0</v>
      </c>
      <c r="P193" s="244">
        <v>6.6000000000000003E-2</v>
      </c>
      <c r="Q193" s="244">
        <f>ROUND(E193*P193,2)</f>
        <v>0.38</v>
      </c>
      <c r="R193" s="244" t="s">
        <v>250</v>
      </c>
      <c r="S193" s="244" t="s">
        <v>190</v>
      </c>
      <c r="T193" s="245" t="s">
        <v>191</v>
      </c>
      <c r="U193" s="222">
        <v>0.35</v>
      </c>
      <c r="V193" s="222">
        <f>ROUND(E193*U193,2)</f>
        <v>2.02</v>
      </c>
      <c r="W193" s="222"/>
      <c r="X193" s="222" t="s">
        <v>192</v>
      </c>
      <c r="Y193" s="212"/>
      <c r="Z193" s="212"/>
      <c r="AA193" s="212"/>
      <c r="AB193" s="212"/>
      <c r="AC193" s="212"/>
      <c r="AD193" s="212"/>
      <c r="AE193" s="212"/>
      <c r="AF193" s="212"/>
      <c r="AG193" s="212" t="s">
        <v>193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7" t="s">
        <v>495</v>
      </c>
      <c r="D194" s="224"/>
      <c r="E194" s="225">
        <v>5.76</v>
      </c>
      <c r="F194" s="222"/>
      <c r="G194" s="222"/>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197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9"/>
      <c r="D195" s="248"/>
      <c r="E195" s="248"/>
      <c r="F195" s="248"/>
      <c r="G195" s="248"/>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209</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9">
        <v>36</v>
      </c>
      <c r="B196" s="240" t="s">
        <v>496</v>
      </c>
      <c r="C196" s="255" t="s">
        <v>497</v>
      </c>
      <c r="D196" s="241" t="s">
        <v>232</v>
      </c>
      <c r="E196" s="242">
        <v>269.6755</v>
      </c>
      <c r="F196" s="243"/>
      <c r="G196" s="244">
        <f>ROUND(E196*F196,2)</f>
        <v>0</v>
      </c>
      <c r="H196" s="243"/>
      <c r="I196" s="244">
        <f>ROUND(E196*H196,2)</f>
        <v>0</v>
      </c>
      <c r="J196" s="243"/>
      <c r="K196" s="244">
        <f>ROUND(E196*J196,2)</f>
        <v>0</v>
      </c>
      <c r="L196" s="244">
        <v>21</v>
      </c>
      <c r="M196" s="244">
        <f>G196*(1+L196/100)</f>
        <v>0</v>
      </c>
      <c r="N196" s="244">
        <v>0</v>
      </c>
      <c r="O196" s="244">
        <f>ROUND(E196*N196,2)</f>
        <v>0</v>
      </c>
      <c r="P196" s="244">
        <v>4.0000000000000001E-3</v>
      </c>
      <c r="Q196" s="244">
        <f>ROUND(E196*P196,2)</f>
        <v>1.08</v>
      </c>
      <c r="R196" s="244" t="s">
        <v>250</v>
      </c>
      <c r="S196" s="244" t="s">
        <v>190</v>
      </c>
      <c r="T196" s="245" t="s">
        <v>191</v>
      </c>
      <c r="U196" s="222">
        <v>0.03</v>
      </c>
      <c r="V196" s="222">
        <f>ROUND(E196*U196,2)</f>
        <v>8.09</v>
      </c>
      <c r="W196" s="222"/>
      <c r="X196" s="222" t="s">
        <v>192</v>
      </c>
      <c r="Y196" s="212"/>
      <c r="Z196" s="212"/>
      <c r="AA196" s="212"/>
      <c r="AB196" s="212"/>
      <c r="AC196" s="212"/>
      <c r="AD196" s="212"/>
      <c r="AE196" s="212"/>
      <c r="AF196" s="212"/>
      <c r="AG196" s="212" t="s">
        <v>193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7" t="s">
        <v>498</v>
      </c>
      <c r="D197" s="224"/>
      <c r="E197" s="225">
        <v>269.6755</v>
      </c>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197</v>
      </c>
      <c r="AH197" s="212">
        <v>5</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9"/>
      <c r="D198" s="248"/>
      <c r="E198" s="248"/>
      <c r="F198" s="248"/>
      <c r="G198" s="248"/>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209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33.75" outlineLevel="1" x14ac:dyDescent="0.2">
      <c r="A199" s="239">
        <v>37</v>
      </c>
      <c r="B199" s="240" t="s">
        <v>499</v>
      </c>
      <c r="C199" s="255" t="s">
        <v>500</v>
      </c>
      <c r="D199" s="241" t="s">
        <v>232</v>
      </c>
      <c r="E199" s="242">
        <v>198.84700000000001</v>
      </c>
      <c r="F199" s="243"/>
      <c r="G199" s="244">
        <f>ROUND(E199*F199,2)</f>
        <v>0</v>
      </c>
      <c r="H199" s="243"/>
      <c r="I199" s="244">
        <f>ROUND(E199*H199,2)</f>
        <v>0</v>
      </c>
      <c r="J199" s="243"/>
      <c r="K199" s="244">
        <f>ROUND(E199*J199,2)</f>
        <v>0</v>
      </c>
      <c r="L199" s="244">
        <v>21</v>
      </c>
      <c r="M199" s="244">
        <f>G199*(1+L199/100)</f>
        <v>0</v>
      </c>
      <c r="N199" s="244">
        <v>0</v>
      </c>
      <c r="O199" s="244">
        <f>ROUND(E199*N199,2)</f>
        <v>0</v>
      </c>
      <c r="P199" s="244">
        <v>0.01</v>
      </c>
      <c r="Q199" s="244">
        <f>ROUND(E199*P199,2)</f>
        <v>1.99</v>
      </c>
      <c r="R199" s="244" t="s">
        <v>250</v>
      </c>
      <c r="S199" s="244" t="s">
        <v>190</v>
      </c>
      <c r="T199" s="245" t="s">
        <v>191</v>
      </c>
      <c r="U199" s="222">
        <v>0.04</v>
      </c>
      <c r="V199" s="222">
        <f>ROUND(E199*U199,2)</f>
        <v>7.95</v>
      </c>
      <c r="W199" s="222"/>
      <c r="X199" s="222" t="s">
        <v>192</v>
      </c>
      <c r="Y199" s="212"/>
      <c r="Z199" s="212"/>
      <c r="AA199" s="212"/>
      <c r="AB199" s="212"/>
      <c r="AC199" s="212"/>
      <c r="AD199" s="212"/>
      <c r="AE199" s="212"/>
      <c r="AF199" s="212"/>
      <c r="AG199" s="212" t="s">
        <v>193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7" t="s">
        <v>374</v>
      </c>
      <c r="D200" s="224"/>
      <c r="E200" s="225">
        <v>65.94</v>
      </c>
      <c r="F200" s="222"/>
      <c r="G200" s="222"/>
      <c r="H200" s="222"/>
      <c r="I200" s="222"/>
      <c r="J200" s="222"/>
      <c r="K200" s="222"/>
      <c r="L200" s="222"/>
      <c r="M200" s="222"/>
      <c r="N200" s="222"/>
      <c r="O200" s="222"/>
      <c r="P200" s="222"/>
      <c r="Q200" s="222"/>
      <c r="R200" s="222"/>
      <c r="S200" s="222"/>
      <c r="T200" s="222"/>
      <c r="U200" s="222"/>
      <c r="V200" s="222"/>
      <c r="W200" s="222"/>
      <c r="X200" s="222"/>
      <c r="Y200" s="212"/>
      <c r="Z200" s="212"/>
      <c r="AA200" s="212"/>
      <c r="AB200" s="212"/>
      <c r="AC200" s="212"/>
      <c r="AD200" s="212"/>
      <c r="AE200" s="212"/>
      <c r="AF200" s="212"/>
      <c r="AG200" s="212" t="s">
        <v>197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7" t="s">
        <v>375</v>
      </c>
      <c r="D201" s="224"/>
      <c r="E201" s="225">
        <v>68.587000000000003</v>
      </c>
      <c r="F201" s="222"/>
      <c r="G201" s="222"/>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197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7" t="s">
        <v>376</v>
      </c>
      <c r="D202" s="224"/>
      <c r="E202" s="225">
        <v>64.319999999999993</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197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206</v>
      </c>
      <c r="D203" s="226"/>
      <c r="E203" s="227">
        <v>198.84700000000001</v>
      </c>
      <c r="F203" s="222"/>
      <c r="G203" s="222"/>
      <c r="H203" s="222"/>
      <c r="I203" s="222"/>
      <c r="J203" s="222"/>
      <c r="K203" s="222"/>
      <c r="L203" s="222"/>
      <c r="M203" s="222"/>
      <c r="N203" s="222"/>
      <c r="O203" s="222"/>
      <c r="P203" s="222"/>
      <c r="Q203" s="222"/>
      <c r="R203" s="222"/>
      <c r="S203" s="222"/>
      <c r="T203" s="222"/>
      <c r="U203" s="222"/>
      <c r="V203" s="222"/>
      <c r="W203" s="222"/>
      <c r="X203" s="222"/>
      <c r="Y203" s="212"/>
      <c r="Z203" s="212"/>
      <c r="AA203" s="212"/>
      <c r="AB203" s="212"/>
      <c r="AC203" s="212"/>
      <c r="AD203" s="212"/>
      <c r="AE203" s="212"/>
      <c r="AF203" s="212"/>
      <c r="AG203" s="212" t="s">
        <v>197</v>
      </c>
      <c r="AH203" s="212">
        <v>1</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9"/>
      <c r="D204" s="248"/>
      <c r="E204" s="248"/>
      <c r="F204" s="248"/>
      <c r="G204" s="248"/>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209</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x14ac:dyDescent="0.2">
      <c r="A205" s="233" t="s">
        <v>184</v>
      </c>
      <c r="B205" s="234" t="s">
        <v>131</v>
      </c>
      <c r="C205" s="254" t="s">
        <v>132</v>
      </c>
      <c r="D205" s="235"/>
      <c r="E205" s="236"/>
      <c r="F205" s="237"/>
      <c r="G205" s="237">
        <f>SUMIF(AG206:AG208,"&lt;&gt;NOR",G206:G208)</f>
        <v>0</v>
      </c>
      <c r="H205" s="237"/>
      <c r="I205" s="237">
        <f>SUM(I206:I208)</f>
        <v>0</v>
      </c>
      <c r="J205" s="237"/>
      <c r="K205" s="237">
        <f>SUM(K206:K208)</f>
        <v>0</v>
      </c>
      <c r="L205" s="237"/>
      <c r="M205" s="237">
        <f>SUM(M206:M208)</f>
        <v>0</v>
      </c>
      <c r="N205" s="237"/>
      <c r="O205" s="237">
        <f>SUM(O206:O208)</f>
        <v>0</v>
      </c>
      <c r="P205" s="237"/>
      <c r="Q205" s="237">
        <f>SUM(Q206:Q208)</f>
        <v>0</v>
      </c>
      <c r="R205" s="237"/>
      <c r="S205" s="237"/>
      <c r="T205" s="238"/>
      <c r="U205" s="232"/>
      <c r="V205" s="232">
        <f>SUM(V206:V208)</f>
        <v>39.020000000000003</v>
      </c>
      <c r="W205" s="232"/>
      <c r="X205" s="232"/>
      <c r="AG205" t="s">
        <v>185</v>
      </c>
    </row>
    <row r="206" spans="1:60" ht="33.75" outlineLevel="1" x14ac:dyDescent="0.2">
      <c r="A206" s="239">
        <v>38</v>
      </c>
      <c r="B206" s="240" t="s">
        <v>501</v>
      </c>
      <c r="C206" s="255" t="s">
        <v>502</v>
      </c>
      <c r="D206" s="241" t="s">
        <v>295</v>
      </c>
      <c r="E206" s="242">
        <v>41.581569999999999</v>
      </c>
      <c r="F206" s="243"/>
      <c r="G206" s="244">
        <f>ROUND(E206*F206,2)</f>
        <v>0</v>
      </c>
      <c r="H206" s="243"/>
      <c r="I206" s="244">
        <f>ROUND(E206*H206,2)</f>
        <v>0</v>
      </c>
      <c r="J206" s="243"/>
      <c r="K206" s="244">
        <f>ROUND(E206*J206,2)</f>
        <v>0</v>
      </c>
      <c r="L206" s="244">
        <v>21</v>
      </c>
      <c r="M206" s="244">
        <f>G206*(1+L206/100)</f>
        <v>0</v>
      </c>
      <c r="N206" s="244">
        <v>0</v>
      </c>
      <c r="O206" s="244">
        <f>ROUND(E206*N206,2)</f>
        <v>0</v>
      </c>
      <c r="P206" s="244">
        <v>0</v>
      </c>
      <c r="Q206" s="244">
        <f>ROUND(E206*P206,2)</f>
        <v>0</v>
      </c>
      <c r="R206" s="244" t="s">
        <v>390</v>
      </c>
      <c r="S206" s="244" t="s">
        <v>190</v>
      </c>
      <c r="T206" s="245" t="s">
        <v>191</v>
      </c>
      <c r="U206" s="222">
        <v>0.9385</v>
      </c>
      <c r="V206" s="222">
        <f>ROUND(E206*U206,2)</f>
        <v>39.020000000000003</v>
      </c>
      <c r="W206" s="222"/>
      <c r="X206" s="222" t="s">
        <v>296</v>
      </c>
      <c r="Y206" s="212"/>
      <c r="Z206" s="212"/>
      <c r="AA206" s="212"/>
      <c r="AB206" s="212"/>
      <c r="AC206" s="212"/>
      <c r="AD206" s="212"/>
      <c r="AE206" s="212"/>
      <c r="AF206" s="212"/>
      <c r="AG206" s="212" t="s">
        <v>297</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6" t="s">
        <v>503</v>
      </c>
      <c r="D207" s="246"/>
      <c r="E207" s="246"/>
      <c r="F207" s="246"/>
      <c r="G207" s="246"/>
      <c r="H207" s="222"/>
      <c r="I207" s="222"/>
      <c r="J207" s="222"/>
      <c r="K207" s="222"/>
      <c r="L207" s="222"/>
      <c r="M207" s="222"/>
      <c r="N207" s="222"/>
      <c r="O207" s="222"/>
      <c r="P207" s="222"/>
      <c r="Q207" s="222"/>
      <c r="R207" s="222"/>
      <c r="S207" s="222"/>
      <c r="T207" s="222"/>
      <c r="U207" s="222"/>
      <c r="V207" s="222"/>
      <c r="W207" s="222"/>
      <c r="X207" s="222"/>
      <c r="Y207" s="212"/>
      <c r="Z207" s="212"/>
      <c r="AA207" s="212"/>
      <c r="AB207" s="212"/>
      <c r="AC207" s="212"/>
      <c r="AD207" s="212"/>
      <c r="AE207" s="212"/>
      <c r="AF207" s="212"/>
      <c r="AG207" s="212" t="s">
        <v>195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9"/>
      <c r="D208" s="248"/>
      <c r="E208" s="248"/>
      <c r="F208" s="248"/>
      <c r="G208" s="248"/>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209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33" t="s">
        <v>184</v>
      </c>
      <c r="B209" s="234" t="s">
        <v>133</v>
      </c>
      <c r="C209" s="254" t="s">
        <v>134</v>
      </c>
      <c r="D209" s="235"/>
      <c r="E209" s="236"/>
      <c r="F209" s="237"/>
      <c r="G209" s="237">
        <f>SUMIF(AG210:AG235,"&lt;&gt;NOR",G210:G235)</f>
        <v>0</v>
      </c>
      <c r="H209" s="237"/>
      <c r="I209" s="237">
        <f>SUM(I210:I235)</f>
        <v>0</v>
      </c>
      <c r="J209" s="237"/>
      <c r="K209" s="237">
        <f>SUM(K210:K235)</f>
        <v>0</v>
      </c>
      <c r="L209" s="237"/>
      <c r="M209" s="237">
        <f>SUM(M210:M235)</f>
        <v>0</v>
      </c>
      <c r="N209" s="237"/>
      <c r="O209" s="237">
        <f>SUM(O210:O235)</f>
        <v>0.28999999999999998</v>
      </c>
      <c r="P209" s="237"/>
      <c r="Q209" s="237">
        <f>SUM(Q210:Q235)</f>
        <v>0.66</v>
      </c>
      <c r="R209" s="237"/>
      <c r="S209" s="237"/>
      <c r="T209" s="238"/>
      <c r="U209" s="232"/>
      <c r="V209" s="232">
        <f>SUM(V210:V235)</f>
        <v>114.71</v>
      </c>
      <c r="W209" s="232"/>
      <c r="X209" s="232"/>
      <c r="AG209" t="s">
        <v>185</v>
      </c>
    </row>
    <row r="210" spans="1:60" ht="33.75" outlineLevel="1" x14ac:dyDescent="0.2">
      <c r="A210" s="239">
        <v>39</v>
      </c>
      <c r="B210" s="240" t="s">
        <v>504</v>
      </c>
      <c r="C210" s="255" t="s">
        <v>505</v>
      </c>
      <c r="D210" s="241" t="s">
        <v>232</v>
      </c>
      <c r="E210" s="242">
        <v>110.4974</v>
      </c>
      <c r="F210" s="243"/>
      <c r="G210" s="244">
        <f>ROUND(E210*F210,2)</f>
        <v>0</v>
      </c>
      <c r="H210" s="243"/>
      <c r="I210" s="244">
        <f>ROUND(E210*H210,2)</f>
        <v>0</v>
      </c>
      <c r="J210" s="243"/>
      <c r="K210" s="244">
        <f>ROUND(E210*J210,2)</f>
        <v>0</v>
      </c>
      <c r="L210" s="244">
        <v>21</v>
      </c>
      <c r="M210" s="244">
        <f>G210*(1+L210/100)</f>
        <v>0</v>
      </c>
      <c r="N210" s="244">
        <v>0</v>
      </c>
      <c r="O210" s="244">
        <f>ROUND(E210*N210,2)</f>
        <v>0</v>
      </c>
      <c r="P210" s="244">
        <v>6.0000000000000001E-3</v>
      </c>
      <c r="Q210" s="244">
        <f>ROUND(E210*P210,2)</f>
        <v>0.66</v>
      </c>
      <c r="R210" s="244" t="s">
        <v>506</v>
      </c>
      <c r="S210" s="244" t="s">
        <v>190</v>
      </c>
      <c r="T210" s="245" t="s">
        <v>191</v>
      </c>
      <c r="U210" s="222">
        <v>5.1999999999999998E-2</v>
      </c>
      <c r="V210" s="222">
        <f>ROUND(E210*U210,2)</f>
        <v>5.75</v>
      </c>
      <c r="W210" s="222"/>
      <c r="X210" s="222" t="s">
        <v>192</v>
      </c>
      <c r="Y210" s="212"/>
      <c r="Z210" s="212"/>
      <c r="AA210" s="212"/>
      <c r="AB210" s="212"/>
      <c r="AC210" s="212"/>
      <c r="AD210" s="212"/>
      <c r="AE210" s="212"/>
      <c r="AF210" s="212"/>
      <c r="AG210" s="212" t="s">
        <v>193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7" t="s">
        <v>507</v>
      </c>
      <c r="D211" s="224"/>
      <c r="E211" s="225"/>
      <c r="F211" s="222"/>
      <c r="G211" s="222"/>
      <c r="H211" s="222"/>
      <c r="I211" s="222"/>
      <c r="J211" s="222"/>
      <c r="K211" s="222"/>
      <c r="L211" s="222"/>
      <c r="M211" s="222"/>
      <c r="N211" s="222"/>
      <c r="O211" s="222"/>
      <c r="P211" s="222"/>
      <c r="Q211" s="222"/>
      <c r="R211" s="222"/>
      <c r="S211" s="222"/>
      <c r="T211" s="222"/>
      <c r="U211" s="222"/>
      <c r="V211" s="222"/>
      <c r="W211" s="222"/>
      <c r="X211" s="222"/>
      <c r="Y211" s="212"/>
      <c r="Z211" s="212"/>
      <c r="AA211" s="212"/>
      <c r="AB211" s="212"/>
      <c r="AC211" s="212"/>
      <c r="AD211" s="212"/>
      <c r="AE211" s="212"/>
      <c r="AF211" s="212"/>
      <c r="AG211" s="212" t="s">
        <v>197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7" t="s">
        <v>508</v>
      </c>
      <c r="D212" s="224"/>
      <c r="E212" s="225">
        <v>91.5625</v>
      </c>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197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7" t="s">
        <v>509</v>
      </c>
      <c r="D213" s="224"/>
      <c r="E213" s="225">
        <v>6.3098999999999998</v>
      </c>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197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7" t="s">
        <v>510</v>
      </c>
      <c r="D214" s="224"/>
      <c r="E214" s="225">
        <v>12.625</v>
      </c>
      <c r="F214" s="222"/>
      <c r="G214" s="222"/>
      <c r="H214" s="222"/>
      <c r="I214" s="222"/>
      <c r="J214" s="222"/>
      <c r="K214" s="222"/>
      <c r="L214" s="222"/>
      <c r="M214" s="222"/>
      <c r="N214" s="222"/>
      <c r="O214" s="222"/>
      <c r="P214" s="222"/>
      <c r="Q214" s="222"/>
      <c r="R214" s="222"/>
      <c r="S214" s="222"/>
      <c r="T214" s="222"/>
      <c r="U214" s="222"/>
      <c r="V214" s="222"/>
      <c r="W214" s="222"/>
      <c r="X214" s="222"/>
      <c r="Y214" s="212"/>
      <c r="Z214" s="212"/>
      <c r="AA214" s="212"/>
      <c r="AB214" s="212"/>
      <c r="AC214" s="212"/>
      <c r="AD214" s="212"/>
      <c r="AE214" s="212"/>
      <c r="AF214" s="212"/>
      <c r="AG214" s="212" t="s">
        <v>197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206</v>
      </c>
      <c r="D215" s="226"/>
      <c r="E215" s="227">
        <v>110.4974</v>
      </c>
      <c r="F215" s="222"/>
      <c r="G215" s="222"/>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197</v>
      </c>
      <c r="AH215" s="212">
        <v>1</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9"/>
      <c r="D216" s="248"/>
      <c r="E216" s="248"/>
      <c r="F216" s="248"/>
      <c r="G216" s="248"/>
      <c r="H216" s="222"/>
      <c r="I216" s="222"/>
      <c r="J216" s="222"/>
      <c r="K216" s="222"/>
      <c r="L216" s="222"/>
      <c r="M216" s="222"/>
      <c r="N216" s="222"/>
      <c r="O216" s="222"/>
      <c r="P216" s="222"/>
      <c r="Q216" s="222"/>
      <c r="R216" s="222"/>
      <c r="S216" s="222"/>
      <c r="T216" s="222"/>
      <c r="U216" s="222"/>
      <c r="V216" s="222"/>
      <c r="W216" s="222"/>
      <c r="X216" s="222"/>
      <c r="Y216" s="212"/>
      <c r="Z216" s="212"/>
      <c r="AA216" s="212"/>
      <c r="AB216" s="212"/>
      <c r="AC216" s="212"/>
      <c r="AD216" s="212"/>
      <c r="AE216" s="212"/>
      <c r="AF216" s="212"/>
      <c r="AG216" s="212" t="s">
        <v>209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39">
        <v>40</v>
      </c>
      <c r="B217" s="240" t="s">
        <v>511</v>
      </c>
      <c r="C217" s="255" t="s">
        <v>512</v>
      </c>
      <c r="D217" s="241" t="s">
        <v>232</v>
      </c>
      <c r="E217" s="242">
        <v>114.69450000000001</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t="s">
        <v>506</v>
      </c>
      <c r="S217" s="244" t="s">
        <v>190</v>
      </c>
      <c r="T217" s="245" t="s">
        <v>191</v>
      </c>
      <c r="U217" s="222">
        <v>0.85</v>
      </c>
      <c r="V217" s="222">
        <f>ROUND(E217*U217,2)</f>
        <v>97.49</v>
      </c>
      <c r="W217" s="222"/>
      <c r="X217" s="222" t="s">
        <v>192</v>
      </c>
      <c r="Y217" s="212"/>
      <c r="Z217" s="212"/>
      <c r="AA217" s="212"/>
      <c r="AB217" s="212"/>
      <c r="AC217" s="212"/>
      <c r="AD217" s="212"/>
      <c r="AE217" s="212"/>
      <c r="AF217" s="212"/>
      <c r="AG217" s="212" t="s">
        <v>193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1" t="s">
        <v>513</v>
      </c>
      <c r="D218" s="251"/>
      <c r="E218" s="251"/>
      <c r="F218" s="251"/>
      <c r="G218" s="251"/>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221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7" t="s">
        <v>508</v>
      </c>
      <c r="D219" s="224"/>
      <c r="E219" s="225">
        <v>91.5625</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197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7" t="s">
        <v>514</v>
      </c>
      <c r="D220" s="224"/>
      <c r="E220" s="225">
        <v>10.507</v>
      </c>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197</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7" t="s">
        <v>510</v>
      </c>
      <c r="D221" s="224"/>
      <c r="E221" s="225">
        <v>12.625</v>
      </c>
      <c r="F221" s="222"/>
      <c r="G221" s="222"/>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197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206</v>
      </c>
      <c r="D222" s="226"/>
      <c r="E222" s="227">
        <v>114.69450000000001</v>
      </c>
      <c r="F222" s="222"/>
      <c r="G222" s="222"/>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197</v>
      </c>
      <c r="AH222" s="212">
        <v>1</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9"/>
      <c r="D223" s="248"/>
      <c r="E223" s="248"/>
      <c r="F223" s="248"/>
      <c r="G223" s="248"/>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209</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9">
        <v>41</v>
      </c>
      <c r="B224" s="240" t="s">
        <v>515</v>
      </c>
      <c r="C224" s="255" t="s">
        <v>516</v>
      </c>
      <c r="D224" s="241" t="s">
        <v>232</v>
      </c>
      <c r="E224" s="242">
        <v>114.69450000000001</v>
      </c>
      <c r="F224" s="243"/>
      <c r="G224" s="244">
        <f>ROUND(E224*F224,2)</f>
        <v>0</v>
      </c>
      <c r="H224" s="243"/>
      <c r="I224" s="244">
        <f>ROUND(E224*H224,2)</f>
        <v>0</v>
      </c>
      <c r="J224" s="243"/>
      <c r="K224" s="244">
        <f>ROUND(E224*J224,2)</f>
        <v>0</v>
      </c>
      <c r="L224" s="244">
        <v>21</v>
      </c>
      <c r="M224" s="244">
        <f>G224*(1+L224/100)</f>
        <v>0</v>
      </c>
      <c r="N224" s="244">
        <v>0</v>
      </c>
      <c r="O224" s="244">
        <f>ROUND(E224*N224,2)</f>
        <v>0</v>
      </c>
      <c r="P224" s="244">
        <v>0</v>
      </c>
      <c r="Q224" s="244">
        <f>ROUND(E224*P224,2)</f>
        <v>0</v>
      </c>
      <c r="R224" s="244" t="s">
        <v>506</v>
      </c>
      <c r="S224" s="244" t="s">
        <v>190</v>
      </c>
      <c r="T224" s="245" t="s">
        <v>191</v>
      </c>
      <c r="U224" s="222">
        <v>0.1</v>
      </c>
      <c r="V224" s="222">
        <f>ROUND(E224*U224,2)</f>
        <v>11.47</v>
      </c>
      <c r="W224" s="222"/>
      <c r="X224" s="222" t="s">
        <v>192</v>
      </c>
      <c r="Y224" s="212"/>
      <c r="Z224" s="212"/>
      <c r="AA224" s="212"/>
      <c r="AB224" s="212"/>
      <c r="AC224" s="212"/>
      <c r="AD224" s="212"/>
      <c r="AE224" s="212"/>
      <c r="AF224" s="212"/>
      <c r="AG224" s="212" t="s">
        <v>193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7" t="s">
        <v>517</v>
      </c>
      <c r="D225" s="224"/>
      <c r="E225" s="225">
        <v>114.69450000000001</v>
      </c>
      <c r="F225" s="222"/>
      <c r="G225" s="222"/>
      <c r="H225" s="222"/>
      <c r="I225" s="222"/>
      <c r="J225" s="222"/>
      <c r="K225" s="222"/>
      <c r="L225" s="222"/>
      <c r="M225" s="222"/>
      <c r="N225" s="222"/>
      <c r="O225" s="222"/>
      <c r="P225" s="222"/>
      <c r="Q225" s="222"/>
      <c r="R225" s="222"/>
      <c r="S225" s="222"/>
      <c r="T225" s="222"/>
      <c r="U225" s="222"/>
      <c r="V225" s="222"/>
      <c r="W225" s="222"/>
      <c r="X225" s="222"/>
      <c r="Y225" s="212"/>
      <c r="Z225" s="212"/>
      <c r="AA225" s="212"/>
      <c r="AB225" s="212"/>
      <c r="AC225" s="212"/>
      <c r="AD225" s="212"/>
      <c r="AE225" s="212"/>
      <c r="AF225" s="212"/>
      <c r="AG225" s="212" t="s">
        <v>197</v>
      </c>
      <c r="AH225" s="212">
        <v>5</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9"/>
      <c r="D226" s="248"/>
      <c r="E226" s="248"/>
      <c r="F226" s="248"/>
      <c r="G226" s="248"/>
      <c r="H226" s="222"/>
      <c r="I226" s="222"/>
      <c r="J226" s="222"/>
      <c r="K226" s="222"/>
      <c r="L226" s="222"/>
      <c r="M226" s="222"/>
      <c r="N226" s="222"/>
      <c r="O226" s="222"/>
      <c r="P226" s="222"/>
      <c r="Q226" s="222"/>
      <c r="R226" s="222"/>
      <c r="S226" s="222"/>
      <c r="T226" s="222"/>
      <c r="U226" s="222"/>
      <c r="V226" s="222"/>
      <c r="W226" s="222"/>
      <c r="X226" s="222"/>
      <c r="Y226" s="212"/>
      <c r="Z226" s="212"/>
      <c r="AA226" s="212"/>
      <c r="AB226" s="212"/>
      <c r="AC226" s="212"/>
      <c r="AD226" s="212"/>
      <c r="AE226" s="212"/>
      <c r="AF226" s="212"/>
      <c r="AG226" s="212" t="s">
        <v>209</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9">
        <v>42</v>
      </c>
      <c r="B227" s="240" t="s">
        <v>518</v>
      </c>
      <c r="C227" s="255" t="s">
        <v>519</v>
      </c>
      <c r="D227" s="241" t="s">
        <v>232</v>
      </c>
      <c r="E227" s="242">
        <v>128.45784</v>
      </c>
      <c r="F227" s="243"/>
      <c r="G227" s="244">
        <f>ROUND(E227*F227,2)</f>
        <v>0</v>
      </c>
      <c r="H227" s="243"/>
      <c r="I227" s="244">
        <f>ROUND(E227*H227,2)</f>
        <v>0</v>
      </c>
      <c r="J227" s="243"/>
      <c r="K227" s="244">
        <f>ROUND(E227*J227,2)</f>
        <v>0</v>
      </c>
      <c r="L227" s="244">
        <v>21</v>
      </c>
      <c r="M227" s="244">
        <f>G227*(1+L227/100)</f>
        <v>0</v>
      </c>
      <c r="N227" s="244">
        <v>1.9599999999999999E-3</v>
      </c>
      <c r="O227" s="244">
        <f>ROUND(E227*N227,2)</f>
        <v>0.25</v>
      </c>
      <c r="P227" s="244">
        <v>0</v>
      </c>
      <c r="Q227" s="244">
        <f>ROUND(E227*P227,2)</f>
        <v>0</v>
      </c>
      <c r="R227" s="244" t="s">
        <v>366</v>
      </c>
      <c r="S227" s="244" t="s">
        <v>190</v>
      </c>
      <c r="T227" s="245" t="s">
        <v>191</v>
      </c>
      <c r="U227" s="222">
        <v>0</v>
      </c>
      <c r="V227" s="222">
        <f>ROUND(E227*U227,2)</f>
        <v>0</v>
      </c>
      <c r="W227" s="222"/>
      <c r="X227" s="222" t="s">
        <v>367</v>
      </c>
      <c r="Y227" s="212"/>
      <c r="Z227" s="212"/>
      <c r="AA227" s="212"/>
      <c r="AB227" s="212"/>
      <c r="AC227" s="212"/>
      <c r="AD227" s="212"/>
      <c r="AE227" s="212"/>
      <c r="AF227" s="212"/>
      <c r="AG227" s="212" t="s">
        <v>368</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7" t="s">
        <v>520</v>
      </c>
      <c r="D228" s="224"/>
      <c r="E228" s="225">
        <v>128.45784</v>
      </c>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197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9"/>
      <c r="D229" s="248"/>
      <c r="E229" s="248"/>
      <c r="F229" s="248"/>
      <c r="G229" s="248"/>
      <c r="H229" s="222"/>
      <c r="I229" s="222"/>
      <c r="J229" s="222"/>
      <c r="K229" s="222"/>
      <c r="L229" s="222"/>
      <c r="M229" s="222"/>
      <c r="N229" s="222"/>
      <c r="O229" s="222"/>
      <c r="P229" s="222"/>
      <c r="Q229" s="222"/>
      <c r="R229" s="222"/>
      <c r="S229" s="222"/>
      <c r="T229" s="222"/>
      <c r="U229" s="222"/>
      <c r="V229" s="222"/>
      <c r="W229" s="222"/>
      <c r="X229" s="222"/>
      <c r="Y229" s="212"/>
      <c r="Z229" s="212"/>
      <c r="AA229" s="212"/>
      <c r="AB229" s="212"/>
      <c r="AC229" s="212"/>
      <c r="AD229" s="212"/>
      <c r="AE229" s="212"/>
      <c r="AF229" s="212"/>
      <c r="AG229" s="212" t="s">
        <v>209</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9">
        <v>43</v>
      </c>
      <c r="B230" s="240" t="s">
        <v>521</v>
      </c>
      <c r="C230" s="255" t="s">
        <v>522</v>
      </c>
      <c r="D230" s="241" t="s">
        <v>232</v>
      </c>
      <c r="E230" s="242">
        <v>120.42923</v>
      </c>
      <c r="F230" s="243"/>
      <c r="G230" s="244">
        <f>ROUND(E230*F230,2)</f>
        <v>0</v>
      </c>
      <c r="H230" s="243"/>
      <c r="I230" s="244">
        <f>ROUND(E230*H230,2)</f>
        <v>0</v>
      </c>
      <c r="J230" s="243"/>
      <c r="K230" s="244">
        <f>ROUND(E230*J230,2)</f>
        <v>0</v>
      </c>
      <c r="L230" s="244">
        <v>21</v>
      </c>
      <c r="M230" s="244">
        <f>G230*(1+L230/100)</f>
        <v>0</v>
      </c>
      <c r="N230" s="244">
        <v>2.9999999999999997E-4</v>
      </c>
      <c r="O230" s="244">
        <f>ROUND(E230*N230,2)</f>
        <v>0.04</v>
      </c>
      <c r="P230" s="244">
        <v>0</v>
      </c>
      <c r="Q230" s="244">
        <f>ROUND(E230*P230,2)</f>
        <v>0</v>
      </c>
      <c r="R230" s="244" t="s">
        <v>366</v>
      </c>
      <c r="S230" s="244" t="s">
        <v>190</v>
      </c>
      <c r="T230" s="245" t="s">
        <v>191</v>
      </c>
      <c r="U230" s="222">
        <v>0</v>
      </c>
      <c r="V230" s="222">
        <f>ROUND(E230*U230,2)</f>
        <v>0</v>
      </c>
      <c r="W230" s="222"/>
      <c r="X230" s="222" t="s">
        <v>367</v>
      </c>
      <c r="Y230" s="212"/>
      <c r="Z230" s="212"/>
      <c r="AA230" s="212"/>
      <c r="AB230" s="212"/>
      <c r="AC230" s="212"/>
      <c r="AD230" s="212"/>
      <c r="AE230" s="212"/>
      <c r="AF230" s="212"/>
      <c r="AG230" s="212" t="s">
        <v>368</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7" t="s">
        <v>523</v>
      </c>
      <c r="D231" s="224"/>
      <c r="E231" s="225">
        <v>120.42923</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197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9"/>
      <c r="D232" s="248"/>
      <c r="E232" s="248"/>
      <c r="F232" s="248"/>
      <c r="G232" s="248"/>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209</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v>44</v>
      </c>
      <c r="B233" s="220" t="s">
        <v>524</v>
      </c>
      <c r="C233" s="270" t="s">
        <v>525</v>
      </c>
      <c r="D233" s="221" t="s">
        <v>0</v>
      </c>
      <c r="E233" s="247"/>
      <c r="F233" s="223"/>
      <c r="G233" s="222">
        <f>ROUND(E233*F233,2)</f>
        <v>0</v>
      </c>
      <c r="H233" s="223"/>
      <c r="I233" s="222">
        <f>ROUND(E233*H233,2)</f>
        <v>0</v>
      </c>
      <c r="J233" s="223"/>
      <c r="K233" s="222">
        <f>ROUND(E233*J233,2)</f>
        <v>0</v>
      </c>
      <c r="L233" s="222">
        <v>21</v>
      </c>
      <c r="M233" s="222">
        <f>G233*(1+L233/100)</f>
        <v>0</v>
      </c>
      <c r="N233" s="222">
        <v>0</v>
      </c>
      <c r="O233" s="222">
        <f>ROUND(E233*N233,2)</f>
        <v>0</v>
      </c>
      <c r="P233" s="222">
        <v>0</v>
      </c>
      <c r="Q233" s="222">
        <f>ROUND(E233*P233,2)</f>
        <v>0</v>
      </c>
      <c r="R233" s="222" t="s">
        <v>506</v>
      </c>
      <c r="S233" s="222" t="s">
        <v>190</v>
      </c>
      <c r="T233" s="222" t="s">
        <v>191</v>
      </c>
      <c r="U233" s="222">
        <v>0</v>
      </c>
      <c r="V233" s="222">
        <f>ROUND(E233*U233,2)</f>
        <v>0</v>
      </c>
      <c r="W233" s="222"/>
      <c r="X233" s="222" t="s">
        <v>296</v>
      </c>
      <c r="Y233" s="212"/>
      <c r="Z233" s="212"/>
      <c r="AA233" s="212"/>
      <c r="AB233" s="212"/>
      <c r="AC233" s="212"/>
      <c r="AD233" s="212"/>
      <c r="AE233" s="212"/>
      <c r="AF233" s="212"/>
      <c r="AG233" s="212" t="s">
        <v>297</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71" t="s">
        <v>526</v>
      </c>
      <c r="D234" s="269"/>
      <c r="E234" s="269"/>
      <c r="F234" s="269"/>
      <c r="G234" s="269"/>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195</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9"/>
      <c r="D235" s="248"/>
      <c r="E235" s="248"/>
      <c r="F235" s="248"/>
      <c r="G235" s="248"/>
      <c r="H235" s="222"/>
      <c r="I235" s="222"/>
      <c r="J235" s="222"/>
      <c r="K235" s="222"/>
      <c r="L235" s="222"/>
      <c r="M235" s="222"/>
      <c r="N235" s="222"/>
      <c r="O235" s="222"/>
      <c r="P235" s="222"/>
      <c r="Q235" s="222"/>
      <c r="R235" s="222"/>
      <c r="S235" s="222"/>
      <c r="T235" s="222"/>
      <c r="U235" s="222"/>
      <c r="V235" s="222"/>
      <c r="W235" s="222"/>
      <c r="X235" s="222"/>
      <c r="Y235" s="212"/>
      <c r="Z235" s="212"/>
      <c r="AA235" s="212"/>
      <c r="AB235" s="212"/>
      <c r="AC235" s="212"/>
      <c r="AD235" s="212"/>
      <c r="AE235" s="212"/>
      <c r="AF235" s="212"/>
      <c r="AG235" s="212" t="s">
        <v>209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33" t="s">
        <v>184</v>
      </c>
      <c r="B236" s="234" t="s">
        <v>135</v>
      </c>
      <c r="C236" s="254" t="s">
        <v>136</v>
      </c>
      <c r="D236" s="235"/>
      <c r="E236" s="236"/>
      <c r="F236" s="237"/>
      <c r="G236" s="237">
        <f>SUMIF(AG237:AG239,"&lt;&gt;NOR",G237:G239)</f>
        <v>0</v>
      </c>
      <c r="H236" s="237"/>
      <c r="I236" s="237">
        <f>SUM(I237:I239)</f>
        <v>0</v>
      </c>
      <c r="J236" s="237"/>
      <c r="K236" s="237">
        <f>SUM(K237:K239)</f>
        <v>0</v>
      </c>
      <c r="L236" s="237"/>
      <c r="M236" s="237">
        <f>SUM(M237:M239)</f>
        <v>0</v>
      </c>
      <c r="N236" s="237"/>
      <c r="O236" s="237">
        <f>SUM(O237:O239)</f>
        <v>0</v>
      </c>
      <c r="P236" s="237"/>
      <c r="Q236" s="237">
        <f>SUM(Q237:Q239)</f>
        <v>0</v>
      </c>
      <c r="R236" s="237"/>
      <c r="S236" s="237"/>
      <c r="T236" s="238"/>
      <c r="U236" s="232"/>
      <c r="V236" s="232">
        <f>SUM(V237:V239)</f>
        <v>44.62</v>
      </c>
      <c r="W236" s="232"/>
      <c r="X236" s="232"/>
      <c r="AG236" t="s">
        <v>185</v>
      </c>
    </row>
    <row r="237" spans="1:60" outlineLevel="1" x14ac:dyDescent="0.2">
      <c r="A237" s="239">
        <v>45</v>
      </c>
      <c r="B237" s="240" t="s">
        <v>527</v>
      </c>
      <c r="C237" s="255" t="s">
        <v>528</v>
      </c>
      <c r="D237" s="241" t="s">
        <v>529</v>
      </c>
      <c r="E237" s="242">
        <v>89.242999999999995</v>
      </c>
      <c r="F237" s="243"/>
      <c r="G237" s="244">
        <f>ROUND(E237*F237,2)</f>
        <v>0</v>
      </c>
      <c r="H237" s="243"/>
      <c r="I237" s="244">
        <f>ROUND(E237*H237,2)</f>
        <v>0</v>
      </c>
      <c r="J237" s="243"/>
      <c r="K237" s="244">
        <f>ROUND(E237*J237,2)</f>
        <v>0</v>
      </c>
      <c r="L237" s="244">
        <v>21</v>
      </c>
      <c r="M237" s="244">
        <f>G237*(1+L237/100)</f>
        <v>0</v>
      </c>
      <c r="N237" s="244">
        <v>0</v>
      </c>
      <c r="O237" s="244">
        <f>ROUND(E237*N237,2)</f>
        <v>0</v>
      </c>
      <c r="P237" s="244">
        <v>0</v>
      </c>
      <c r="Q237" s="244">
        <f>ROUND(E237*P237,2)</f>
        <v>0</v>
      </c>
      <c r="R237" s="244"/>
      <c r="S237" s="244" t="s">
        <v>228</v>
      </c>
      <c r="T237" s="245" t="s">
        <v>191</v>
      </c>
      <c r="U237" s="222">
        <v>0.5</v>
      </c>
      <c r="V237" s="222">
        <f>ROUND(E237*U237,2)</f>
        <v>44.62</v>
      </c>
      <c r="W237" s="222"/>
      <c r="X237" s="222" t="s">
        <v>192</v>
      </c>
      <c r="Y237" s="212"/>
      <c r="Z237" s="212"/>
      <c r="AA237" s="212"/>
      <c r="AB237" s="212"/>
      <c r="AC237" s="212"/>
      <c r="AD237" s="212"/>
      <c r="AE237" s="212"/>
      <c r="AF237" s="212"/>
      <c r="AG237" s="212" t="s">
        <v>193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7" t="s">
        <v>530</v>
      </c>
      <c r="D238" s="224"/>
      <c r="E238" s="225">
        <v>89.242999999999995</v>
      </c>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197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9"/>
      <c r="D239" s="248"/>
      <c r="E239" s="248"/>
      <c r="F239" s="248"/>
      <c r="G239" s="248"/>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209</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33" t="s">
        <v>184</v>
      </c>
      <c r="B240" s="234" t="s">
        <v>137</v>
      </c>
      <c r="C240" s="254" t="s">
        <v>138</v>
      </c>
      <c r="D240" s="235"/>
      <c r="E240" s="236"/>
      <c r="F240" s="237"/>
      <c r="G240" s="237">
        <f>SUMIF(AG241:AG244,"&lt;&gt;NOR",G241:G244)</f>
        <v>0</v>
      </c>
      <c r="H240" s="237"/>
      <c r="I240" s="237">
        <f>SUM(I241:I244)</f>
        <v>0</v>
      </c>
      <c r="J240" s="237"/>
      <c r="K240" s="237">
        <f>SUM(K241:K244)</f>
        <v>0</v>
      </c>
      <c r="L240" s="237"/>
      <c r="M240" s="237">
        <f>SUM(M241:M244)</f>
        <v>0</v>
      </c>
      <c r="N240" s="237"/>
      <c r="O240" s="237">
        <f>SUM(O241:O244)</f>
        <v>0</v>
      </c>
      <c r="P240" s="237"/>
      <c r="Q240" s="237">
        <f>SUM(Q241:Q244)</f>
        <v>0</v>
      </c>
      <c r="R240" s="237"/>
      <c r="S240" s="237"/>
      <c r="T240" s="238"/>
      <c r="U240" s="232"/>
      <c r="V240" s="232">
        <f>SUM(V241:V244)</f>
        <v>0</v>
      </c>
      <c r="W240" s="232"/>
      <c r="X240" s="232"/>
      <c r="AG240" t="s">
        <v>185</v>
      </c>
    </row>
    <row r="241" spans="1:60" outlineLevel="1" x14ac:dyDescent="0.2">
      <c r="A241" s="239">
        <v>46</v>
      </c>
      <c r="B241" s="240" t="s">
        <v>531</v>
      </c>
      <c r="C241" s="255" t="s">
        <v>532</v>
      </c>
      <c r="D241" s="241" t="s">
        <v>301</v>
      </c>
      <c r="E241" s="242">
        <v>1</v>
      </c>
      <c r="F241" s="243"/>
      <c r="G241" s="244">
        <f>ROUND(E241*F241,2)</f>
        <v>0</v>
      </c>
      <c r="H241" s="243"/>
      <c r="I241" s="244">
        <f>ROUND(E241*H241,2)</f>
        <v>0</v>
      </c>
      <c r="J241" s="243"/>
      <c r="K241" s="244">
        <f>ROUND(E241*J241,2)</f>
        <v>0</v>
      </c>
      <c r="L241" s="244">
        <v>21</v>
      </c>
      <c r="M241" s="244">
        <f>G241*(1+L241/100)</f>
        <v>0</v>
      </c>
      <c r="N241" s="244">
        <v>0</v>
      </c>
      <c r="O241" s="244">
        <f>ROUND(E241*N241,2)</f>
        <v>0</v>
      </c>
      <c r="P241" s="244">
        <v>0</v>
      </c>
      <c r="Q241" s="244">
        <f>ROUND(E241*P241,2)</f>
        <v>0</v>
      </c>
      <c r="R241" s="244"/>
      <c r="S241" s="244" t="s">
        <v>228</v>
      </c>
      <c r="T241" s="245" t="s">
        <v>229</v>
      </c>
      <c r="U241" s="222">
        <v>0</v>
      </c>
      <c r="V241" s="222">
        <f>ROUND(E241*U241,2)</f>
        <v>0</v>
      </c>
      <c r="W241" s="222"/>
      <c r="X241" s="222" t="s">
        <v>192</v>
      </c>
      <c r="Y241" s="212"/>
      <c r="Z241" s="212"/>
      <c r="AA241" s="212"/>
      <c r="AB241" s="212"/>
      <c r="AC241" s="212"/>
      <c r="AD241" s="212"/>
      <c r="AE241" s="212"/>
      <c r="AF241" s="212"/>
      <c r="AG241" s="212" t="s">
        <v>193</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5"/>
      <c r="D242" s="252"/>
      <c r="E242" s="252"/>
      <c r="F242" s="252"/>
      <c r="G242" s="252"/>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209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9">
        <v>47</v>
      </c>
      <c r="B243" s="240" t="s">
        <v>533</v>
      </c>
      <c r="C243" s="255" t="s">
        <v>534</v>
      </c>
      <c r="D243" s="241" t="s">
        <v>301</v>
      </c>
      <c r="E243" s="242">
        <v>1</v>
      </c>
      <c r="F243" s="243"/>
      <c r="G243" s="244">
        <f>ROUND(E243*F243,2)</f>
        <v>0</v>
      </c>
      <c r="H243" s="243"/>
      <c r="I243" s="244">
        <f>ROUND(E243*H243,2)</f>
        <v>0</v>
      </c>
      <c r="J243" s="243"/>
      <c r="K243" s="244">
        <f>ROUND(E243*J243,2)</f>
        <v>0</v>
      </c>
      <c r="L243" s="244">
        <v>21</v>
      </c>
      <c r="M243" s="244">
        <f>G243*(1+L243/100)</f>
        <v>0</v>
      </c>
      <c r="N243" s="244">
        <v>0</v>
      </c>
      <c r="O243" s="244">
        <f>ROUND(E243*N243,2)</f>
        <v>0</v>
      </c>
      <c r="P243" s="244">
        <v>0</v>
      </c>
      <c r="Q243" s="244">
        <f>ROUND(E243*P243,2)</f>
        <v>0</v>
      </c>
      <c r="R243" s="244"/>
      <c r="S243" s="244" t="s">
        <v>228</v>
      </c>
      <c r="T243" s="245" t="s">
        <v>229</v>
      </c>
      <c r="U243" s="222">
        <v>0</v>
      </c>
      <c r="V243" s="222">
        <f>ROUND(E243*U243,2)</f>
        <v>0</v>
      </c>
      <c r="W243" s="222"/>
      <c r="X243" s="222" t="s">
        <v>192</v>
      </c>
      <c r="Y243" s="212"/>
      <c r="Z243" s="212"/>
      <c r="AA243" s="212"/>
      <c r="AB243" s="212"/>
      <c r="AC243" s="212"/>
      <c r="AD243" s="212"/>
      <c r="AE243" s="212"/>
      <c r="AF243" s="212"/>
      <c r="AG243" s="212" t="s">
        <v>193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5"/>
      <c r="D244" s="252"/>
      <c r="E244" s="252"/>
      <c r="F244" s="252"/>
      <c r="G244" s="25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209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x14ac:dyDescent="0.2">
      <c r="A245" s="233" t="s">
        <v>184</v>
      </c>
      <c r="B245" s="234" t="s">
        <v>139</v>
      </c>
      <c r="C245" s="254" t="s">
        <v>140</v>
      </c>
      <c r="D245" s="235"/>
      <c r="E245" s="236"/>
      <c r="F245" s="237"/>
      <c r="G245" s="237">
        <f>SUMIF(AG246:AG281,"&lt;&gt;NOR",G246:G281)</f>
        <v>0</v>
      </c>
      <c r="H245" s="237"/>
      <c r="I245" s="237">
        <f>SUM(I246:I281)</f>
        <v>0</v>
      </c>
      <c r="J245" s="237"/>
      <c r="K245" s="237">
        <f>SUM(K246:K281)</f>
        <v>0</v>
      </c>
      <c r="L245" s="237"/>
      <c r="M245" s="237">
        <f>SUM(M246:M281)</f>
        <v>0</v>
      </c>
      <c r="N245" s="237"/>
      <c r="O245" s="237">
        <f>SUM(O246:O281)</f>
        <v>0.26</v>
      </c>
      <c r="P245" s="237"/>
      <c r="Q245" s="237">
        <f>SUM(Q246:Q281)</f>
        <v>0.18</v>
      </c>
      <c r="R245" s="237"/>
      <c r="S245" s="237"/>
      <c r="T245" s="238"/>
      <c r="U245" s="232"/>
      <c r="V245" s="232">
        <f>SUM(V246:V281)</f>
        <v>54.88000000000001</v>
      </c>
      <c r="W245" s="232"/>
      <c r="X245" s="232"/>
      <c r="AG245" t="s">
        <v>185</v>
      </c>
    </row>
    <row r="246" spans="1:60" ht="33.75" outlineLevel="1" x14ac:dyDescent="0.2">
      <c r="A246" s="239">
        <v>48</v>
      </c>
      <c r="B246" s="240" t="s">
        <v>535</v>
      </c>
      <c r="C246" s="255" t="s">
        <v>536</v>
      </c>
      <c r="D246" s="241" t="s">
        <v>427</v>
      </c>
      <c r="E246" s="242">
        <v>14.6</v>
      </c>
      <c r="F246" s="243"/>
      <c r="G246" s="244">
        <f>ROUND(E246*F246,2)</f>
        <v>0</v>
      </c>
      <c r="H246" s="243"/>
      <c r="I246" s="244">
        <f>ROUND(E246*H246,2)</f>
        <v>0</v>
      </c>
      <c r="J246" s="243"/>
      <c r="K246" s="244">
        <f>ROUND(E246*J246,2)</f>
        <v>0</v>
      </c>
      <c r="L246" s="244">
        <v>21</v>
      </c>
      <c r="M246" s="244">
        <f>G246*(1+L246/100)</f>
        <v>0</v>
      </c>
      <c r="N246" s="244">
        <v>3.0799999999999998E-3</v>
      </c>
      <c r="O246" s="244">
        <f>ROUND(E246*N246,2)</f>
        <v>0.04</v>
      </c>
      <c r="P246" s="244">
        <v>0</v>
      </c>
      <c r="Q246" s="244">
        <f>ROUND(E246*P246,2)</f>
        <v>0</v>
      </c>
      <c r="R246" s="244" t="s">
        <v>537</v>
      </c>
      <c r="S246" s="244" t="s">
        <v>190</v>
      </c>
      <c r="T246" s="245" t="s">
        <v>191</v>
      </c>
      <c r="U246" s="222">
        <v>0.57499999999999996</v>
      </c>
      <c r="V246" s="222">
        <f>ROUND(E246*U246,2)</f>
        <v>8.4</v>
      </c>
      <c r="W246" s="222"/>
      <c r="X246" s="222" t="s">
        <v>192</v>
      </c>
      <c r="Y246" s="212"/>
      <c r="Z246" s="212"/>
      <c r="AA246" s="212"/>
      <c r="AB246" s="212"/>
      <c r="AC246" s="212"/>
      <c r="AD246" s="212"/>
      <c r="AE246" s="212"/>
      <c r="AF246" s="212"/>
      <c r="AG246" s="212" t="s">
        <v>193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7" t="s">
        <v>538</v>
      </c>
      <c r="D247" s="224"/>
      <c r="E247" s="225">
        <v>14.6</v>
      </c>
      <c r="F247" s="222"/>
      <c r="G247" s="222"/>
      <c r="H247" s="222"/>
      <c r="I247" s="222"/>
      <c r="J247" s="222"/>
      <c r="K247" s="222"/>
      <c r="L247" s="222"/>
      <c r="M247" s="222"/>
      <c r="N247" s="222"/>
      <c r="O247" s="222"/>
      <c r="P247" s="222"/>
      <c r="Q247" s="222"/>
      <c r="R247" s="222"/>
      <c r="S247" s="222"/>
      <c r="T247" s="222"/>
      <c r="U247" s="222"/>
      <c r="V247" s="222"/>
      <c r="W247" s="222"/>
      <c r="X247" s="222"/>
      <c r="Y247" s="212"/>
      <c r="Z247" s="212"/>
      <c r="AA247" s="212"/>
      <c r="AB247" s="212"/>
      <c r="AC247" s="212"/>
      <c r="AD247" s="212"/>
      <c r="AE247" s="212"/>
      <c r="AF247" s="212"/>
      <c r="AG247" s="212" t="s">
        <v>197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59"/>
      <c r="D248" s="248"/>
      <c r="E248" s="248"/>
      <c r="F248" s="248"/>
      <c r="G248" s="248"/>
      <c r="H248" s="222"/>
      <c r="I248" s="222"/>
      <c r="J248" s="222"/>
      <c r="K248" s="222"/>
      <c r="L248" s="222"/>
      <c r="M248" s="222"/>
      <c r="N248" s="222"/>
      <c r="O248" s="222"/>
      <c r="P248" s="222"/>
      <c r="Q248" s="222"/>
      <c r="R248" s="222"/>
      <c r="S248" s="222"/>
      <c r="T248" s="222"/>
      <c r="U248" s="222"/>
      <c r="V248" s="222"/>
      <c r="W248" s="222"/>
      <c r="X248" s="222"/>
      <c r="Y248" s="212"/>
      <c r="Z248" s="212"/>
      <c r="AA248" s="212"/>
      <c r="AB248" s="212"/>
      <c r="AC248" s="212"/>
      <c r="AD248" s="212"/>
      <c r="AE248" s="212"/>
      <c r="AF248" s="212"/>
      <c r="AG248" s="212" t="s">
        <v>209</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9">
        <v>49</v>
      </c>
      <c r="B249" s="240" t="s">
        <v>539</v>
      </c>
      <c r="C249" s="255" t="s">
        <v>540</v>
      </c>
      <c r="D249" s="241" t="s">
        <v>529</v>
      </c>
      <c r="E249" s="242">
        <v>1</v>
      </c>
      <c r="F249" s="243"/>
      <c r="G249" s="244">
        <f>ROUND(E249*F249,2)</f>
        <v>0</v>
      </c>
      <c r="H249" s="243"/>
      <c r="I249" s="244">
        <f>ROUND(E249*H249,2)</f>
        <v>0</v>
      </c>
      <c r="J249" s="243"/>
      <c r="K249" s="244">
        <f>ROUND(E249*J249,2)</f>
        <v>0</v>
      </c>
      <c r="L249" s="244">
        <v>21</v>
      </c>
      <c r="M249" s="244">
        <f>G249*(1+L249/100)</f>
        <v>0</v>
      </c>
      <c r="N249" s="244">
        <v>1.65E-3</v>
      </c>
      <c r="O249" s="244">
        <f>ROUND(E249*N249,2)</f>
        <v>0</v>
      </c>
      <c r="P249" s="244">
        <v>0</v>
      </c>
      <c r="Q249" s="244">
        <f>ROUND(E249*P249,2)</f>
        <v>0</v>
      </c>
      <c r="R249" s="244" t="s">
        <v>537</v>
      </c>
      <c r="S249" s="244" t="s">
        <v>190</v>
      </c>
      <c r="T249" s="245" t="s">
        <v>191</v>
      </c>
      <c r="U249" s="222">
        <v>1.1373500000000001</v>
      </c>
      <c r="V249" s="222">
        <f>ROUND(E249*U249,2)</f>
        <v>1.1399999999999999</v>
      </c>
      <c r="W249" s="222"/>
      <c r="X249" s="222" t="s">
        <v>192</v>
      </c>
      <c r="Y249" s="212"/>
      <c r="Z249" s="212"/>
      <c r="AA249" s="212"/>
      <c r="AB249" s="212"/>
      <c r="AC249" s="212"/>
      <c r="AD249" s="212"/>
      <c r="AE249" s="212"/>
      <c r="AF249" s="212"/>
      <c r="AG249" s="212" t="s">
        <v>193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5"/>
      <c r="D250" s="252"/>
      <c r="E250" s="252"/>
      <c r="F250" s="252"/>
      <c r="G250" s="25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209</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39">
        <v>50</v>
      </c>
      <c r="B251" s="240" t="s">
        <v>541</v>
      </c>
      <c r="C251" s="255" t="s">
        <v>542</v>
      </c>
      <c r="D251" s="241" t="s">
        <v>427</v>
      </c>
      <c r="E251" s="242">
        <v>3.6</v>
      </c>
      <c r="F251" s="243"/>
      <c r="G251" s="244">
        <f>ROUND(E251*F251,2)</f>
        <v>0</v>
      </c>
      <c r="H251" s="243"/>
      <c r="I251" s="244">
        <f>ROUND(E251*H251,2)</f>
        <v>0</v>
      </c>
      <c r="J251" s="243"/>
      <c r="K251" s="244">
        <f>ROUND(E251*J251,2)</f>
        <v>0</v>
      </c>
      <c r="L251" s="244">
        <v>21</v>
      </c>
      <c r="M251" s="244">
        <f>G251*(1+L251/100)</f>
        <v>0</v>
      </c>
      <c r="N251" s="244">
        <v>2.7399999999999998E-3</v>
      </c>
      <c r="O251" s="244">
        <f>ROUND(E251*N251,2)</f>
        <v>0.01</v>
      </c>
      <c r="P251" s="244">
        <v>0</v>
      </c>
      <c r="Q251" s="244">
        <f>ROUND(E251*P251,2)</f>
        <v>0</v>
      </c>
      <c r="R251" s="244" t="s">
        <v>537</v>
      </c>
      <c r="S251" s="244" t="s">
        <v>190</v>
      </c>
      <c r="T251" s="245" t="s">
        <v>191</v>
      </c>
      <c r="U251" s="222">
        <v>0.78464999999999996</v>
      </c>
      <c r="V251" s="222">
        <f>ROUND(E251*U251,2)</f>
        <v>2.82</v>
      </c>
      <c r="W251" s="222"/>
      <c r="X251" s="222" t="s">
        <v>192</v>
      </c>
      <c r="Y251" s="212"/>
      <c r="Z251" s="212"/>
      <c r="AA251" s="212"/>
      <c r="AB251" s="212"/>
      <c r="AC251" s="212"/>
      <c r="AD251" s="212"/>
      <c r="AE251" s="212"/>
      <c r="AF251" s="212"/>
      <c r="AG251" s="212" t="s">
        <v>193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6" t="s">
        <v>543</v>
      </c>
      <c r="D252" s="246"/>
      <c r="E252" s="246"/>
      <c r="F252" s="246"/>
      <c r="G252" s="246"/>
      <c r="H252" s="222"/>
      <c r="I252" s="222"/>
      <c r="J252" s="222"/>
      <c r="K252" s="222"/>
      <c r="L252" s="222"/>
      <c r="M252" s="222"/>
      <c r="N252" s="222"/>
      <c r="O252" s="222"/>
      <c r="P252" s="222"/>
      <c r="Q252" s="222"/>
      <c r="R252" s="222"/>
      <c r="S252" s="222"/>
      <c r="T252" s="222"/>
      <c r="U252" s="222"/>
      <c r="V252" s="222"/>
      <c r="W252" s="222"/>
      <c r="X252" s="222"/>
      <c r="Y252" s="212"/>
      <c r="Z252" s="212"/>
      <c r="AA252" s="212"/>
      <c r="AB252" s="212"/>
      <c r="AC252" s="212"/>
      <c r="AD252" s="212"/>
      <c r="AE252" s="212"/>
      <c r="AF252" s="212"/>
      <c r="AG252" s="212" t="s">
        <v>195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7" t="s">
        <v>544</v>
      </c>
      <c r="D253" s="224"/>
      <c r="E253" s="225">
        <v>3.6</v>
      </c>
      <c r="F253" s="222"/>
      <c r="G253" s="222"/>
      <c r="H253" s="222"/>
      <c r="I253" s="222"/>
      <c r="J253" s="222"/>
      <c r="K253" s="222"/>
      <c r="L253" s="222"/>
      <c r="M253" s="222"/>
      <c r="N253" s="222"/>
      <c r="O253" s="222"/>
      <c r="P253" s="222"/>
      <c r="Q253" s="222"/>
      <c r="R253" s="222"/>
      <c r="S253" s="222"/>
      <c r="T253" s="222"/>
      <c r="U253" s="222"/>
      <c r="V253" s="222"/>
      <c r="W253" s="222"/>
      <c r="X253" s="222"/>
      <c r="Y253" s="212"/>
      <c r="Z253" s="212"/>
      <c r="AA253" s="212"/>
      <c r="AB253" s="212"/>
      <c r="AC253" s="212"/>
      <c r="AD253" s="212"/>
      <c r="AE253" s="212"/>
      <c r="AF253" s="212"/>
      <c r="AG253" s="212" t="s">
        <v>197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9"/>
      <c r="D254" s="248"/>
      <c r="E254" s="248"/>
      <c r="F254" s="248"/>
      <c r="G254" s="248"/>
      <c r="H254" s="222"/>
      <c r="I254" s="222"/>
      <c r="J254" s="222"/>
      <c r="K254" s="222"/>
      <c r="L254" s="222"/>
      <c r="M254" s="222"/>
      <c r="N254" s="222"/>
      <c r="O254" s="222"/>
      <c r="P254" s="222"/>
      <c r="Q254" s="222"/>
      <c r="R254" s="222"/>
      <c r="S254" s="222"/>
      <c r="T254" s="222"/>
      <c r="U254" s="222"/>
      <c r="V254" s="222"/>
      <c r="W254" s="222"/>
      <c r="X254" s="222"/>
      <c r="Y254" s="212"/>
      <c r="Z254" s="212"/>
      <c r="AA254" s="212"/>
      <c r="AB254" s="212"/>
      <c r="AC254" s="212"/>
      <c r="AD254" s="212"/>
      <c r="AE254" s="212"/>
      <c r="AF254" s="212"/>
      <c r="AG254" s="212" t="s">
        <v>209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9">
        <v>51</v>
      </c>
      <c r="B255" s="240" t="s">
        <v>545</v>
      </c>
      <c r="C255" s="255" t="s">
        <v>546</v>
      </c>
      <c r="D255" s="241" t="s">
        <v>427</v>
      </c>
      <c r="E255" s="242">
        <v>27.6</v>
      </c>
      <c r="F255" s="243"/>
      <c r="G255" s="244">
        <f>ROUND(E255*F255,2)</f>
        <v>0</v>
      </c>
      <c r="H255" s="243"/>
      <c r="I255" s="244">
        <f>ROUND(E255*H255,2)</f>
        <v>0</v>
      </c>
      <c r="J255" s="243"/>
      <c r="K255" s="244">
        <f>ROUND(E255*J255,2)</f>
        <v>0</v>
      </c>
      <c r="L255" s="244">
        <v>21</v>
      </c>
      <c r="M255" s="244">
        <f>G255*(1+L255/100)</f>
        <v>0</v>
      </c>
      <c r="N255" s="244">
        <v>4.8900000000000002E-3</v>
      </c>
      <c r="O255" s="244">
        <f>ROUND(E255*N255,2)</f>
        <v>0.13</v>
      </c>
      <c r="P255" s="244">
        <v>0</v>
      </c>
      <c r="Q255" s="244">
        <f>ROUND(E255*P255,2)</f>
        <v>0</v>
      </c>
      <c r="R255" s="244" t="s">
        <v>537</v>
      </c>
      <c r="S255" s="244" t="s">
        <v>190</v>
      </c>
      <c r="T255" s="245" t="s">
        <v>191</v>
      </c>
      <c r="U255" s="222">
        <v>0.89505000000000001</v>
      </c>
      <c r="V255" s="222">
        <f>ROUND(E255*U255,2)</f>
        <v>24.7</v>
      </c>
      <c r="W255" s="222"/>
      <c r="X255" s="222" t="s">
        <v>192</v>
      </c>
      <c r="Y255" s="212"/>
      <c r="Z255" s="212"/>
      <c r="AA255" s="212"/>
      <c r="AB255" s="212"/>
      <c r="AC255" s="212"/>
      <c r="AD255" s="212"/>
      <c r="AE255" s="212"/>
      <c r="AF255" s="212"/>
      <c r="AG255" s="212" t="s">
        <v>193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6" t="s">
        <v>543</v>
      </c>
      <c r="D256" s="246"/>
      <c r="E256" s="246"/>
      <c r="F256" s="246"/>
      <c r="G256" s="246"/>
      <c r="H256" s="222"/>
      <c r="I256" s="222"/>
      <c r="J256" s="222"/>
      <c r="K256" s="222"/>
      <c r="L256" s="222"/>
      <c r="M256" s="222"/>
      <c r="N256" s="222"/>
      <c r="O256" s="222"/>
      <c r="P256" s="222"/>
      <c r="Q256" s="222"/>
      <c r="R256" s="222"/>
      <c r="S256" s="222"/>
      <c r="T256" s="222"/>
      <c r="U256" s="222"/>
      <c r="V256" s="222"/>
      <c r="W256" s="222"/>
      <c r="X256" s="222"/>
      <c r="Y256" s="212"/>
      <c r="Z256" s="212"/>
      <c r="AA256" s="212"/>
      <c r="AB256" s="212"/>
      <c r="AC256" s="212"/>
      <c r="AD256" s="212"/>
      <c r="AE256" s="212"/>
      <c r="AF256" s="212"/>
      <c r="AG256" s="212" t="s">
        <v>195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7" t="s">
        <v>547</v>
      </c>
      <c r="D257" s="224"/>
      <c r="E257" s="225">
        <v>27.6</v>
      </c>
      <c r="F257" s="222"/>
      <c r="G257" s="222"/>
      <c r="H257" s="222"/>
      <c r="I257" s="222"/>
      <c r="J257" s="222"/>
      <c r="K257" s="222"/>
      <c r="L257" s="222"/>
      <c r="M257" s="222"/>
      <c r="N257" s="222"/>
      <c r="O257" s="222"/>
      <c r="P257" s="222"/>
      <c r="Q257" s="222"/>
      <c r="R257" s="222"/>
      <c r="S257" s="222"/>
      <c r="T257" s="222"/>
      <c r="U257" s="222"/>
      <c r="V257" s="222"/>
      <c r="W257" s="222"/>
      <c r="X257" s="222"/>
      <c r="Y257" s="212"/>
      <c r="Z257" s="212"/>
      <c r="AA257" s="212"/>
      <c r="AB257" s="212"/>
      <c r="AC257" s="212"/>
      <c r="AD257" s="212"/>
      <c r="AE257" s="212"/>
      <c r="AF257" s="212"/>
      <c r="AG257" s="212" t="s">
        <v>197</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9"/>
      <c r="D258" s="248"/>
      <c r="E258" s="248"/>
      <c r="F258" s="248"/>
      <c r="G258" s="248"/>
      <c r="H258" s="222"/>
      <c r="I258" s="222"/>
      <c r="J258" s="222"/>
      <c r="K258" s="222"/>
      <c r="L258" s="222"/>
      <c r="M258" s="222"/>
      <c r="N258" s="222"/>
      <c r="O258" s="222"/>
      <c r="P258" s="222"/>
      <c r="Q258" s="222"/>
      <c r="R258" s="222"/>
      <c r="S258" s="222"/>
      <c r="T258" s="222"/>
      <c r="U258" s="222"/>
      <c r="V258" s="222"/>
      <c r="W258" s="222"/>
      <c r="X258" s="222"/>
      <c r="Y258" s="212"/>
      <c r="Z258" s="212"/>
      <c r="AA258" s="212"/>
      <c r="AB258" s="212"/>
      <c r="AC258" s="212"/>
      <c r="AD258" s="212"/>
      <c r="AE258" s="212"/>
      <c r="AF258" s="212"/>
      <c r="AG258" s="212" t="s">
        <v>209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45" outlineLevel="1" x14ac:dyDescent="0.2">
      <c r="A259" s="239">
        <v>52</v>
      </c>
      <c r="B259" s="240" t="s">
        <v>548</v>
      </c>
      <c r="C259" s="255" t="s">
        <v>549</v>
      </c>
      <c r="D259" s="241" t="s">
        <v>427</v>
      </c>
      <c r="E259" s="242">
        <v>4.5</v>
      </c>
      <c r="F259" s="243"/>
      <c r="G259" s="244">
        <f>ROUND(E259*F259,2)</f>
        <v>0</v>
      </c>
      <c r="H259" s="243"/>
      <c r="I259" s="244">
        <f>ROUND(E259*H259,2)</f>
        <v>0</v>
      </c>
      <c r="J259" s="243"/>
      <c r="K259" s="244">
        <f>ROUND(E259*J259,2)</f>
        <v>0</v>
      </c>
      <c r="L259" s="244">
        <v>21</v>
      </c>
      <c r="M259" s="244">
        <f>G259*(1+L259/100)</f>
        <v>0</v>
      </c>
      <c r="N259" s="244">
        <v>3.7799999999999999E-3</v>
      </c>
      <c r="O259" s="244">
        <f>ROUND(E259*N259,2)</f>
        <v>0.02</v>
      </c>
      <c r="P259" s="244">
        <v>0</v>
      </c>
      <c r="Q259" s="244">
        <f>ROUND(E259*P259,2)</f>
        <v>0</v>
      </c>
      <c r="R259" s="244" t="s">
        <v>537</v>
      </c>
      <c r="S259" s="244" t="s">
        <v>190</v>
      </c>
      <c r="T259" s="245" t="s">
        <v>191</v>
      </c>
      <c r="U259" s="222">
        <v>0.64195000000000002</v>
      </c>
      <c r="V259" s="222">
        <f>ROUND(E259*U259,2)</f>
        <v>2.89</v>
      </c>
      <c r="W259" s="222"/>
      <c r="X259" s="222" t="s">
        <v>192</v>
      </c>
      <c r="Y259" s="212"/>
      <c r="Z259" s="212"/>
      <c r="AA259" s="212"/>
      <c r="AB259" s="212"/>
      <c r="AC259" s="212"/>
      <c r="AD259" s="212"/>
      <c r="AE259" s="212"/>
      <c r="AF259" s="212"/>
      <c r="AG259" s="212" t="s">
        <v>193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57" t="s">
        <v>550</v>
      </c>
      <c r="D260" s="224"/>
      <c r="E260" s="225">
        <v>4.5</v>
      </c>
      <c r="F260" s="222"/>
      <c r="G260" s="222"/>
      <c r="H260" s="222"/>
      <c r="I260" s="222"/>
      <c r="J260" s="222"/>
      <c r="K260" s="222"/>
      <c r="L260" s="222"/>
      <c r="M260" s="222"/>
      <c r="N260" s="222"/>
      <c r="O260" s="222"/>
      <c r="P260" s="222"/>
      <c r="Q260" s="222"/>
      <c r="R260" s="222"/>
      <c r="S260" s="222"/>
      <c r="T260" s="222"/>
      <c r="U260" s="222"/>
      <c r="V260" s="222"/>
      <c r="W260" s="222"/>
      <c r="X260" s="222"/>
      <c r="Y260" s="212"/>
      <c r="Z260" s="212"/>
      <c r="AA260" s="212"/>
      <c r="AB260" s="212"/>
      <c r="AC260" s="212"/>
      <c r="AD260" s="212"/>
      <c r="AE260" s="212"/>
      <c r="AF260" s="212"/>
      <c r="AG260" s="212" t="s">
        <v>197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9"/>
      <c r="D261" s="248"/>
      <c r="E261" s="248"/>
      <c r="F261" s="248"/>
      <c r="G261" s="248"/>
      <c r="H261" s="222"/>
      <c r="I261" s="222"/>
      <c r="J261" s="222"/>
      <c r="K261" s="222"/>
      <c r="L261" s="222"/>
      <c r="M261" s="222"/>
      <c r="N261" s="222"/>
      <c r="O261" s="222"/>
      <c r="P261" s="222"/>
      <c r="Q261" s="222"/>
      <c r="R261" s="222"/>
      <c r="S261" s="222"/>
      <c r="T261" s="222"/>
      <c r="U261" s="222"/>
      <c r="V261" s="222"/>
      <c r="W261" s="222"/>
      <c r="X261" s="222"/>
      <c r="Y261" s="212"/>
      <c r="Z261" s="212"/>
      <c r="AA261" s="212"/>
      <c r="AB261" s="212"/>
      <c r="AC261" s="212"/>
      <c r="AD261" s="212"/>
      <c r="AE261" s="212"/>
      <c r="AF261" s="212"/>
      <c r="AG261" s="212" t="s">
        <v>209</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9">
        <v>53</v>
      </c>
      <c r="B262" s="240" t="s">
        <v>551</v>
      </c>
      <c r="C262" s="255" t="s">
        <v>552</v>
      </c>
      <c r="D262" s="241" t="s">
        <v>427</v>
      </c>
      <c r="E262" s="242">
        <v>14.63</v>
      </c>
      <c r="F262" s="243"/>
      <c r="G262" s="244">
        <f>ROUND(E262*F262,2)</f>
        <v>0</v>
      </c>
      <c r="H262" s="243"/>
      <c r="I262" s="244">
        <f>ROUND(E262*H262,2)</f>
        <v>0</v>
      </c>
      <c r="J262" s="243"/>
      <c r="K262" s="244">
        <f>ROUND(E262*J262,2)</f>
        <v>0</v>
      </c>
      <c r="L262" s="244">
        <v>21</v>
      </c>
      <c r="M262" s="244">
        <f>G262*(1+L262/100)</f>
        <v>0</v>
      </c>
      <c r="N262" s="244">
        <v>0</v>
      </c>
      <c r="O262" s="244">
        <f>ROUND(E262*N262,2)</f>
        <v>0</v>
      </c>
      <c r="P262" s="244">
        <v>2.6900000000000001E-3</v>
      </c>
      <c r="Q262" s="244">
        <f>ROUND(E262*P262,2)</f>
        <v>0.04</v>
      </c>
      <c r="R262" s="244" t="s">
        <v>537</v>
      </c>
      <c r="S262" s="244" t="s">
        <v>190</v>
      </c>
      <c r="T262" s="245" t="s">
        <v>191</v>
      </c>
      <c r="U262" s="222">
        <v>7.0000000000000007E-2</v>
      </c>
      <c r="V262" s="222">
        <f>ROUND(E262*U262,2)</f>
        <v>1.02</v>
      </c>
      <c r="W262" s="222"/>
      <c r="X262" s="222" t="s">
        <v>192</v>
      </c>
      <c r="Y262" s="212"/>
      <c r="Z262" s="212"/>
      <c r="AA262" s="212"/>
      <c r="AB262" s="212"/>
      <c r="AC262" s="212"/>
      <c r="AD262" s="212"/>
      <c r="AE262" s="212"/>
      <c r="AF262" s="212"/>
      <c r="AG262" s="212" t="s">
        <v>193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5"/>
      <c r="D263" s="252"/>
      <c r="E263" s="252"/>
      <c r="F263" s="252"/>
      <c r="G263" s="252"/>
      <c r="H263" s="222"/>
      <c r="I263" s="222"/>
      <c r="J263" s="222"/>
      <c r="K263" s="222"/>
      <c r="L263" s="222"/>
      <c r="M263" s="222"/>
      <c r="N263" s="222"/>
      <c r="O263" s="222"/>
      <c r="P263" s="222"/>
      <c r="Q263" s="222"/>
      <c r="R263" s="222"/>
      <c r="S263" s="222"/>
      <c r="T263" s="222"/>
      <c r="U263" s="222"/>
      <c r="V263" s="222"/>
      <c r="W263" s="222"/>
      <c r="X263" s="222"/>
      <c r="Y263" s="212"/>
      <c r="Z263" s="212"/>
      <c r="AA263" s="212"/>
      <c r="AB263" s="212"/>
      <c r="AC263" s="212"/>
      <c r="AD263" s="212"/>
      <c r="AE263" s="212"/>
      <c r="AF263" s="212"/>
      <c r="AG263" s="212" t="s">
        <v>209</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9">
        <v>54</v>
      </c>
      <c r="B264" s="240" t="s">
        <v>553</v>
      </c>
      <c r="C264" s="255" t="s">
        <v>554</v>
      </c>
      <c r="D264" s="241" t="s">
        <v>427</v>
      </c>
      <c r="E264" s="242">
        <v>14.63</v>
      </c>
      <c r="F264" s="243"/>
      <c r="G264" s="244">
        <f>ROUND(E264*F264,2)</f>
        <v>0</v>
      </c>
      <c r="H264" s="243"/>
      <c r="I264" s="244">
        <f>ROUND(E264*H264,2)</f>
        <v>0</v>
      </c>
      <c r="J264" s="243"/>
      <c r="K264" s="244">
        <f>ROUND(E264*J264,2)</f>
        <v>0</v>
      </c>
      <c r="L264" s="244">
        <v>21</v>
      </c>
      <c r="M264" s="244">
        <f>G264*(1+L264/100)</f>
        <v>0</v>
      </c>
      <c r="N264" s="244">
        <v>0</v>
      </c>
      <c r="O264" s="244">
        <f>ROUND(E264*N264,2)</f>
        <v>0</v>
      </c>
      <c r="P264" s="244">
        <v>3.3600000000000001E-3</v>
      </c>
      <c r="Q264" s="244">
        <f>ROUND(E264*P264,2)</f>
        <v>0.05</v>
      </c>
      <c r="R264" s="244" t="s">
        <v>537</v>
      </c>
      <c r="S264" s="244" t="s">
        <v>190</v>
      </c>
      <c r="T264" s="245" t="s">
        <v>191</v>
      </c>
      <c r="U264" s="222">
        <v>7.0000000000000007E-2</v>
      </c>
      <c r="V264" s="222">
        <f>ROUND(E264*U264,2)</f>
        <v>1.02</v>
      </c>
      <c r="W264" s="222"/>
      <c r="X264" s="222" t="s">
        <v>192</v>
      </c>
      <c r="Y264" s="212"/>
      <c r="Z264" s="212"/>
      <c r="AA264" s="212"/>
      <c r="AB264" s="212"/>
      <c r="AC264" s="212"/>
      <c r="AD264" s="212"/>
      <c r="AE264" s="212"/>
      <c r="AF264" s="212"/>
      <c r="AG264" s="212" t="s">
        <v>193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5"/>
      <c r="D265" s="252"/>
      <c r="E265" s="252"/>
      <c r="F265" s="252"/>
      <c r="G265" s="252"/>
      <c r="H265" s="222"/>
      <c r="I265" s="222"/>
      <c r="J265" s="222"/>
      <c r="K265" s="222"/>
      <c r="L265" s="222"/>
      <c r="M265" s="222"/>
      <c r="N265" s="222"/>
      <c r="O265" s="222"/>
      <c r="P265" s="222"/>
      <c r="Q265" s="222"/>
      <c r="R265" s="222"/>
      <c r="S265" s="222"/>
      <c r="T265" s="222"/>
      <c r="U265" s="222"/>
      <c r="V265" s="222"/>
      <c r="W265" s="222"/>
      <c r="X265" s="222"/>
      <c r="Y265" s="212"/>
      <c r="Z265" s="212"/>
      <c r="AA265" s="212"/>
      <c r="AB265" s="212"/>
      <c r="AC265" s="212"/>
      <c r="AD265" s="212"/>
      <c r="AE265" s="212"/>
      <c r="AF265" s="212"/>
      <c r="AG265" s="212" t="s">
        <v>209</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9">
        <v>55</v>
      </c>
      <c r="B266" s="240" t="s">
        <v>555</v>
      </c>
      <c r="C266" s="255" t="s">
        <v>556</v>
      </c>
      <c r="D266" s="241" t="s">
        <v>427</v>
      </c>
      <c r="E266" s="242">
        <v>28.385000000000002</v>
      </c>
      <c r="F266" s="243"/>
      <c r="G266" s="244">
        <f>ROUND(E266*F266,2)</f>
        <v>0</v>
      </c>
      <c r="H266" s="243"/>
      <c r="I266" s="244">
        <f>ROUND(E266*H266,2)</f>
        <v>0</v>
      </c>
      <c r="J266" s="243"/>
      <c r="K266" s="244">
        <f>ROUND(E266*J266,2)</f>
        <v>0</v>
      </c>
      <c r="L266" s="244">
        <v>21</v>
      </c>
      <c r="M266" s="244">
        <f>G266*(1+L266/100)</f>
        <v>0</v>
      </c>
      <c r="N266" s="244">
        <v>0</v>
      </c>
      <c r="O266" s="244">
        <f>ROUND(E266*N266,2)</f>
        <v>0</v>
      </c>
      <c r="P266" s="244">
        <v>2.3E-3</v>
      </c>
      <c r="Q266" s="244">
        <f>ROUND(E266*P266,2)</f>
        <v>7.0000000000000007E-2</v>
      </c>
      <c r="R266" s="244" t="s">
        <v>537</v>
      </c>
      <c r="S266" s="244" t="s">
        <v>190</v>
      </c>
      <c r="T266" s="245" t="s">
        <v>191</v>
      </c>
      <c r="U266" s="222">
        <v>0.10349999999999999</v>
      </c>
      <c r="V266" s="222">
        <f>ROUND(E266*U266,2)</f>
        <v>2.94</v>
      </c>
      <c r="W266" s="222"/>
      <c r="X266" s="222" t="s">
        <v>192</v>
      </c>
      <c r="Y266" s="212"/>
      <c r="Z266" s="212"/>
      <c r="AA266" s="212"/>
      <c r="AB266" s="212"/>
      <c r="AC266" s="212"/>
      <c r="AD266" s="212"/>
      <c r="AE266" s="212"/>
      <c r="AF266" s="212"/>
      <c r="AG266" s="212" t="s">
        <v>193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57" t="s">
        <v>557</v>
      </c>
      <c r="D267" s="224"/>
      <c r="E267" s="225">
        <v>23.105</v>
      </c>
      <c r="F267" s="222"/>
      <c r="G267" s="222"/>
      <c r="H267" s="222"/>
      <c r="I267" s="222"/>
      <c r="J267" s="222"/>
      <c r="K267" s="222"/>
      <c r="L267" s="222"/>
      <c r="M267" s="222"/>
      <c r="N267" s="222"/>
      <c r="O267" s="222"/>
      <c r="P267" s="222"/>
      <c r="Q267" s="222"/>
      <c r="R267" s="222"/>
      <c r="S267" s="222"/>
      <c r="T267" s="222"/>
      <c r="U267" s="222"/>
      <c r="V267" s="222"/>
      <c r="W267" s="222"/>
      <c r="X267" s="222"/>
      <c r="Y267" s="212"/>
      <c r="Z267" s="212"/>
      <c r="AA267" s="212"/>
      <c r="AB267" s="212"/>
      <c r="AC267" s="212"/>
      <c r="AD267" s="212"/>
      <c r="AE267" s="212"/>
      <c r="AF267" s="212"/>
      <c r="AG267" s="212" t="s">
        <v>197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7" t="s">
        <v>558</v>
      </c>
      <c r="D268" s="224"/>
      <c r="E268" s="225">
        <v>5.28</v>
      </c>
      <c r="F268" s="222"/>
      <c r="G268" s="222"/>
      <c r="H268" s="222"/>
      <c r="I268" s="222"/>
      <c r="J268" s="222"/>
      <c r="K268" s="222"/>
      <c r="L268" s="222"/>
      <c r="M268" s="222"/>
      <c r="N268" s="222"/>
      <c r="O268" s="222"/>
      <c r="P268" s="222"/>
      <c r="Q268" s="222"/>
      <c r="R268" s="222"/>
      <c r="S268" s="222"/>
      <c r="T268" s="222"/>
      <c r="U268" s="222"/>
      <c r="V268" s="222"/>
      <c r="W268" s="222"/>
      <c r="X268" s="222"/>
      <c r="Y268" s="212"/>
      <c r="Z268" s="212"/>
      <c r="AA268" s="212"/>
      <c r="AB268" s="212"/>
      <c r="AC268" s="212"/>
      <c r="AD268" s="212"/>
      <c r="AE268" s="212"/>
      <c r="AF268" s="212"/>
      <c r="AG268" s="212" t="s">
        <v>197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58" t="s">
        <v>206</v>
      </c>
      <c r="D269" s="226"/>
      <c r="E269" s="227">
        <v>28.385000000000002</v>
      </c>
      <c r="F269" s="222"/>
      <c r="G269" s="222"/>
      <c r="H269" s="222"/>
      <c r="I269" s="222"/>
      <c r="J269" s="222"/>
      <c r="K269" s="222"/>
      <c r="L269" s="222"/>
      <c r="M269" s="222"/>
      <c r="N269" s="222"/>
      <c r="O269" s="222"/>
      <c r="P269" s="222"/>
      <c r="Q269" s="222"/>
      <c r="R269" s="222"/>
      <c r="S269" s="222"/>
      <c r="T269" s="222"/>
      <c r="U269" s="222"/>
      <c r="V269" s="222"/>
      <c r="W269" s="222"/>
      <c r="X269" s="222"/>
      <c r="Y269" s="212"/>
      <c r="Z269" s="212"/>
      <c r="AA269" s="212"/>
      <c r="AB269" s="212"/>
      <c r="AC269" s="212"/>
      <c r="AD269" s="212"/>
      <c r="AE269" s="212"/>
      <c r="AF269" s="212"/>
      <c r="AG269" s="212" t="s">
        <v>197</v>
      </c>
      <c r="AH269" s="212">
        <v>1</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9"/>
      <c r="D270" s="248"/>
      <c r="E270" s="248"/>
      <c r="F270" s="248"/>
      <c r="G270" s="248"/>
      <c r="H270" s="222"/>
      <c r="I270" s="222"/>
      <c r="J270" s="222"/>
      <c r="K270" s="222"/>
      <c r="L270" s="222"/>
      <c r="M270" s="222"/>
      <c r="N270" s="222"/>
      <c r="O270" s="222"/>
      <c r="P270" s="222"/>
      <c r="Q270" s="222"/>
      <c r="R270" s="222"/>
      <c r="S270" s="222"/>
      <c r="T270" s="222"/>
      <c r="U270" s="222"/>
      <c r="V270" s="222"/>
      <c r="W270" s="222"/>
      <c r="X270" s="222"/>
      <c r="Y270" s="212"/>
      <c r="Z270" s="212"/>
      <c r="AA270" s="212"/>
      <c r="AB270" s="212"/>
      <c r="AC270" s="212"/>
      <c r="AD270" s="212"/>
      <c r="AE270" s="212"/>
      <c r="AF270" s="212"/>
      <c r="AG270" s="212" t="s">
        <v>209</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9">
        <v>56</v>
      </c>
      <c r="B271" s="240" t="s">
        <v>559</v>
      </c>
      <c r="C271" s="255" t="s">
        <v>560</v>
      </c>
      <c r="D271" s="241" t="s">
        <v>427</v>
      </c>
      <c r="E271" s="242">
        <v>4.5</v>
      </c>
      <c r="F271" s="243"/>
      <c r="G271" s="244">
        <f>ROUND(E271*F271,2)</f>
        <v>0</v>
      </c>
      <c r="H271" s="243"/>
      <c r="I271" s="244">
        <f>ROUND(E271*H271,2)</f>
        <v>0</v>
      </c>
      <c r="J271" s="243"/>
      <c r="K271" s="244">
        <f>ROUND(E271*J271,2)</f>
        <v>0</v>
      </c>
      <c r="L271" s="244">
        <v>21</v>
      </c>
      <c r="M271" s="244">
        <f>G271*(1+L271/100)</f>
        <v>0</v>
      </c>
      <c r="N271" s="244">
        <v>0</v>
      </c>
      <c r="O271" s="244">
        <f>ROUND(E271*N271,2)</f>
        <v>0</v>
      </c>
      <c r="P271" s="244">
        <v>3.5599999999999998E-3</v>
      </c>
      <c r="Q271" s="244">
        <f>ROUND(E271*P271,2)</f>
        <v>0.02</v>
      </c>
      <c r="R271" s="244" t="s">
        <v>537</v>
      </c>
      <c r="S271" s="244" t="s">
        <v>190</v>
      </c>
      <c r="T271" s="245" t="s">
        <v>191</v>
      </c>
      <c r="U271" s="222">
        <v>8.0500000000000002E-2</v>
      </c>
      <c r="V271" s="222">
        <f>ROUND(E271*U271,2)</f>
        <v>0.36</v>
      </c>
      <c r="W271" s="222"/>
      <c r="X271" s="222" t="s">
        <v>192</v>
      </c>
      <c r="Y271" s="212"/>
      <c r="Z271" s="212"/>
      <c r="AA271" s="212"/>
      <c r="AB271" s="212"/>
      <c r="AC271" s="212"/>
      <c r="AD271" s="212"/>
      <c r="AE271" s="212"/>
      <c r="AF271" s="212"/>
      <c r="AG271" s="212" t="s">
        <v>193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5"/>
      <c r="D272" s="252"/>
      <c r="E272" s="252"/>
      <c r="F272" s="252"/>
      <c r="G272" s="252"/>
      <c r="H272" s="222"/>
      <c r="I272" s="222"/>
      <c r="J272" s="222"/>
      <c r="K272" s="222"/>
      <c r="L272" s="222"/>
      <c r="M272" s="222"/>
      <c r="N272" s="222"/>
      <c r="O272" s="222"/>
      <c r="P272" s="222"/>
      <c r="Q272" s="222"/>
      <c r="R272" s="222"/>
      <c r="S272" s="222"/>
      <c r="T272" s="222"/>
      <c r="U272" s="222"/>
      <c r="V272" s="222"/>
      <c r="W272" s="222"/>
      <c r="X272" s="222"/>
      <c r="Y272" s="212"/>
      <c r="Z272" s="212"/>
      <c r="AA272" s="212"/>
      <c r="AB272" s="212"/>
      <c r="AC272" s="212"/>
      <c r="AD272" s="212"/>
      <c r="AE272" s="212"/>
      <c r="AF272" s="212"/>
      <c r="AG272" s="212" t="s">
        <v>209</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39">
        <v>57</v>
      </c>
      <c r="B273" s="240" t="s">
        <v>561</v>
      </c>
      <c r="C273" s="255" t="s">
        <v>562</v>
      </c>
      <c r="D273" s="241" t="s">
        <v>427</v>
      </c>
      <c r="E273" s="242">
        <v>14.6</v>
      </c>
      <c r="F273" s="243"/>
      <c r="G273" s="244">
        <f>ROUND(E273*F273,2)</f>
        <v>0</v>
      </c>
      <c r="H273" s="243"/>
      <c r="I273" s="244">
        <f>ROUND(E273*H273,2)</f>
        <v>0</v>
      </c>
      <c r="J273" s="243"/>
      <c r="K273" s="244">
        <f>ROUND(E273*J273,2)</f>
        <v>0</v>
      </c>
      <c r="L273" s="244">
        <v>21</v>
      </c>
      <c r="M273" s="244">
        <f>G273*(1+L273/100)</f>
        <v>0</v>
      </c>
      <c r="N273" s="244">
        <v>4.15E-3</v>
      </c>
      <c r="O273" s="244">
        <f>ROUND(E273*N273,2)</f>
        <v>0.06</v>
      </c>
      <c r="P273" s="244">
        <v>0</v>
      </c>
      <c r="Q273" s="244">
        <f>ROUND(E273*P273,2)</f>
        <v>0</v>
      </c>
      <c r="R273" s="244"/>
      <c r="S273" s="244" t="s">
        <v>228</v>
      </c>
      <c r="T273" s="245" t="s">
        <v>229</v>
      </c>
      <c r="U273" s="222">
        <v>0.65700000000000003</v>
      </c>
      <c r="V273" s="222">
        <f>ROUND(E273*U273,2)</f>
        <v>9.59</v>
      </c>
      <c r="W273" s="222"/>
      <c r="X273" s="222" t="s">
        <v>192</v>
      </c>
      <c r="Y273" s="212"/>
      <c r="Z273" s="212"/>
      <c r="AA273" s="212"/>
      <c r="AB273" s="212"/>
      <c r="AC273" s="212"/>
      <c r="AD273" s="212"/>
      <c r="AE273" s="212"/>
      <c r="AF273" s="212"/>
      <c r="AG273" s="212" t="s">
        <v>193</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5"/>
      <c r="D274" s="252"/>
      <c r="E274" s="252"/>
      <c r="F274" s="252"/>
      <c r="G274" s="252"/>
      <c r="H274" s="222"/>
      <c r="I274" s="222"/>
      <c r="J274" s="222"/>
      <c r="K274" s="222"/>
      <c r="L274" s="222"/>
      <c r="M274" s="222"/>
      <c r="N274" s="222"/>
      <c r="O274" s="222"/>
      <c r="P274" s="222"/>
      <c r="Q274" s="222"/>
      <c r="R274" s="222"/>
      <c r="S274" s="222"/>
      <c r="T274" s="222"/>
      <c r="U274" s="222"/>
      <c r="V274" s="222"/>
      <c r="W274" s="222"/>
      <c r="X274" s="222"/>
      <c r="Y274" s="212"/>
      <c r="Z274" s="212"/>
      <c r="AA274" s="212"/>
      <c r="AB274" s="212"/>
      <c r="AC274" s="212"/>
      <c r="AD274" s="212"/>
      <c r="AE274" s="212"/>
      <c r="AF274" s="212"/>
      <c r="AG274" s="212" t="s">
        <v>209</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22.5" outlineLevel="1" x14ac:dyDescent="0.2">
      <c r="A275" s="239">
        <v>58</v>
      </c>
      <c r="B275" s="240" t="s">
        <v>563</v>
      </c>
      <c r="C275" s="255" t="s">
        <v>564</v>
      </c>
      <c r="D275" s="241" t="s">
        <v>565</v>
      </c>
      <c r="E275" s="242">
        <v>4</v>
      </c>
      <c r="F275" s="243"/>
      <c r="G275" s="244">
        <f>ROUND(E275*F275,2)</f>
        <v>0</v>
      </c>
      <c r="H275" s="243"/>
      <c r="I275" s="244">
        <f>ROUND(E275*H275,2)</f>
        <v>0</v>
      </c>
      <c r="J275" s="243"/>
      <c r="K275" s="244">
        <f>ROUND(E275*J275,2)</f>
        <v>0</v>
      </c>
      <c r="L275" s="244">
        <v>21</v>
      </c>
      <c r="M275" s="244">
        <f>G275*(1+L275/100)</f>
        <v>0</v>
      </c>
      <c r="N275" s="244">
        <v>0</v>
      </c>
      <c r="O275" s="244">
        <f>ROUND(E275*N275,2)</f>
        <v>0</v>
      </c>
      <c r="P275" s="244">
        <v>0</v>
      </c>
      <c r="Q275" s="244">
        <f>ROUND(E275*P275,2)</f>
        <v>0</v>
      </c>
      <c r="R275" s="244"/>
      <c r="S275" s="244" t="s">
        <v>228</v>
      </c>
      <c r="T275" s="245" t="s">
        <v>229</v>
      </c>
      <c r="U275" s="222">
        <v>0</v>
      </c>
      <c r="V275" s="222">
        <f>ROUND(E275*U275,2)</f>
        <v>0</v>
      </c>
      <c r="W275" s="222"/>
      <c r="X275" s="222" t="s">
        <v>192</v>
      </c>
      <c r="Y275" s="212"/>
      <c r="Z275" s="212"/>
      <c r="AA275" s="212"/>
      <c r="AB275" s="212"/>
      <c r="AC275" s="212"/>
      <c r="AD275" s="212"/>
      <c r="AE275" s="212"/>
      <c r="AF275" s="212"/>
      <c r="AG275" s="212" t="s">
        <v>193</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5"/>
      <c r="D276" s="252"/>
      <c r="E276" s="252"/>
      <c r="F276" s="252"/>
      <c r="G276" s="252"/>
      <c r="H276" s="222"/>
      <c r="I276" s="222"/>
      <c r="J276" s="222"/>
      <c r="K276" s="222"/>
      <c r="L276" s="222"/>
      <c r="M276" s="222"/>
      <c r="N276" s="222"/>
      <c r="O276" s="222"/>
      <c r="P276" s="222"/>
      <c r="Q276" s="222"/>
      <c r="R276" s="222"/>
      <c r="S276" s="222"/>
      <c r="T276" s="222"/>
      <c r="U276" s="222"/>
      <c r="V276" s="222"/>
      <c r="W276" s="222"/>
      <c r="X276" s="222"/>
      <c r="Y276" s="212"/>
      <c r="Z276" s="212"/>
      <c r="AA276" s="212"/>
      <c r="AB276" s="212"/>
      <c r="AC276" s="212"/>
      <c r="AD276" s="212"/>
      <c r="AE276" s="212"/>
      <c r="AF276" s="212"/>
      <c r="AG276" s="212" t="s">
        <v>209</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39">
        <v>59</v>
      </c>
      <c r="B277" s="240" t="s">
        <v>566</v>
      </c>
      <c r="C277" s="255" t="s">
        <v>567</v>
      </c>
      <c r="D277" s="241" t="s">
        <v>565</v>
      </c>
      <c r="E277" s="242">
        <v>4</v>
      </c>
      <c r="F277" s="243"/>
      <c r="G277" s="244">
        <f>ROUND(E277*F277,2)</f>
        <v>0</v>
      </c>
      <c r="H277" s="243"/>
      <c r="I277" s="244">
        <f>ROUND(E277*H277,2)</f>
        <v>0</v>
      </c>
      <c r="J277" s="243"/>
      <c r="K277" s="244">
        <f>ROUND(E277*J277,2)</f>
        <v>0</v>
      </c>
      <c r="L277" s="244">
        <v>21</v>
      </c>
      <c r="M277" s="244">
        <f>G277*(1+L277/100)</f>
        <v>0</v>
      </c>
      <c r="N277" s="244">
        <v>0</v>
      </c>
      <c r="O277" s="244">
        <f>ROUND(E277*N277,2)</f>
        <v>0</v>
      </c>
      <c r="P277" s="244">
        <v>0</v>
      </c>
      <c r="Q277" s="244">
        <f>ROUND(E277*P277,2)</f>
        <v>0</v>
      </c>
      <c r="R277" s="244"/>
      <c r="S277" s="244" t="s">
        <v>228</v>
      </c>
      <c r="T277" s="245" t="s">
        <v>229</v>
      </c>
      <c r="U277" s="222">
        <v>0</v>
      </c>
      <c r="V277" s="222">
        <f>ROUND(E277*U277,2)</f>
        <v>0</v>
      </c>
      <c r="W277" s="222"/>
      <c r="X277" s="222" t="s">
        <v>192</v>
      </c>
      <c r="Y277" s="212"/>
      <c r="Z277" s="212"/>
      <c r="AA277" s="212"/>
      <c r="AB277" s="212"/>
      <c r="AC277" s="212"/>
      <c r="AD277" s="212"/>
      <c r="AE277" s="212"/>
      <c r="AF277" s="212"/>
      <c r="AG277" s="212" t="s">
        <v>193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5"/>
      <c r="D278" s="252"/>
      <c r="E278" s="252"/>
      <c r="F278" s="252"/>
      <c r="G278" s="252"/>
      <c r="H278" s="222"/>
      <c r="I278" s="222"/>
      <c r="J278" s="222"/>
      <c r="K278" s="222"/>
      <c r="L278" s="222"/>
      <c r="M278" s="222"/>
      <c r="N278" s="222"/>
      <c r="O278" s="222"/>
      <c r="P278" s="222"/>
      <c r="Q278" s="222"/>
      <c r="R278" s="222"/>
      <c r="S278" s="222"/>
      <c r="T278" s="222"/>
      <c r="U278" s="222"/>
      <c r="V278" s="222"/>
      <c r="W278" s="222"/>
      <c r="X278" s="222"/>
      <c r="Y278" s="212"/>
      <c r="Z278" s="212"/>
      <c r="AA278" s="212"/>
      <c r="AB278" s="212"/>
      <c r="AC278" s="212"/>
      <c r="AD278" s="212"/>
      <c r="AE278" s="212"/>
      <c r="AF278" s="212"/>
      <c r="AG278" s="212" t="s">
        <v>209</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v>60</v>
      </c>
      <c r="B279" s="220" t="s">
        <v>568</v>
      </c>
      <c r="C279" s="270" t="s">
        <v>569</v>
      </c>
      <c r="D279" s="221" t="s">
        <v>0</v>
      </c>
      <c r="E279" s="247"/>
      <c r="F279" s="223"/>
      <c r="G279" s="222">
        <f>ROUND(E279*F279,2)</f>
        <v>0</v>
      </c>
      <c r="H279" s="223"/>
      <c r="I279" s="222">
        <f>ROUND(E279*H279,2)</f>
        <v>0</v>
      </c>
      <c r="J279" s="223"/>
      <c r="K279" s="222">
        <f>ROUND(E279*J279,2)</f>
        <v>0</v>
      </c>
      <c r="L279" s="222">
        <v>21</v>
      </c>
      <c r="M279" s="222">
        <f>G279*(1+L279/100)</f>
        <v>0</v>
      </c>
      <c r="N279" s="222">
        <v>0</v>
      </c>
      <c r="O279" s="222">
        <f>ROUND(E279*N279,2)</f>
        <v>0</v>
      </c>
      <c r="P279" s="222">
        <v>0</v>
      </c>
      <c r="Q279" s="222">
        <f>ROUND(E279*P279,2)</f>
        <v>0</v>
      </c>
      <c r="R279" s="222" t="s">
        <v>537</v>
      </c>
      <c r="S279" s="222" t="s">
        <v>190</v>
      </c>
      <c r="T279" s="222" t="s">
        <v>191</v>
      </c>
      <c r="U279" s="222">
        <v>0</v>
      </c>
      <c r="V279" s="222">
        <f>ROUND(E279*U279,2)</f>
        <v>0</v>
      </c>
      <c r="W279" s="222"/>
      <c r="X279" s="222" t="s">
        <v>296</v>
      </c>
      <c r="Y279" s="212"/>
      <c r="Z279" s="212"/>
      <c r="AA279" s="212"/>
      <c r="AB279" s="212"/>
      <c r="AC279" s="212"/>
      <c r="AD279" s="212"/>
      <c r="AE279" s="212"/>
      <c r="AF279" s="212"/>
      <c r="AG279" s="212" t="s">
        <v>297</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71" t="s">
        <v>526</v>
      </c>
      <c r="D280" s="269"/>
      <c r="E280" s="269"/>
      <c r="F280" s="269"/>
      <c r="G280" s="269"/>
      <c r="H280" s="222"/>
      <c r="I280" s="222"/>
      <c r="J280" s="222"/>
      <c r="K280" s="222"/>
      <c r="L280" s="222"/>
      <c r="M280" s="222"/>
      <c r="N280" s="222"/>
      <c r="O280" s="222"/>
      <c r="P280" s="222"/>
      <c r="Q280" s="222"/>
      <c r="R280" s="222"/>
      <c r="S280" s="222"/>
      <c r="T280" s="222"/>
      <c r="U280" s="222"/>
      <c r="V280" s="222"/>
      <c r="W280" s="222"/>
      <c r="X280" s="222"/>
      <c r="Y280" s="212"/>
      <c r="Z280" s="212"/>
      <c r="AA280" s="212"/>
      <c r="AB280" s="212"/>
      <c r="AC280" s="212"/>
      <c r="AD280" s="212"/>
      <c r="AE280" s="212"/>
      <c r="AF280" s="212"/>
      <c r="AG280" s="212" t="s">
        <v>195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59"/>
      <c r="D281" s="248"/>
      <c r="E281" s="248"/>
      <c r="F281" s="248"/>
      <c r="G281" s="248"/>
      <c r="H281" s="222"/>
      <c r="I281" s="222"/>
      <c r="J281" s="222"/>
      <c r="K281" s="222"/>
      <c r="L281" s="222"/>
      <c r="M281" s="222"/>
      <c r="N281" s="222"/>
      <c r="O281" s="222"/>
      <c r="P281" s="222"/>
      <c r="Q281" s="222"/>
      <c r="R281" s="222"/>
      <c r="S281" s="222"/>
      <c r="T281" s="222"/>
      <c r="U281" s="222"/>
      <c r="V281" s="222"/>
      <c r="W281" s="222"/>
      <c r="X281" s="222"/>
      <c r="Y281" s="212"/>
      <c r="Z281" s="212"/>
      <c r="AA281" s="212"/>
      <c r="AB281" s="212"/>
      <c r="AC281" s="212"/>
      <c r="AD281" s="212"/>
      <c r="AE281" s="212"/>
      <c r="AF281" s="212"/>
      <c r="AG281" s="212" t="s">
        <v>209</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33" t="s">
        <v>184</v>
      </c>
      <c r="B282" s="234" t="s">
        <v>141</v>
      </c>
      <c r="C282" s="254" t="s">
        <v>142</v>
      </c>
      <c r="D282" s="235"/>
      <c r="E282" s="236"/>
      <c r="F282" s="237"/>
      <c r="G282" s="237">
        <f>SUMIF(AG283:AG309,"&lt;&gt;NOR",G283:G309)</f>
        <v>0</v>
      </c>
      <c r="H282" s="237"/>
      <c r="I282" s="237">
        <f>SUM(I283:I309)</f>
        <v>0</v>
      </c>
      <c r="J282" s="237"/>
      <c r="K282" s="237">
        <f>SUM(K283:K309)</f>
        <v>0</v>
      </c>
      <c r="L282" s="237"/>
      <c r="M282" s="237">
        <f>SUM(M283:M309)</f>
        <v>0</v>
      </c>
      <c r="N282" s="237"/>
      <c r="O282" s="237">
        <f>SUM(O283:O309)</f>
        <v>0</v>
      </c>
      <c r="P282" s="237"/>
      <c r="Q282" s="237">
        <f>SUM(Q283:Q309)</f>
        <v>0</v>
      </c>
      <c r="R282" s="237"/>
      <c r="S282" s="237"/>
      <c r="T282" s="238"/>
      <c r="U282" s="232"/>
      <c r="V282" s="232">
        <f>SUM(V283:V309)</f>
        <v>5.54</v>
      </c>
      <c r="W282" s="232"/>
      <c r="X282" s="232"/>
      <c r="AG282" t="s">
        <v>185</v>
      </c>
    </row>
    <row r="283" spans="1:60" ht="33.75" outlineLevel="1" x14ac:dyDescent="0.2">
      <c r="A283" s="239">
        <v>61</v>
      </c>
      <c r="B283" s="240" t="s">
        <v>570</v>
      </c>
      <c r="C283" s="255" t="s">
        <v>571</v>
      </c>
      <c r="D283" s="241" t="s">
        <v>427</v>
      </c>
      <c r="E283" s="242">
        <v>18</v>
      </c>
      <c r="F283" s="243"/>
      <c r="G283" s="244">
        <f>ROUND(E283*F283,2)</f>
        <v>0</v>
      </c>
      <c r="H283" s="243"/>
      <c r="I283" s="244">
        <f>ROUND(E283*H283,2)</f>
        <v>0</v>
      </c>
      <c r="J283" s="243"/>
      <c r="K283" s="244">
        <f>ROUND(E283*J283,2)</f>
        <v>0</v>
      </c>
      <c r="L283" s="244">
        <v>21</v>
      </c>
      <c r="M283" s="244">
        <f>G283*(1+L283/100)</f>
        <v>0</v>
      </c>
      <c r="N283" s="244">
        <v>0</v>
      </c>
      <c r="O283" s="244">
        <f>ROUND(E283*N283,2)</f>
        <v>0</v>
      </c>
      <c r="P283" s="244">
        <v>0</v>
      </c>
      <c r="Q283" s="244">
        <f>ROUND(E283*P283,2)</f>
        <v>0</v>
      </c>
      <c r="R283" s="244" t="s">
        <v>572</v>
      </c>
      <c r="S283" s="244" t="s">
        <v>190</v>
      </c>
      <c r="T283" s="245" t="s">
        <v>191</v>
      </c>
      <c r="U283" s="222">
        <v>0.18</v>
      </c>
      <c r="V283" s="222">
        <f>ROUND(E283*U283,2)</f>
        <v>3.24</v>
      </c>
      <c r="W283" s="222"/>
      <c r="X283" s="222" t="s">
        <v>192</v>
      </c>
      <c r="Y283" s="212"/>
      <c r="Z283" s="212"/>
      <c r="AA283" s="212"/>
      <c r="AB283" s="212"/>
      <c r="AC283" s="212"/>
      <c r="AD283" s="212"/>
      <c r="AE283" s="212"/>
      <c r="AF283" s="212"/>
      <c r="AG283" s="212" t="s">
        <v>193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1" t="s">
        <v>573</v>
      </c>
      <c r="D284" s="251"/>
      <c r="E284" s="251"/>
      <c r="F284" s="251"/>
      <c r="G284" s="251"/>
      <c r="H284" s="222"/>
      <c r="I284" s="222"/>
      <c r="J284" s="222"/>
      <c r="K284" s="222"/>
      <c r="L284" s="222"/>
      <c r="M284" s="222"/>
      <c r="N284" s="222"/>
      <c r="O284" s="222"/>
      <c r="P284" s="222"/>
      <c r="Q284" s="222"/>
      <c r="R284" s="222"/>
      <c r="S284" s="222"/>
      <c r="T284" s="222"/>
      <c r="U284" s="222"/>
      <c r="V284" s="222"/>
      <c r="W284" s="222"/>
      <c r="X284" s="222"/>
      <c r="Y284" s="212"/>
      <c r="Z284" s="212"/>
      <c r="AA284" s="212"/>
      <c r="AB284" s="212"/>
      <c r="AC284" s="212"/>
      <c r="AD284" s="212"/>
      <c r="AE284" s="212"/>
      <c r="AF284" s="212"/>
      <c r="AG284" s="212" t="s">
        <v>221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57" t="s">
        <v>574</v>
      </c>
      <c r="D285" s="224"/>
      <c r="E285" s="225">
        <v>18</v>
      </c>
      <c r="F285" s="222"/>
      <c r="G285" s="222"/>
      <c r="H285" s="222"/>
      <c r="I285" s="222"/>
      <c r="J285" s="222"/>
      <c r="K285" s="222"/>
      <c r="L285" s="222"/>
      <c r="M285" s="222"/>
      <c r="N285" s="222"/>
      <c r="O285" s="222"/>
      <c r="P285" s="222"/>
      <c r="Q285" s="222"/>
      <c r="R285" s="222"/>
      <c r="S285" s="222"/>
      <c r="T285" s="222"/>
      <c r="U285" s="222"/>
      <c r="V285" s="222"/>
      <c r="W285" s="222"/>
      <c r="X285" s="222"/>
      <c r="Y285" s="212"/>
      <c r="Z285" s="212"/>
      <c r="AA285" s="212"/>
      <c r="AB285" s="212"/>
      <c r="AC285" s="212"/>
      <c r="AD285" s="212"/>
      <c r="AE285" s="212"/>
      <c r="AF285" s="212"/>
      <c r="AG285" s="212" t="s">
        <v>197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59"/>
      <c r="D286" s="248"/>
      <c r="E286" s="248"/>
      <c r="F286" s="248"/>
      <c r="G286" s="248"/>
      <c r="H286" s="222"/>
      <c r="I286" s="222"/>
      <c r="J286" s="222"/>
      <c r="K286" s="222"/>
      <c r="L286" s="222"/>
      <c r="M286" s="222"/>
      <c r="N286" s="222"/>
      <c r="O286" s="222"/>
      <c r="P286" s="222"/>
      <c r="Q286" s="222"/>
      <c r="R286" s="222"/>
      <c r="S286" s="222"/>
      <c r="T286" s="222"/>
      <c r="U286" s="222"/>
      <c r="V286" s="222"/>
      <c r="W286" s="222"/>
      <c r="X286" s="222"/>
      <c r="Y286" s="212"/>
      <c r="Z286" s="212"/>
      <c r="AA286" s="212"/>
      <c r="AB286" s="212"/>
      <c r="AC286" s="212"/>
      <c r="AD286" s="212"/>
      <c r="AE286" s="212"/>
      <c r="AF286" s="212"/>
      <c r="AG286" s="212" t="s">
        <v>209</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1" x14ac:dyDescent="0.2">
      <c r="A287" s="239">
        <v>62</v>
      </c>
      <c r="B287" s="240" t="s">
        <v>575</v>
      </c>
      <c r="C287" s="255" t="s">
        <v>576</v>
      </c>
      <c r="D287" s="241" t="s">
        <v>427</v>
      </c>
      <c r="E287" s="242">
        <v>3.6</v>
      </c>
      <c r="F287" s="243"/>
      <c r="G287" s="244">
        <f>ROUND(E287*F287,2)</f>
        <v>0</v>
      </c>
      <c r="H287" s="243"/>
      <c r="I287" s="244">
        <f>ROUND(E287*H287,2)</f>
        <v>0</v>
      </c>
      <c r="J287" s="243"/>
      <c r="K287" s="244">
        <f>ROUND(E287*J287,2)</f>
        <v>0</v>
      </c>
      <c r="L287" s="244">
        <v>21</v>
      </c>
      <c r="M287" s="244">
        <f>G287*(1+L287/100)</f>
        <v>0</v>
      </c>
      <c r="N287" s="244">
        <v>1.2E-4</v>
      </c>
      <c r="O287" s="244">
        <f>ROUND(E287*N287,2)</f>
        <v>0</v>
      </c>
      <c r="P287" s="244">
        <v>0</v>
      </c>
      <c r="Q287" s="244">
        <f>ROUND(E287*P287,2)</f>
        <v>0</v>
      </c>
      <c r="R287" s="244" t="s">
        <v>572</v>
      </c>
      <c r="S287" s="244" t="s">
        <v>190</v>
      </c>
      <c r="T287" s="245" t="s">
        <v>191</v>
      </c>
      <c r="U287" s="222">
        <v>0.64</v>
      </c>
      <c r="V287" s="222">
        <f>ROUND(E287*U287,2)</f>
        <v>2.2999999999999998</v>
      </c>
      <c r="W287" s="222"/>
      <c r="X287" s="222" t="s">
        <v>192</v>
      </c>
      <c r="Y287" s="212"/>
      <c r="Z287" s="212"/>
      <c r="AA287" s="212"/>
      <c r="AB287" s="212"/>
      <c r="AC287" s="212"/>
      <c r="AD287" s="212"/>
      <c r="AE287" s="212"/>
      <c r="AF287" s="212"/>
      <c r="AG287" s="212" t="s">
        <v>193</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19"/>
      <c r="B288" s="220"/>
      <c r="C288" s="261" t="s">
        <v>577</v>
      </c>
      <c r="D288" s="251"/>
      <c r="E288" s="251"/>
      <c r="F288" s="251"/>
      <c r="G288" s="251"/>
      <c r="H288" s="222"/>
      <c r="I288" s="222"/>
      <c r="J288" s="222"/>
      <c r="K288" s="222"/>
      <c r="L288" s="222"/>
      <c r="M288" s="222"/>
      <c r="N288" s="222"/>
      <c r="O288" s="222"/>
      <c r="P288" s="222"/>
      <c r="Q288" s="222"/>
      <c r="R288" s="222"/>
      <c r="S288" s="222"/>
      <c r="T288" s="222"/>
      <c r="U288" s="222"/>
      <c r="V288" s="222"/>
      <c r="W288" s="222"/>
      <c r="X288" s="222"/>
      <c r="Y288" s="212"/>
      <c r="Z288" s="212"/>
      <c r="AA288" s="212"/>
      <c r="AB288" s="212"/>
      <c r="AC288" s="212"/>
      <c r="AD288" s="212"/>
      <c r="AE288" s="212"/>
      <c r="AF288" s="212"/>
      <c r="AG288" s="212" t="s">
        <v>221</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50" t="str">
        <f>C288</f>
        <v>Dodávka a aplikace parotěsné a paropropustné fólie, těsnicí pásky pod rám a pod vnější parapet, vymezovacího provazce pod vnitřní parapet a silikonového tmelu.</v>
      </c>
      <c r="BB288" s="212"/>
      <c r="BC288" s="212"/>
      <c r="BD288" s="212"/>
      <c r="BE288" s="212"/>
      <c r="BF288" s="212"/>
      <c r="BG288" s="212"/>
      <c r="BH288" s="212"/>
    </row>
    <row r="289" spans="1:60" outlineLevel="1" x14ac:dyDescent="0.2">
      <c r="A289" s="219"/>
      <c r="B289" s="220"/>
      <c r="C289" s="257" t="s">
        <v>578</v>
      </c>
      <c r="D289" s="224"/>
      <c r="E289" s="225">
        <v>3.6</v>
      </c>
      <c r="F289" s="222"/>
      <c r="G289" s="222"/>
      <c r="H289" s="222"/>
      <c r="I289" s="222"/>
      <c r="J289" s="222"/>
      <c r="K289" s="222"/>
      <c r="L289" s="222"/>
      <c r="M289" s="222"/>
      <c r="N289" s="222"/>
      <c r="O289" s="222"/>
      <c r="P289" s="222"/>
      <c r="Q289" s="222"/>
      <c r="R289" s="222"/>
      <c r="S289" s="222"/>
      <c r="T289" s="222"/>
      <c r="U289" s="222"/>
      <c r="V289" s="222"/>
      <c r="W289" s="222"/>
      <c r="X289" s="222"/>
      <c r="Y289" s="212"/>
      <c r="Z289" s="212"/>
      <c r="AA289" s="212"/>
      <c r="AB289" s="212"/>
      <c r="AC289" s="212"/>
      <c r="AD289" s="212"/>
      <c r="AE289" s="212"/>
      <c r="AF289" s="212"/>
      <c r="AG289" s="212" t="s">
        <v>197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59"/>
      <c r="D290" s="248"/>
      <c r="E290" s="248"/>
      <c r="F290" s="248"/>
      <c r="G290" s="248"/>
      <c r="H290" s="222"/>
      <c r="I290" s="222"/>
      <c r="J290" s="222"/>
      <c r="K290" s="222"/>
      <c r="L290" s="222"/>
      <c r="M290" s="222"/>
      <c r="N290" s="222"/>
      <c r="O290" s="222"/>
      <c r="P290" s="222"/>
      <c r="Q290" s="222"/>
      <c r="R290" s="222"/>
      <c r="S290" s="222"/>
      <c r="T290" s="222"/>
      <c r="U290" s="222"/>
      <c r="V290" s="222"/>
      <c r="W290" s="222"/>
      <c r="X290" s="222"/>
      <c r="Y290" s="212"/>
      <c r="Z290" s="212"/>
      <c r="AA290" s="212"/>
      <c r="AB290" s="212"/>
      <c r="AC290" s="212"/>
      <c r="AD290" s="212"/>
      <c r="AE290" s="212"/>
      <c r="AF290" s="212"/>
      <c r="AG290" s="212" t="s">
        <v>209</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22.5" outlineLevel="1" x14ac:dyDescent="0.2">
      <c r="A291" s="239">
        <v>63</v>
      </c>
      <c r="B291" s="240" t="s">
        <v>579</v>
      </c>
      <c r="C291" s="255" t="s">
        <v>580</v>
      </c>
      <c r="D291" s="241" t="s">
        <v>565</v>
      </c>
      <c r="E291" s="242">
        <v>3</v>
      </c>
      <c r="F291" s="243"/>
      <c r="G291" s="244">
        <f>ROUND(E291*F291,2)</f>
        <v>0</v>
      </c>
      <c r="H291" s="243"/>
      <c r="I291" s="244">
        <f>ROUND(E291*H291,2)</f>
        <v>0</v>
      </c>
      <c r="J291" s="243"/>
      <c r="K291" s="244">
        <f>ROUND(E291*J291,2)</f>
        <v>0</v>
      </c>
      <c r="L291" s="244">
        <v>21</v>
      </c>
      <c r="M291" s="244">
        <f>G291*(1+L291/100)</f>
        <v>0</v>
      </c>
      <c r="N291" s="244">
        <v>0</v>
      </c>
      <c r="O291" s="244">
        <f>ROUND(E291*N291,2)</f>
        <v>0</v>
      </c>
      <c r="P291" s="244">
        <v>0</v>
      </c>
      <c r="Q291" s="244">
        <f>ROUND(E291*P291,2)</f>
        <v>0</v>
      </c>
      <c r="R291" s="244"/>
      <c r="S291" s="244" t="s">
        <v>228</v>
      </c>
      <c r="T291" s="245" t="s">
        <v>229</v>
      </c>
      <c r="U291" s="222">
        <v>0</v>
      </c>
      <c r="V291" s="222">
        <f>ROUND(E291*U291,2)</f>
        <v>0</v>
      </c>
      <c r="W291" s="222"/>
      <c r="X291" s="222" t="s">
        <v>192</v>
      </c>
      <c r="Y291" s="212"/>
      <c r="Z291" s="212"/>
      <c r="AA291" s="212"/>
      <c r="AB291" s="212"/>
      <c r="AC291" s="212"/>
      <c r="AD291" s="212"/>
      <c r="AE291" s="212"/>
      <c r="AF291" s="212"/>
      <c r="AG291" s="212" t="s">
        <v>193</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1" t="s">
        <v>581</v>
      </c>
      <c r="D292" s="251"/>
      <c r="E292" s="251"/>
      <c r="F292" s="251"/>
      <c r="G292" s="251"/>
      <c r="H292" s="222"/>
      <c r="I292" s="222"/>
      <c r="J292" s="222"/>
      <c r="K292" s="222"/>
      <c r="L292" s="222"/>
      <c r="M292" s="222"/>
      <c r="N292" s="222"/>
      <c r="O292" s="222"/>
      <c r="P292" s="222"/>
      <c r="Q292" s="222"/>
      <c r="R292" s="222"/>
      <c r="S292" s="222"/>
      <c r="T292" s="222"/>
      <c r="U292" s="222"/>
      <c r="V292" s="222"/>
      <c r="W292" s="222"/>
      <c r="X292" s="222"/>
      <c r="Y292" s="212"/>
      <c r="Z292" s="212"/>
      <c r="AA292" s="212"/>
      <c r="AB292" s="212"/>
      <c r="AC292" s="212"/>
      <c r="AD292" s="212"/>
      <c r="AE292" s="212"/>
      <c r="AF292" s="212"/>
      <c r="AG292" s="212" t="s">
        <v>221</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0" t="s">
        <v>582</v>
      </c>
      <c r="D293" s="249"/>
      <c r="E293" s="249"/>
      <c r="F293" s="249"/>
      <c r="G293" s="249"/>
      <c r="H293" s="222"/>
      <c r="I293" s="222"/>
      <c r="J293" s="222"/>
      <c r="K293" s="222"/>
      <c r="L293" s="222"/>
      <c r="M293" s="222"/>
      <c r="N293" s="222"/>
      <c r="O293" s="222"/>
      <c r="P293" s="222"/>
      <c r="Q293" s="222"/>
      <c r="R293" s="222"/>
      <c r="S293" s="222"/>
      <c r="T293" s="222"/>
      <c r="U293" s="222"/>
      <c r="V293" s="222"/>
      <c r="W293" s="222"/>
      <c r="X293" s="222"/>
      <c r="Y293" s="212"/>
      <c r="Z293" s="212"/>
      <c r="AA293" s="212"/>
      <c r="AB293" s="212"/>
      <c r="AC293" s="212"/>
      <c r="AD293" s="212"/>
      <c r="AE293" s="212"/>
      <c r="AF293" s="212"/>
      <c r="AG293" s="212" t="s">
        <v>221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59"/>
      <c r="D294" s="248"/>
      <c r="E294" s="248"/>
      <c r="F294" s="248"/>
      <c r="G294" s="248"/>
      <c r="H294" s="222"/>
      <c r="I294" s="222"/>
      <c r="J294" s="222"/>
      <c r="K294" s="222"/>
      <c r="L294" s="222"/>
      <c r="M294" s="222"/>
      <c r="N294" s="222"/>
      <c r="O294" s="222"/>
      <c r="P294" s="222"/>
      <c r="Q294" s="222"/>
      <c r="R294" s="222"/>
      <c r="S294" s="222"/>
      <c r="T294" s="222"/>
      <c r="U294" s="222"/>
      <c r="V294" s="222"/>
      <c r="W294" s="222"/>
      <c r="X294" s="222"/>
      <c r="Y294" s="212"/>
      <c r="Z294" s="212"/>
      <c r="AA294" s="212"/>
      <c r="AB294" s="212"/>
      <c r="AC294" s="212"/>
      <c r="AD294" s="212"/>
      <c r="AE294" s="212"/>
      <c r="AF294" s="212"/>
      <c r="AG294" s="212" t="s">
        <v>209</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9">
        <v>64</v>
      </c>
      <c r="B295" s="240" t="s">
        <v>583</v>
      </c>
      <c r="C295" s="255" t="s">
        <v>584</v>
      </c>
      <c r="D295" s="241" t="s">
        <v>565</v>
      </c>
      <c r="E295" s="242">
        <v>1</v>
      </c>
      <c r="F295" s="243"/>
      <c r="G295" s="244">
        <f>ROUND(E295*F295,2)</f>
        <v>0</v>
      </c>
      <c r="H295" s="243"/>
      <c r="I295" s="244">
        <f>ROUND(E295*H295,2)</f>
        <v>0</v>
      </c>
      <c r="J295" s="243"/>
      <c r="K295" s="244">
        <f>ROUND(E295*J295,2)</f>
        <v>0</v>
      </c>
      <c r="L295" s="244">
        <v>21</v>
      </c>
      <c r="M295" s="244">
        <f>G295*(1+L295/100)</f>
        <v>0</v>
      </c>
      <c r="N295" s="244">
        <v>0</v>
      </c>
      <c r="O295" s="244">
        <f>ROUND(E295*N295,2)</f>
        <v>0</v>
      </c>
      <c r="P295" s="244">
        <v>0</v>
      </c>
      <c r="Q295" s="244">
        <f>ROUND(E295*P295,2)</f>
        <v>0</v>
      </c>
      <c r="R295" s="244"/>
      <c r="S295" s="244" t="s">
        <v>228</v>
      </c>
      <c r="T295" s="245" t="s">
        <v>229</v>
      </c>
      <c r="U295" s="222">
        <v>0</v>
      </c>
      <c r="V295" s="222">
        <f>ROUND(E295*U295,2)</f>
        <v>0</v>
      </c>
      <c r="W295" s="222"/>
      <c r="X295" s="222" t="s">
        <v>192</v>
      </c>
      <c r="Y295" s="212"/>
      <c r="Z295" s="212"/>
      <c r="AA295" s="212"/>
      <c r="AB295" s="212"/>
      <c r="AC295" s="212"/>
      <c r="AD295" s="212"/>
      <c r="AE295" s="212"/>
      <c r="AF295" s="212"/>
      <c r="AG295" s="212" t="s">
        <v>193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1" t="s">
        <v>582</v>
      </c>
      <c r="D296" s="251"/>
      <c r="E296" s="251"/>
      <c r="F296" s="251"/>
      <c r="G296" s="251"/>
      <c r="H296" s="222"/>
      <c r="I296" s="222"/>
      <c r="J296" s="222"/>
      <c r="K296" s="222"/>
      <c r="L296" s="222"/>
      <c r="M296" s="222"/>
      <c r="N296" s="222"/>
      <c r="O296" s="222"/>
      <c r="P296" s="222"/>
      <c r="Q296" s="222"/>
      <c r="R296" s="222"/>
      <c r="S296" s="222"/>
      <c r="T296" s="222"/>
      <c r="U296" s="222"/>
      <c r="V296" s="222"/>
      <c r="W296" s="222"/>
      <c r="X296" s="222"/>
      <c r="Y296" s="212"/>
      <c r="Z296" s="212"/>
      <c r="AA296" s="212"/>
      <c r="AB296" s="212"/>
      <c r="AC296" s="212"/>
      <c r="AD296" s="212"/>
      <c r="AE296" s="212"/>
      <c r="AF296" s="212"/>
      <c r="AG296" s="212" t="s">
        <v>221</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59"/>
      <c r="D297" s="248"/>
      <c r="E297" s="248"/>
      <c r="F297" s="248"/>
      <c r="G297" s="248"/>
      <c r="H297" s="222"/>
      <c r="I297" s="222"/>
      <c r="J297" s="222"/>
      <c r="K297" s="222"/>
      <c r="L297" s="222"/>
      <c r="M297" s="222"/>
      <c r="N297" s="222"/>
      <c r="O297" s="222"/>
      <c r="P297" s="222"/>
      <c r="Q297" s="222"/>
      <c r="R297" s="222"/>
      <c r="S297" s="222"/>
      <c r="T297" s="222"/>
      <c r="U297" s="222"/>
      <c r="V297" s="222"/>
      <c r="W297" s="222"/>
      <c r="X297" s="222"/>
      <c r="Y297" s="212"/>
      <c r="Z297" s="212"/>
      <c r="AA297" s="212"/>
      <c r="AB297" s="212"/>
      <c r="AC297" s="212"/>
      <c r="AD297" s="212"/>
      <c r="AE297" s="212"/>
      <c r="AF297" s="212"/>
      <c r="AG297" s="212" t="s">
        <v>209</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33.75" outlineLevel="1" x14ac:dyDescent="0.2">
      <c r="A298" s="239">
        <v>65</v>
      </c>
      <c r="B298" s="240" t="s">
        <v>585</v>
      </c>
      <c r="C298" s="255" t="s">
        <v>586</v>
      </c>
      <c r="D298" s="241" t="s">
        <v>565</v>
      </c>
      <c r="E298" s="242">
        <v>1</v>
      </c>
      <c r="F298" s="243"/>
      <c r="G298" s="244">
        <f>ROUND(E298*F298,2)</f>
        <v>0</v>
      </c>
      <c r="H298" s="243"/>
      <c r="I298" s="244">
        <f>ROUND(E298*H298,2)</f>
        <v>0</v>
      </c>
      <c r="J298" s="243"/>
      <c r="K298" s="244">
        <f>ROUND(E298*J298,2)</f>
        <v>0</v>
      </c>
      <c r="L298" s="244">
        <v>21</v>
      </c>
      <c r="M298" s="244">
        <f>G298*(1+L298/100)</f>
        <v>0</v>
      </c>
      <c r="N298" s="244">
        <v>0</v>
      </c>
      <c r="O298" s="244">
        <f>ROUND(E298*N298,2)</f>
        <v>0</v>
      </c>
      <c r="P298" s="244">
        <v>0</v>
      </c>
      <c r="Q298" s="244">
        <f>ROUND(E298*P298,2)</f>
        <v>0</v>
      </c>
      <c r="R298" s="244"/>
      <c r="S298" s="244" t="s">
        <v>228</v>
      </c>
      <c r="T298" s="245" t="s">
        <v>229</v>
      </c>
      <c r="U298" s="222">
        <v>0</v>
      </c>
      <c r="V298" s="222">
        <f>ROUND(E298*U298,2)</f>
        <v>0</v>
      </c>
      <c r="W298" s="222"/>
      <c r="X298" s="222" t="s">
        <v>192</v>
      </c>
      <c r="Y298" s="212"/>
      <c r="Z298" s="212"/>
      <c r="AA298" s="212"/>
      <c r="AB298" s="212"/>
      <c r="AC298" s="212"/>
      <c r="AD298" s="212"/>
      <c r="AE298" s="212"/>
      <c r="AF298" s="212"/>
      <c r="AG298" s="212" t="s">
        <v>193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1" t="s">
        <v>582</v>
      </c>
      <c r="D299" s="251"/>
      <c r="E299" s="251"/>
      <c r="F299" s="251"/>
      <c r="G299" s="251"/>
      <c r="H299" s="222"/>
      <c r="I299" s="222"/>
      <c r="J299" s="222"/>
      <c r="K299" s="222"/>
      <c r="L299" s="222"/>
      <c r="M299" s="222"/>
      <c r="N299" s="222"/>
      <c r="O299" s="222"/>
      <c r="P299" s="222"/>
      <c r="Q299" s="222"/>
      <c r="R299" s="222"/>
      <c r="S299" s="222"/>
      <c r="T299" s="222"/>
      <c r="U299" s="222"/>
      <c r="V299" s="222"/>
      <c r="W299" s="222"/>
      <c r="X299" s="222"/>
      <c r="Y299" s="212"/>
      <c r="Z299" s="212"/>
      <c r="AA299" s="212"/>
      <c r="AB299" s="212"/>
      <c r="AC299" s="212"/>
      <c r="AD299" s="212"/>
      <c r="AE299" s="212"/>
      <c r="AF299" s="212"/>
      <c r="AG299" s="212" t="s">
        <v>221</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59"/>
      <c r="D300" s="248"/>
      <c r="E300" s="248"/>
      <c r="F300" s="248"/>
      <c r="G300" s="248"/>
      <c r="H300" s="222"/>
      <c r="I300" s="222"/>
      <c r="J300" s="222"/>
      <c r="K300" s="222"/>
      <c r="L300" s="222"/>
      <c r="M300" s="222"/>
      <c r="N300" s="222"/>
      <c r="O300" s="222"/>
      <c r="P300" s="222"/>
      <c r="Q300" s="222"/>
      <c r="R300" s="222"/>
      <c r="S300" s="222"/>
      <c r="T300" s="222"/>
      <c r="U300" s="222"/>
      <c r="V300" s="222"/>
      <c r="W300" s="222"/>
      <c r="X300" s="222"/>
      <c r="Y300" s="212"/>
      <c r="Z300" s="212"/>
      <c r="AA300" s="212"/>
      <c r="AB300" s="212"/>
      <c r="AC300" s="212"/>
      <c r="AD300" s="212"/>
      <c r="AE300" s="212"/>
      <c r="AF300" s="212"/>
      <c r="AG300" s="212" t="s">
        <v>209</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22.5" outlineLevel="1" x14ac:dyDescent="0.2">
      <c r="A301" s="239">
        <v>66</v>
      </c>
      <c r="B301" s="240" t="s">
        <v>587</v>
      </c>
      <c r="C301" s="255" t="s">
        <v>588</v>
      </c>
      <c r="D301" s="241" t="s">
        <v>565</v>
      </c>
      <c r="E301" s="242">
        <v>1</v>
      </c>
      <c r="F301" s="243"/>
      <c r="G301" s="244">
        <f>ROUND(E301*F301,2)</f>
        <v>0</v>
      </c>
      <c r="H301" s="243"/>
      <c r="I301" s="244">
        <f>ROUND(E301*H301,2)</f>
        <v>0</v>
      </c>
      <c r="J301" s="243"/>
      <c r="K301" s="244">
        <f>ROUND(E301*J301,2)</f>
        <v>0</v>
      </c>
      <c r="L301" s="244">
        <v>21</v>
      </c>
      <c r="M301" s="244">
        <f>G301*(1+L301/100)</f>
        <v>0</v>
      </c>
      <c r="N301" s="244">
        <v>0</v>
      </c>
      <c r="O301" s="244">
        <f>ROUND(E301*N301,2)</f>
        <v>0</v>
      </c>
      <c r="P301" s="244">
        <v>0</v>
      </c>
      <c r="Q301" s="244">
        <f>ROUND(E301*P301,2)</f>
        <v>0</v>
      </c>
      <c r="R301" s="244"/>
      <c r="S301" s="244" t="s">
        <v>228</v>
      </c>
      <c r="T301" s="245" t="s">
        <v>229</v>
      </c>
      <c r="U301" s="222">
        <v>0</v>
      </c>
      <c r="V301" s="222">
        <f>ROUND(E301*U301,2)</f>
        <v>0</v>
      </c>
      <c r="W301" s="222"/>
      <c r="X301" s="222" t="s">
        <v>192</v>
      </c>
      <c r="Y301" s="212"/>
      <c r="Z301" s="212"/>
      <c r="AA301" s="212"/>
      <c r="AB301" s="212"/>
      <c r="AC301" s="212"/>
      <c r="AD301" s="212"/>
      <c r="AE301" s="212"/>
      <c r="AF301" s="212"/>
      <c r="AG301" s="212" t="s">
        <v>193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1" t="s">
        <v>582</v>
      </c>
      <c r="D302" s="251"/>
      <c r="E302" s="251"/>
      <c r="F302" s="251"/>
      <c r="G302" s="251"/>
      <c r="H302" s="222"/>
      <c r="I302" s="222"/>
      <c r="J302" s="222"/>
      <c r="K302" s="222"/>
      <c r="L302" s="222"/>
      <c r="M302" s="222"/>
      <c r="N302" s="222"/>
      <c r="O302" s="222"/>
      <c r="P302" s="222"/>
      <c r="Q302" s="222"/>
      <c r="R302" s="222"/>
      <c r="S302" s="222"/>
      <c r="T302" s="222"/>
      <c r="U302" s="222"/>
      <c r="V302" s="222"/>
      <c r="W302" s="222"/>
      <c r="X302" s="222"/>
      <c r="Y302" s="212"/>
      <c r="Z302" s="212"/>
      <c r="AA302" s="212"/>
      <c r="AB302" s="212"/>
      <c r="AC302" s="212"/>
      <c r="AD302" s="212"/>
      <c r="AE302" s="212"/>
      <c r="AF302" s="212"/>
      <c r="AG302" s="212" t="s">
        <v>221</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59"/>
      <c r="D303" s="248"/>
      <c r="E303" s="248"/>
      <c r="F303" s="248"/>
      <c r="G303" s="248"/>
      <c r="H303" s="222"/>
      <c r="I303" s="222"/>
      <c r="J303" s="222"/>
      <c r="K303" s="222"/>
      <c r="L303" s="222"/>
      <c r="M303" s="222"/>
      <c r="N303" s="222"/>
      <c r="O303" s="222"/>
      <c r="P303" s="222"/>
      <c r="Q303" s="222"/>
      <c r="R303" s="222"/>
      <c r="S303" s="222"/>
      <c r="T303" s="222"/>
      <c r="U303" s="222"/>
      <c r="V303" s="222"/>
      <c r="W303" s="222"/>
      <c r="X303" s="222"/>
      <c r="Y303" s="212"/>
      <c r="Z303" s="212"/>
      <c r="AA303" s="212"/>
      <c r="AB303" s="212"/>
      <c r="AC303" s="212"/>
      <c r="AD303" s="212"/>
      <c r="AE303" s="212"/>
      <c r="AF303" s="212"/>
      <c r="AG303" s="212" t="s">
        <v>209</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ht="22.5" outlineLevel="1" x14ac:dyDescent="0.2">
      <c r="A304" s="239">
        <v>67</v>
      </c>
      <c r="B304" s="240" t="s">
        <v>589</v>
      </c>
      <c r="C304" s="255" t="s">
        <v>590</v>
      </c>
      <c r="D304" s="241" t="s">
        <v>565</v>
      </c>
      <c r="E304" s="242">
        <v>1</v>
      </c>
      <c r="F304" s="243"/>
      <c r="G304" s="244">
        <f>ROUND(E304*F304,2)</f>
        <v>0</v>
      </c>
      <c r="H304" s="243"/>
      <c r="I304" s="244">
        <f>ROUND(E304*H304,2)</f>
        <v>0</v>
      </c>
      <c r="J304" s="243"/>
      <c r="K304" s="244">
        <f>ROUND(E304*J304,2)</f>
        <v>0</v>
      </c>
      <c r="L304" s="244">
        <v>21</v>
      </c>
      <c r="M304" s="244">
        <f>G304*(1+L304/100)</f>
        <v>0</v>
      </c>
      <c r="N304" s="244">
        <v>0</v>
      </c>
      <c r="O304" s="244">
        <f>ROUND(E304*N304,2)</f>
        <v>0</v>
      </c>
      <c r="P304" s="244">
        <v>0</v>
      </c>
      <c r="Q304" s="244">
        <f>ROUND(E304*P304,2)</f>
        <v>0</v>
      </c>
      <c r="R304" s="244"/>
      <c r="S304" s="244" t="s">
        <v>228</v>
      </c>
      <c r="T304" s="245" t="s">
        <v>229</v>
      </c>
      <c r="U304" s="222">
        <v>0</v>
      </c>
      <c r="V304" s="222">
        <f>ROUND(E304*U304,2)</f>
        <v>0</v>
      </c>
      <c r="W304" s="222"/>
      <c r="X304" s="222" t="s">
        <v>192</v>
      </c>
      <c r="Y304" s="212"/>
      <c r="Z304" s="212"/>
      <c r="AA304" s="212"/>
      <c r="AB304" s="212"/>
      <c r="AC304" s="212"/>
      <c r="AD304" s="212"/>
      <c r="AE304" s="212"/>
      <c r="AF304" s="212"/>
      <c r="AG304" s="212" t="s">
        <v>193</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1" t="s">
        <v>582</v>
      </c>
      <c r="D305" s="251"/>
      <c r="E305" s="251"/>
      <c r="F305" s="251"/>
      <c r="G305" s="251"/>
      <c r="H305" s="222"/>
      <c r="I305" s="222"/>
      <c r="J305" s="222"/>
      <c r="K305" s="222"/>
      <c r="L305" s="222"/>
      <c r="M305" s="222"/>
      <c r="N305" s="222"/>
      <c r="O305" s="222"/>
      <c r="P305" s="222"/>
      <c r="Q305" s="222"/>
      <c r="R305" s="222"/>
      <c r="S305" s="222"/>
      <c r="T305" s="222"/>
      <c r="U305" s="222"/>
      <c r="V305" s="222"/>
      <c r="W305" s="222"/>
      <c r="X305" s="222"/>
      <c r="Y305" s="212"/>
      <c r="Z305" s="212"/>
      <c r="AA305" s="212"/>
      <c r="AB305" s="212"/>
      <c r="AC305" s="212"/>
      <c r="AD305" s="212"/>
      <c r="AE305" s="212"/>
      <c r="AF305" s="212"/>
      <c r="AG305" s="212" t="s">
        <v>221</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59"/>
      <c r="D306" s="248"/>
      <c r="E306" s="248"/>
      <c r="F306" s="248"/>
      <c r="G306" s="248"/>
      <c r="H306" s="222"/>
      <c r="I306" s="222"/>
      <c r="J306" s="222"/>
      <c r="K306" s="222"/>
      <c r="L306" s="222"/>
      <c r="M306" s="222"/>
      <c r="N306" s="222"/>
      <c r="O306" s="222"/>
      <c r="P306" s="222"/>
      <c r="Q306" s="222"/>
      <c r="R306" s="222"/>
      <c r="S306" s="222"/>
      <c r="T306" s="222"/>
      <c r="U306" s="222"/>
      <c r="V306" s="222"/>
      <c r="W306" s="222"/>
      <c r="X306" s="222"/>
      <c r="Y306" s="212"/>
      <c r="Z306" s="212"/>
      <c r="AA306" s="212"/>
      <c r="AB306" s="212"/>
      <c r="AC306" s="212"/>
      <c r="AD306" s="212"/>
      <c r="AE306" s="212"/>
      <c r="AF306" s="212"/>
      <c r="AG306" s="212" t="s">
        <v>209</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v>68</v>
      </c>
      <c r="B307" s="220" t="s">
        <v>591</v>
      </c>
      <c r="C307" s="270" t="s">
        <v>592</v>
      </c>
      <c r="D307" s="221" t="s">
        <v>0</v>
      </c>
      <c r="E307" s="247"/>
      <c r="F307" s="223"/>
      <c r="G307" s="222">
        <f>ROUND(E307*F307,2)</f>
        <v>0</v>
      </c>
      <c r="H307" s="223"/>
      <c r="I307" s="222">
        <f>ROUND(E307*H307,2)</f>
        <v>0</v>
      </c>
      <c r="J307" s="223"/>
      <c r="K307" s="222">
        <f>ROUND(E307*J307,2)</f>
        <v>0</v>
      </c>
      <c r="L307" s="222">
        <v>21</v>
      </c>
      <c r="M307" s="222">
        <f>G307*(1+L307/100)</f>
        <v>0</v>
      </c>
      <c r="N307" s="222">
        <v>0</v>
      </c>
      <c r="O307" s="222">
        <f>ROUND(E307*N307,2)</f>
        <v>0</v>
      </c>
      <c r="P307" s="222">
        <v>0</v>
      </c>
      <c r="Q307" s="222">
        <f>ROUND(E307*P307,2)</f>
        <v>0</v>
      </c>
      <c r="R307" s="222" t="s">
        <v>572</v>
      </c>
      <c r="S307" s="222" t="s">
        <v>190</v>
      </c>
      <c r="T307" s="222" t="s">
        <v>191</v>
      </c>
      <c r="U307" s="222">
        <v>0</v>
      </c>
      <c r="V307" s="222">
        <f>ROUND(E307*U307,2)</f>
        <v>0</v>
      </c>
      <c r="W307" s="222"/>
      <c r="X307" s="222" t="s">
        <v>296</v>
      </c>
      <c r="Y307" s="212"/>
      <c r="Z307" s="212"/>
      <c r="AA307" s="212"/>
      <c r="AB307" s="212"/>
      <c r="AC307" s="212"/>
      <c r="AD307" s="212"/>
      <c r="AE307" s="212"/>
      <c r="AF307" s="212"/>
      <c r="AG307" s="212" t="s">
        <v>297</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71" t="s">
        <v>526</v>
      </c>
      <c r="D308" s="269"/>
      <c r="E308" s="269"/>
      <c r="F308" s="269"/>
      <c r="G308" s="269"/>
      <c r="H308" s="222"/>
      <c r="I308" s="222"/>
      <c r="J308" s="222"/>
      <c r="K308" s="222"/>
      <c r="L308" s="222"/>
      <c r="M308" s="222"/>
      <c r="N308" s="222"/>
      <c r="O308" s="222"/>
      <c r="P308" s="222"/>
      <c r="Q308" s="222"/>
      <c r="R308" s="222"/>
      <c r="S308" s="222"/>
      <c r="T308" s="222"/>
      <c r="U308" s="222"/>
      <c r="V308" s="222"/>
      <c r="W308" s="222"/>
      <c r="X308" s="222"/>
      <c r="Y308" s="212"/>
      <c r="Z308" s="212"/>
      <c r="AA308" s="212"/>
      <c r="AB308" s="212"/>
      <c r="AC308" s="212"/>
      <c r="AD308" s="212"/>
      <c r="AE308" s="212"/>
      <c r="AF308" s="212"/>
      <c r="AG308" s="212" t="s">
        <v>195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59"/>
      <c r="D309" s="248"/>
      <c r="E309" s="248"/>
      <c r="F309" s="248"/>
      <c r="G309" s="248"/>
      <c r="H309" s="222"/>
      <c r="I309" s="222"/>
      <c r="J309" s="222"/>
      <c r="K309" s="222"/>
      <c r="L309" s="222"/>
      <c r="M309" s="222"/>
      <c r="N309" s="222"/>
      <c r="O309" s="222"/>
      <c r="P309" s="222"/>
      <c r="Q309" s="222"/>
      <c r="R309" s="222"/>
      <c r="S309" s="222"/>
      <c r="T309" s="222"/>
      <c r="U309" s="222"/>
      <c r="V309" s="222"/>
      <c r="W309" s="222"/>
      <c r="X309" s="222"/>
      <c r="Y309" s="212"/>
      <c r="Z309" s="212"/>
      <c r="AA309" s="212"/>
      <c r="AB309" s="212"/>
      <c r="AC309" s="212"/>
      <c r="AD309" s="212"/>
      <c r="AE309" s="212"/>
      <c r="AF309" s="212"/>
      <c r="AG309" s="212" t="s">
        <v>209</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33" t="s">
        <v>184</v>
      </c>
      <c r="B310" s="234" t="s">
        <v>143</v>
      </c>
      <c r="C310" s="254" t="s">
        <v>144</v>
      </c>
      <c r="D310" s="235"/>
      <c r="E310" s="236"/>
      <c r="F310" s="237"/>
      <c r="G310" s="237">
        <f>SUMIF(AG311:AG330,"&lt;&gt;NOR",G311:G330)</f>
        <v>0</v>
      </c>
      <c r="H310" s="237"/>
      <c r="I310" s="237">
        <f>SUM(I311:I330)</f>
        <v>0</v>
      </c>
      <c r="J310" s="237"/>
      <c r="K310" s="237">
        <f>SUM(K311:K330)</f>
        <v>0</v>
      </c>
      <c r="L310" s="237"/>
      <c r="M310" s="237">
        <f>SUM(M311:M330)</f>
        <v>0</v>
      </c>
      <c r="N310" s="237"/>
      <c r="O310" s="237">
        <f>SUM(O311:O330)</f>
        <v>0.19</v>
      </c>
      <c r="P310" s="237"/>
      <c r="Q310" s="237">
        <f>SUM(Q311:Q330)</f>
        <v>0.1</v>
      </c>
      <c r="R310" s="237"/>
      <c r="S310" s="237"/>
      <c r="T310" s="238"/>
      <c r="U310" s="232"/>
      <c r="V310" s="232">
        <f>SUM(V311:V330)</f>
        <v>4.95</v>
      </c>
      <c r="W310" s="232"/>
      <c r="X310" s="232"/>
      <c r="AG310" t="s">
        <v>185</v>
      </c>
    </row>
    <row r="311" spans="1:60" ht="22.5" outlineLevel="1" x14ac:dyDescent="0.2">
      <c r="A311" s="239">
        <v>69</v>
      </c>
      <c r="B311" s="240" t="s">
        <v>593</v>
      </c>
      <c r="C311" s="255" t="s">
        <v>594</v>
      </c>
      <c r="D311" s="241" t="s">
        <v>595</v>
      </c>
      <c r="E311" s="242">
        <v>99</v>
      </c>
      <c r="F311" s="243"/>
      <c r="G311" s="244">
        <f>ROUND(E311*F311,2)</f>
        <v>0</v>
      </c>
      <c r="H311" s="243"/>
      <c r="I311" s="244">
        <f>ROUND(E311*H311,2)</f>
        <v>0</v>
      </c>
      <c r="J311" s="243"/>
      <c r="K311" s="244">
        <f>ROUND(E311*J311,2)</f>
        <v>0</v>
      </c>
      <c r="L311" s="244">
        <v>21</v>
      </c>
      <c r="M311" s="244">
        <f>G311*(1+L311/100)</f>
        <v>0</v>
      </c>
      <c r="N311" s="244">
        <v>5.0000000000000002E-5</v>
      </c>
      <c r="O311" s="244">
        <f>ROUND(E311*N311,2)</f>
        <v>0</v>
      </c>
      <c r="P311" s="244">
        <v>1E-3</v>
      </c>
      <c r="Q311" s="244">
        <f>ROUND(E311*P311,2)</f>
        <v>0.1</v>
      </c>
      <c r="R311" s="244" t="s">
        <v>596</v>
      </c>
      <c r="S311" s="244" t="s">
        <v>190</v>
      </c>
      <c r="T311" s="245" t="s">
        <v>191</v>
      </c>
      <c r="U311" s="222">
        <v>0.05</v>
      </c>
      <c r="V311" s="222">
        <f>ROUND(E311*U311,2)</f>
        <v>4.95</v>
      </c>
      <c r="W311" s="222"/>
      <c r="X311" s="222" t="s">
        <v>192</v>
      </c>
      <c r="Y311" s="212"/>
      <c r="Z311" s="212"/>
      <c r="AA311" s="212"/>
      <c r="AB311" s="212"/>
      <c r="AC311" s="212"/>
      <c r="AD311" s="212"/>
      <c r="AE311" s="212"/>
      <c r="AF311" s="212"/>
      <c r="AG311" s="212" t="s">
        <v>193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57" t="s">
        <v>597</v>
      </c>
      <c r="D312" s="224"/>
      <c r="E312" s="225">
        <v>99</v>
      </c>
      <c r="F312" s="222"/>
      <c r="G312" s="222"/>
      <c r="H312" s="222"/>
      <c r="I312" s="222"/>
      <c r="J312" s="222"/>
      <c r="K312" s="222"/>
      <c r="L312" s="222"/>
      <c r="M312" s="222"/>
      <c r="N312" s="222"/>
      <c r="O312" s="222"/>
      <c r="P312" s="222"/>
      <c r="Q312" s="222"/>
      <c r="R312" s="222"/>
      <c r="S312" s="222"/>
      <c r="T312" s="222"/>
      <c r="U312" s="222"/>
      <c r="V312" s="222"/>
      <c r="W312" s="222"/>
      <c r="X312" s="222"/>
      <c r="Y312" s="212"/>
      <c r="Z312" s="212"/>
      <c r="AA312" s="212"/>
      <c r="AB312" s="212"/>
      <c r="AC312" s="212"/>
      <c r="AD312" s="212"/>
      <c r="AE312" s="212"/>
      <c r="AF312" s="212"/>
      <c r="AG312" s="212" t="s">
        <v>197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59"/>
      <c r="D313" s="248"/>
      <c r="E313" s="248"/>
      <c r="F313" s="248"/>
      <c r="G313" s="248"/>
      <c r="H313" s="222"/>
      <c r="I313" s="222"/>
      <c r="J313" s="222"/>
      <c r="K313" s="222"/>
      <c r="L313" s="222"/>
      <c r="M313" s="222"/>
      <c r="N313" s="222"/>
      <c r="O313" s="222"/>
      <c r="P313" s="222"/>
      <c r="Q313" s="222"/>
      <c r="R313" s="222"/>
      <c r="S313" s="222"/>
      <c r="T313" s="222"/>
      <c r="U313" s="222"/>
      <c r="V313" s="222"/>
      <c r="W313" s="222"/>
      <c r="X313" s="222"/>
      <c r="Y313" s="212"/>
      <c r="Z313" s="212"/>
      <c r="AA313" s="212"/>
      <c r="AB313" s="212"/>
      <c r="AC313" s="212"/>
      <c r="AD313" s="212"/>
      <c r="AE313" s="212"/>
      <c r="AF313" s="212"/>
      <c r="AG313" s="212" t="s">
        <v>209</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39">
        <v>70</v>
      </c>
      <c r="B314" s="240" t="s">
        <v>598</v>
      </c>
      <c r="C314" s="255" t="s">
        <v>599</v>
      </c>
      <c r="D314" s="241" t="s">
        <v>595</v>
      </c>
      <c r="E314" s="242">
        <v>184.62162000000001</v>
      </c>
      <c r="F314" s="243"/>
      <c r="G314" s="244">
        <f>ROUND(E314*F314,2)</f>
        <v>0</v>
      </c>
      <c r="H314" s="243"/>
      <c r="I314" s="244">
        <f>ROUND(E314*H314,2)</f>
        <v>0</v>
      </c>
      <c r="J314" s="243"/>
      <c r="K314" s="244">
        <f>ROUND(E314*J314,2)</f>
        <v>0</v>
      </c>
      <c r="L314" s="244">
        <v>21</v>
      </c>
      <c r="M314" s="244">
        <f>G314*(1+L314/100)</f>
        <v>0</v>
      </c>
      <c r="N314" s="244">
        <v>1.0499999999999999E-3</v>
      </c>
      <c r="O314" s="244">
        <f>ROUND(E314*N314,2)</f>
        <v>0.19</v>
      </c>
      <c r="P314" s="244">
        <v>0</v>
      </c>
      <c r="Q314" s="244">
        <f>ROUND(E314*P314,2)</f>
        <v>0</v>
      </c>
      <c r="R314" s="244" t="s">
        <v>600</v>
      </c>
      <c r="S314" s="244" t="s">
        <v>190</v>
      </c>
      <c r="T314" s="245" t="s">
        <v>191</v>
      </c>
      <c r="U314" s="222">
        <v>0</v>
      </c>
      <c r="V314" s="222">
        <f>ROUND(E314*U314,2)</f>
        <v>0</v>
      </c>
      <c r="W314" s="222"/>
      <c r="X314" s="222" t="s">
        <v>601</v>
      </c>
      <c r="Y314" s="212"/>
      <c r="Z314" s="212"/>
      <c r="AA314" s="212"/>
      <c r="AB314" s="212"/>
      <c r="AC314" s="212"/>
      <c r="AD314" s="212"/>
      <c r="AE314" s="212"/>
      <c r="AF314" s="212"/>
      <c r="AG314" s="212" t="s">
        <v>602</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57" t="s">
        <v>603</v>
      </c>
      <c r="D315" s="224"/>
      <c r="E315" s="225"/>
      <c r="F315" s="222"/>
      <c r="G315" s="222"/>
      <c r="H315" s="222"/>
      <c r="I315" s="222"/>
      <c r="J315" s="222"/>
      <c r="K315" s="222"/>
      <c r="L315" s="222"/>
      <c r="M315" s="222"/>
      <c r="N315" s="222"/>
      <c r="O315" s="222"/>
      <c r="P315" s="222"/>
      <c r="Q315" s="222"/>
      <c r="R315" s="222"/>
      <c r="S315" s="222"/>
      <c r="T315" s="222"/>
      <c r="U315" s="222"/>
      <c r="V315" s="222"/>
      <c r="W315" s="222"/>
      <c r="X315" s="222"/>
      <c r="Y315" s="212"/>
      <c r="Z315" s="212"/>
      <c r="AA315" s="212"/>
      <c r="AB315" s="212"/>
      <c r="AC315" s="212"/>
      <c r="AD315" s="212"/>
      <c r="AE315" s="212"/>
      <c r="AF315" s="212"/>
      <c r="AG315" s="212" t="s">
        <v>197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57" t="s">
        <v>604</v>
      </c>
      <c r="D316" s="224"/>
      <c r="E316" s="225">
        <v>45.021000000000001</v>
      </c>
      <c r="F316" s="222"/>
      <c r="G316" s="222"/>
      <c r="H316" s="222"/>
      <c r="I316" s="222"/>
      <c r="J316" s="222"/>
      <c r="K316" s="222"/>
      <c r="L316" s="222"/>
      <c r="M316" s="222"/>
      <c r="N316" s="222"/>
      <c r="O316" s="222"/>
      <c r="P316" s="222"/>
      <c r="Q316" s="222"/>
      <c r="R316" s="222"/>
      <c r="S316" s="222"/>
      <c r="T316" s="222"/>
      <c r="U316" s="222"/>
      <c r="V316" s="222"/>
      <c r="W316" s="222"/>
      <c r="X316" s="222"/>
      <c r="Y316" s="212"/>
      <c r="Z316" s="212"/>
      <c r="AA316" s="212"/>
      <c r="AB316" s="212"/>
      <c r="AC316" s="212"/>
      <c r="AD316" s="212"/>
      <c r="AE316" s="212"/>
      <c r="AF316" s="212"/>
      <c r="AG316" s="212" t="s">
        <v>197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57" t="s">
        <v>605</v>
      </c>
      <c r="D317" s="224"/>
      <c r="E317" s="225">
        <v>33.04</v>
      </c>
      <c r="F317" s="222"/>
      <c r="G317" s="222"/>
      <c r="H317" s="222"/>
      <c r="I317" s="222"/>
      <c r="J317" s="222"/>
      <c r="K317" s="222"/>
      <c r="L317" s="222"/>
      <c r="M317" s="222"/>
      <c r="N317" s="222"/>
      <c r="O317" s="222"/>
      <c r="P317" s="222"/>
      <c r="Q317" s="222"/>
      <c r="R317" s="222"/>
      <c r="S317" s="222"/>
      <c r="T317" s="222"/>
      <c r="U317" s="222"/>
      <c r="V317" s="222"/>
      <c r="W317" s="222"/>
      <c r="X317" s="222"/>
      <c r="Y317" s="212"/>
      <c r="Z317" s="212"/>
      <c r="AA317" s="212"/>
      <c r="AB317" s="212"/>
      <c r="AC317" s="212"/>
      <c r="AD317" s="212"/>
      <c r="AE317" s="212"/>
      <c r="AF317" s="212"/>
      <c r="AG317" s="212" t="s">
        <v>197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57" t="s">
        <v>606</v>
      </c>
      <c r="D318" s="224"/>
      <c r="E318" s="225">
        <v>18.62</v>
      </c>
      <c r="F318" s="222"/>
      <c r="G318" s="222"/>
      <c r="H318" s="222"/>
      <c r="I318" s="222"/>
      <c r="J318" s="222"/>
      <c r="K318" s="222"/>
      <c r="L318" s="222"/>
      <c r="M318" s="222"/>
      <c r="N318" s="222"/>
      <c r="O318" s="222"/>
      <c r="P318" s="222"/>
      <c r="Q318" s="222"/>
      <c r="R318" s="222"/>
      <c r="S318" s="222"/>
      <c r="T318" s="222"/>
      <c r="U318" s="222"/>
      <c r="V318" s="222"/>
      <c r="W318" s="222"/>
      <c r="X318" s="222"/>
      <c r="Y318" s="212"/>
      <c r="Z318" s="212"/>
      <c r="AA318" s="212"/>
      <c r="AB318" s="212"/>
      <c r="AC318" s="212"/>
      <c r="AD318" s="212"/>
      <c r="AE318" s="212"/>
      <c r="AF318" s="212"/>
      <c r="AG318" s="212" t="s">
        <v>197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57" t="s">
        <v>607</v>
      </c>
      <c r="D319" s="224"/>
      <c r="E319" s="225">
        <v>37.17</v>
      </c>
      <c r="F319" s="222"/>
      <c r="G319" s="222"/>
      <c r="H319" s="222"/>
      <c r="I319" s="222"/>
      <c r="J319" s="222"/>
      <c r="K319" s="222"/>
      <c r="L319" s="222"/>
      <c r="M319" s="222"/>
      <c r="N319" s="222"/>
      <c r="O319" s="222"/>
      <c r="P319" s="222"/>
      <c r="Q319" s="222"/>
      <c r="R319" s="222"/>
      <c r="S319" s="222"/>
      <c r="T319" s="222"/>
      <c r="U319" s="222"/>
      <c r="V319" s="222"/>
      <c r="W319" s="222"/>
      <c r="X319" s="222"/>
      <c r="Y319" s="212"/>
      <c r="Z319" s="212"/>
      <c r="AA319" s="212"/>
      <c r="AB319" s="212"/>
      <c r="AC319" s="212"/>
      <c r="AD319" s="212"/>
      <c r="AE319" s="212"/>
      <c r="AF319" s="212"/>
      <c r="AG319" s="212" t="s">
        <v>197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57" t="s">
        <v>608</v>
      </c>
      <c r="D320" s="224"/>
      <c r="E320" s="225">
        <v>22.608000000000001</v>
      </c>
      <c r="F320" s="222"/>
      <c r="G320" s="222"/>
      <c r="H320" s="222"/>
      <c r="I320" s="222"/>
      <c r="J320" s="222"/>
      <c r="K320" s="222"/>
      <c r="L320" s="222"/>
      <c r="M320" s="222"/>
      <c r="N320" s="222"/>
      <c r="O320" s="222"/>
      <c r="P320" s="222"/>
      <c r="Q320" s="222"/>
      <c r="R320" s="222"/>
      <c r="S320" s="222"/>
      <c r="T320" s="222"/>
      <c r="U320" s="222"/>
      <c r="V320" s="222"/>
      <c r="W320" s="222"/>
      <c r="X320" s="222"/>
      <c r="Y320" s="212"/>
      <c r="Z320" s="212"/>
      <c r="AA320" s="212"/>
      <c r="AB320" s="212"/>
      <c r="AC320" s="212"/>
      <c r="AD320" s="212"/>
      <c r="AE320" s="212"/>
      <c r="AF320" s="212"/>
      <c r="AG320" s="212" t="s">
        <v>197</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58" t="s">
        <v>206</v>
      </c>
      <c r="D321" s="226"/>
      <c r="E321" s="227">
        <v>156.459</v>
      </c>
      <c r="F321" s="222"/>
      <c r="G321" s="222"/>
      <c r="H321" s="222"/>
      <c r="I321" s="222"/>
      <c r="J321" s="222"/>
      <c r="K321" s="222"/>
      <c r="L321" s="222"/>
      <c r="M321" s="222"/>
      <c r="N321" s="222"/>
      <c r="O321" s="222"/>
      <c r="P321" s="222"/>
      <c r="Q321" s="222"/>
      <c r="R321" s="222"/>
      <c r="S321" s="222"/>
      <c r="T321" s="222"/>
      <c r="U321" s="222"/>
      <c r="V321" s="222"/>
      <c r="W321" s="222"/>
      <c r="X321" s="222"/>
      <c r="Y321" s="212"/>
      <c r="Z321" s="212"/>
      <c r="AA321" s="212"/>
      <c r="AB321" s="212"/>
      <c r="AC321" s="212"/>
      <c r="AD321" s="212"/>
      <c r="AE321" s="212"/>
      <c r="AF321" s="212"/>
      <c r="AG321" s="212" t="s">
        <v>197</v>
      </c>
      <c r="AH321" s="212">
        <v>1</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57" t="s">
        <v>609</v>
      </c>
      <c r="D322" s="224"/>
      <c r="E322" s="225">
        <v>12.516719999999999</v>
      </c>
      <c r="F322" s="222"/>
      <c r="G322" s="222"/>
      <c r="H322" s="222"/>
      <c r="I322" s="222"/>
      <c r="J322" s="222"/>
      <c r="K322" s="222"/>
      <c r="L322" s="222"/>
      <c r="M322" s="222"/>
      <c r="N322" s="222"/>
      <c r="O322" s="222"/>
      <c r="P322" s="222"/>
      <c r="Q322" s="222"/>
      <c r="R322" s="222"/>
      <c r="S322" s="222"/>
      <c r="T322" s="222"/>
      <c r="U322" s="222"/>
      <c r="V322" s="222"/>
      <c r="W322" s="222"/>
      <c r="X322" s="222"/>
      <c r="Y322" s="212"/>
      <c r="Z322" s="212"/>
      <c r="AA322" s="212"/>
      <c r="AB322" s="212"/>
      <c r="AC322" s="212"/>
      <c r="AD322" s="212"/>
      <c r="AE322" s="212"/>
      <c r="AF322" s="212"/>
      <c r="AG322" s="212" t="s">
        <v>197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57" t="s">
        <v>610</v>
      </c>
      <c r="D323" s="224"/>
      <c r="E323" s="225">
        <v>15.645899999999999</v>
      </c>
      <c r="F323" s="222"/>
      <c r="G323" s="222"/>
      <c r="H323" s="222"/>
      <c r="I323" s="222"/>
      <c r="J323" s="222"/>
      <c r="K323" s="222"/>
      <c r="L323" s="222"/>
      <c r="M323" s="222"/>
      <c r="N323" s="222"/>
      <c r="O323" s="222"/>
      <c r="P323" s="222"/>
      <c r="Q323" s="222"/>
      <c r="R323" s="222"/>
      <c r="S323" s="222"/>
      <c r="T323" s="222"/>
      <c r="U323" s="222"/>
      <c r="V323" s="222"/>
      <c r="W323" s="222"/>
      <c r="X323" s="222"/>
      <c r="Y323" s="212"/>
      <c r="Z323" s="212"/>
      <c r="AA323" s="212"/>
      <c r="AB323" s="212"/>
      <c r="AC323" s="212"/>
      <c r="AD323" s="212"/>
      <c r="AE323" s="212"/>
      <c r="AF323" s="212"/>
      <c r="AG323" s="212" t="s">
        <v>197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59"/>
      <c r="D324" s="248"/>
      <c r="E324" s="248"/>
      <c r="F324" s="248"/>
      <c r="G324" s="248"/>
      <c r="H324" s="222"/>
      <c r="I324" s="222"/>
      <c r="J324" s="222"/>
      <c r="K324" s="222"/>
      <c r="L324" s="222"/>
      <c r="M324" s="222"/>
      <c r="N324" s="222"/>
      <c r="O324" s="222"/>
      <c r="P324" s="222"/>
      <c r="Q324" s="222"/>
      <c r="R324" s="222"/>
      <c r="S324" s="222"/>
      <c r="T324" s="222"/>
      <c r="U324" s="222"/>
      <c r="V324" s="222"/>
      <c r="W324" s="222"/>
      <c r="X324" s="222"/>
      <c r="Y324" s="212"/>
      <c r="Z324" s="212"/>
      <c r="AA324" s="212"/>
      <c r="AB324" s="212"/>
      <c r="AC324" s="212"/>
      <c r="AD324" s="212"/>
      <c r="AE324" s="212"/>
      <c r="AF324" s="212"/>
      <c r="AG324" s="212" t="s">
        <v>209</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9">
        <v>71</v>
      </c>
      <c r="B325" s="240" t="s">
        <v>611</v>
      </c>
      <c r="C325" s="255" t="s">
        <v>612</v>
      </c>
      <c r="D325" s="241" t="s">
        <v>595</v>
      </c>
      <c r="E325" s="242">
        <v>184.62162000000001</v>
      </c>
      <c r="F325" s="243"/>
      <c r="G325" s="244">
        <f>ROUND(E325*F325,2)</f>
        <v>0</v>
      </c>
      <c r="H325" s="243"/>
      <c r="I325" s="244">
        <f>ROUND(E325*H325,2)</f>
        <v>0</v>
      </c>
      <c r="J325" s="243"/>
      <c r="K325" s="244">
        <f>ROUND(E325*J325,2)</f>
        <v>0</v>
      </c>
      <c r="L325" s="244">
        <v>21</v>
      </c>
      <c r="M325" s="244">
        <f>G325*(1+L325/100)</f>
        <v>0</v>
      </c>
      <c r="N325" s="244">
        <v>0</v>
      </c>
      <c r="O325" s="244">
        <f>ROUND(E325*N325,2)</f>
        <v>0</v>
      </c>
      <c r="P325" s="244">
        <v>0</v>
      </c>
      <c r="Q325" s="244">
        <f>ROUND(E325*P325,2)</f>
        <v>0</v>
      </c>
      <c r="R325" s="244" t="s">
        <v>366</v>
      </c>
      <c r="S325" s="244" t="s">
        <v>190</v>
      </c>
      <c r="T325" s="245" t="s">
        <v>191</v>
      </c>
      <c r="U325" s="222">
        <v>0</v>
      </c>
      <c r="V325" s="222">
        <f>ROUND(E325*U325,2)</f>
        <v>0</v>
      </c>
      <c r="W325" s="222"/>
      <c r="X325" s="222" t="s">
        <v>367</v>
      </c>
      <c r="Y325" s="212"/>
      <c r="Z325" s="212"/>
      <c r="AA325" s="212"/>
      <c r="AB325" s="212"/>
      <c r="AC325" s="212"/>
      <c r="AD325" s="212"/>
      <c r="AE325" s="212"/>
      <c r="AF325" s="212"/>
      <c r="AG325" s="212" t="s">
        <v>368</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57" t="s">
        <v>613</v>
      </c>
      <c r="D326" s="224"/>
      <c r="E326" s="225">
        <v>184.62162000000001</v>
      </c>
      <c r="F326" s="222"/>
      <c r="G326" s="222"/>
      <c r="H326" s="222"/>
      <c r="I326" s="222"/>
      <c r="J326" s="222"/>
      <c r="K326" s="222"/>
      <c r="L326" s="222"/>
      <c r="M326" s="222"/>
      <c r="N326" s="222"/>
      <c r="O326" s="222"/>
      <c r="P326" s="222"/>
      <c r="Q326" s="222"/>
      <c r="R326" s="222"/>
      <c r="S326" s="222"/>
      <c r="T326" s="222"/>
      <c r="U326" s="222"/>
      <c r="V326" s="222"/>
      <c r="W326" s="222"/>
      <c r="X326" s="222"/>
      <c r="Y326" s="212"/>
      <c r="Z326" s="212"/>
      <c r="AA326" s="212"/>
      <c r="AB326" s="212"/>
      <c r="AC326" s="212"/>
      <c r="AD326" s="212"/>
      <c r="AE326" s="212"/>
      <c r="AF326" s="212"/>
      <c r="AG326" s="212" t="s">
        <v>197</v>
      </c>
      <c r="AH326" s="212">
        <v>5</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59"/>
      <c r="D327" s="248"/>
      <c r="E327" s="248"/>
      <c r="F327" s="248"/>
      <c r="G327" s="248"/>
      <c r="H327" s="222"/>
      <c r="I327" s="222"/>
      <c r="J327" s="222"/>
      <c r="K327" s="222"/>
      <c r="L327" s="222"/>
      <c r="M327" s="222"/>
      <c r="N327" s="222"/>
      <c r="O327" s="222"/>
      <c r="P327" s="222"/>
      <c r="Q327" s="222"/>
      <c r="R327" s="222"/>
      <c r="S327" s="222"/>
      <c r="T327" s="222"/>
      <c r="U327" s="222"/>
      <c r="V327" s="222"/>
      <c r="W327" s="222"/>
      <c r="X327" s="222"/>
      <c r="Y327" s="212"/>
      <c r="Z327" s="212"/>
      <c r="AA327" s="212"/>
      <c r="AB327" s="212"/>
      <c r="AC327" s="212"/>
      <c r="AD327" s="212"/>
      <c r="AE327" s="212"/>
      <c r="AF327" s="212"/>
      <c r="AG327" s="212" t="s">
        <v>209</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v>72</v>
      </c>
      <c r="B328" s="220" t="s">
        <v>614</v>
      </c>
      <c r="C328" s="270" t="s">
        <v>615</v>
      </c>
      <c r="D328" s="221" t="s">
        <v>0</v>
      </c>
      <c r="E328" s="247"/>
      <c r="F328" s="223"/>
      <c r="G328" s="222">
        <f>ROUND(E328*F328,2)</f>
        <v>0</v>
      </c>
      <c r="H328" s="223"/>
      <c r="I328" s="222">
        <f>ROUND(E328*H328,2)</f>
        <v>0</v>
      </c>
      <c r="J328" s="223"/>
      <c r="K328" s="222">
        <f>ROUND(E328*J328,2)</f>
        <v>0</v>
      </c>
      <c r="L328" s="222">
        <v>21</v>
      </c>
      <c r="M328" s="222">
        <f>G328*(1+L328/100)</f>
        <v>0</v>
      </c>
      <c r="N328" s="222">
        <v>0</v>
      </c>
      <c r="O328" s="222">
        <f>ROUND(E328*N328,2)</f>
        <v>0</v>
      </c>
      <c r="P328" s="222">
        <v>0</v>
      </c>
      <c r="Q328" s="222">
        <f>ROUND(E328*P328,2)</f>
        <v>0</v>
      </c>
      <c r="R328" s="222" t="s">
        <v>596</v>
      </c>
      <c r="S328" s="222" t="s">
        <v>190</v>
      </c>
      <c r="T328" s="222" t="s">
        <v>191</v>
      </c>
      <c r="U328" s="222">
        <v>0</v>
      </c>
      <c r="V328" s="222">
        <f>ROUND(E328*U328,2)</f>
        <v>0</v>
      </c>
      <c r="W328" s="222"/>
      <c r="X328" s="222" t="s">
        <v>296</v>
      </c>
      <c r="Y328" s="212"/>
      <c r="Z328" s="212"/>
      <c r="AA328" s="212"/>
      <c r="AB328" s="212"/>
      <c r="AC328" s="212"/>
      <c r="AD328" s="212"/>
      <c r="AE328" s="212"/>
      <c r="AF328" s="212"/>
      <c r="AG328" s="212" t="s">
        <v>297</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71" t="s">
        <v>526</v>
      </c>
      <c r="D329" s="269"/>
      <c r="E329" s="269"/>
      <c r="F329" s="269"/>
      <c r="G329" s="269"/>
      <c r="H329" s="222"/>
      <c r="I329" s="222"/>
      <c r="J329" s="222"/>
      <c r="K329" s="222"/>
      <c r="L329" s="222"/>
      <c r="M329" s="222"/>
      <c r="N329" s="222"/>
      <c r="O329" s="222"/>
      <c r="P329" s="222"/>
      <c r="Q329" s="222"/>
      <c r="R329" s="222"/>
      <c r="S329" s="222"/>
      <c r="T329" s="222"/>
      <c r="U329" s="222"/>
      <c r="V329" s="222"/>
      <c r="W329" s="222"/>
      <c r="X329" s="222"/>
      <c r="Y329" s="212"/>
      <c r="Z329" s="212"/>
      <c r="AA329" s="212"/>
      <c r="AB329" s="212"/>
      <c r="AC329" s="212"/>
      <c r="AD329" s="212"/>
      <c r="AE329" s="212"/>
      <c r="AF329" s="212"/>
      <c r="AG329" s="212" t="s">
        <v>195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59"/>
      <c r="D330" s="248"/>
      <c r="E330" s="248"/>
      <c r="F330" s="248"/>
      <c r="G330" s="248"/>
      <c r="H330" s="222"/>
      <c r="I330" s="222"/>
      <c r="J330" s="222"/>
      <c r="K330" s="222"/>
      <c r="L330" s="222"/>
      <c r="M330" s="222"/>
      <c r="N330" s="222"/>
      <c r="O330" s="222"/>
      <c r="P330" s="222"/>
      <c r="Q330" s="222"/>
      <c r="R330" s="222"/>
      <c r="S330" s="222"/>
      <c r="T330" s="222"/>
      <c r="U330" s="222"/>
      <c r="V330" s="222"/>
      <c r="W330" s="222"/>
      <c r="X330" s="222"/>
      <c r="Y330" s="212"/>
      <c r="Z330" s="212"/>
      <c r="AA330" s="212"/>
      <c r="AB330" s="212"/>
      <c r="AC330" s="212"/>
      <c r="AD330" s="212"/>
      <c r="AE330" s="212"/>
      <c r="AF330" s="212"/>
      <c r="AG330" s="212" t="s">
        <v>209</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33" t="s">
        <v>184</v>
      </c>
      <c r="B331" s="234" t="s">
        <v>145</v>
      </c>
      <c r="C331" s="254" t="s">
        <v>146</v>
      </c>
      <c r="D331" s="235"/>
      <c r="E331" s="236"/>
      <c r="F331" s="237"/>
      <c r="G331" s="237">
        <f>SUMIF(AG332:AG347,"&lt;&gt;NOR",G332:G347)</f>
        <v>0</v>
      </c>
      <c r="H331" s="237"/>
      <c r="I331" s="237">
        <f>SUM(I332:I347)</f>
        <v>0</v>
      </c>
      <c r="J331" s="237"/>
      <c r="K331" s="237">
        <f>SUM(K332:K347)</f>
        <v>0</v>
      </c>
      <c r="L331" s="237"/>
      <c r="M331" s="237">
        <f>SUM(M332:M347)</f>
        <v>0</v>
      </c>
      <c r="N331" s="237"/>
      <c r="O331" s="237">
        <f>SUM(O332:O347)</f>
        <v>0.01</v>
      </c>
      <c r="P331" s="237"/>
      <c r="Q331" s="237">
        <f>SUM(Q332:Q347)</f>
        <v>0</v>
      </c>
      <c r="R331" s="237"/>
      <c r="S331" s="237"/>
      <c r="T331" s="238"/>
      <c r="U331" s="232"/>
      <c r="V331" s="232">
        <f>SUM(V332:V347)</f>
        <v>17.73</v>
      </c>
      <c r="W331" s="232"/>
      <c r="X331" s="232"/>
      <c r="AG331" t="s">
        <v>185</v>
      </c>
    </row>
    <row r="332" spans="1:60" outlineLevel="1" x14ac:dyDescent="0.2">
      <c r="A332" s="239">
        <v>73</v>
      </c>
      <c r="B332" s="240" t="s">
        <v>616</v>
      </c>
      <c r="C332" s="255" t="s">
        <v>617</v>
      </c>
      <c r="D332" s="241" t="s">
        <v>232</v>
      </c>
      <c r="E332" s="242">
        <v>39.402000000000001</v>
      </c>
      <c r="F332" s="243"/>
      <c r="G332" s="244">
        <f>ROUND(E332*F332,2)</f>
        <v>0</v>
      </c>
      <c r="H332" s="243"/>
      <c r="I332" s="244">
        <f>ROUND(E332*H332,2)</f>
        <v>0</v>
      </c>
      <c r="J332" s="243"/>
      <c r="K332" s="244">
        <f>ROUND(E332*J332,2)</f>
        <v>0</v>
      </c>
      <c r="L332" s="244">
        <v>21</v>
      </c>
      <c r="M332" s="244">
        <f>G332*(1+L332/100)</f>
        <v>0</v>
      </c>
      <c r="N332" s="244">
        <v>2.4000000000000001E-4</v>
      </c>
      <c r="O332" s="244">
        <f>ROUND(E332*N332,2)</f>
        <v>0.01</v>
      </c>
      <c r="P332" s="244">
        <v>0</v>
      </c>
      <c r="Q332" s="244">
        <f>ROUND(E332*P332,2)</f>
        <v>0</v>
      </c>
      <c r="R332" s="244" t="s">
        <v>618</v>
      </c>
      <c r="S332" s="244" t="s">
        <v>190</v>
      </c>
      <c r="T332" s="245" t="s">
        <v>191</v>
      </c>
      <c r="U332" s="222">
        <v>0.28999999999999998</v>
      </c>
      <c r="V332" s="222">
        <f>ROUND(E332*U332,2)</f>
        <v>11.43</v>
      </c>
      <c r="W332" s="222"/>
      <c r="X332" s="222" t="s">
        <v>192</v>
      </c>
      <c r="Y332" s="212"/>
      <c r="Z332" s="212"/>
      <c r="AA332" s="212"/>
      <c r="AB332" s="212"/>
      <c r="AC332" s="212"/>
      <c r="AD332" s="212"/>
      <c r="AE332" s="212"/>
      <c r="AF332" s="212"/>
      <c r="AG332" s="212" t="s">
        <v>193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1" t="s">
        <v>619</v>
      </c>
      <c r="D333" s="251"/>
      <c r="E333" s="251"/>
      <c r="F333" s="251"/>
      <c r="G333" s="251"/>
      <c r="H333" s="222"/>
      <c r="I333" s="222"/>
      <c r="J333" s="222"/>
      <c r="K333" s="222"/>
      <c r="L333" s="222"/>
      <c r="M333" s="222"/>
      <c r="N333" s="222"/>
      <c r="O333" s="222"/>
      <c r="P333" s="222"/>
      <c r="Q333" s="222"/>
      <c r="R333" s="222"/>
      <c r="S333" s="222"/>
      <c r="T333" s="222"/>
      <c r="U333" s="222"/>
      <c r="V333" s="222"/>
      <c r="W333" s="222"/>
      <c r="X333" s="222"/>
      <c r="Y333" s="212"/>
      <c r="Z333" s="212"/>
      <c r="AA333" s="212"/>
      <c r="AB333" s="212"/>
      <c r="AC333" s="212"/>
      <c r="AD333" s="212"/>
      <c r="AE333" s="212"/>
      <c r="AF333" s="212"/>
      <c r="AG333" s="212" t="s">
        <v>221</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57" t="s">
        <v>620</v>
      </c>
      <c r="D334" s="224"/>
      <c r="E334" s="225">
        <v>14.352</v>
      </c>
      <c r="F334" s="222"/>
      <c r="G334" s="222"/>
      <c r="H334" s="222"/>
      <c r="I334" s="222"/>
      <c r="J334" s="222"/>
      <c r="K334" s="222"/>
      <c r="L334" s="222"/>
      <c r="M334" s="222"/>
      <c r="N334" s="222"/>
      <c r="O334" s="222"/>
      <c r="P334" s="222"/>
      <c r="Q334" s="222"/>
      <c r="R334" s="222"/>
      <c r="S334" s="222"/>
      <c r="T334" s="222"/>
      <c r="U334" s="222"/>
      <c r="V334" s="222"/>
      <c r="W334" s="222"/>
      <c r="X334" s="222"/>
      <c r="Y334" s="212"/>
      <c r="Z334" s="212"/>
      <c r="AA334" s="212"/>
      <c r="AB334" s="212"/>
      <c r="AC334" s="212"/>
      <c r="AD334" s="212"/>
      <c r="AE334" s="212"/>
      <c r="AF334" s="212"/>
      <c r="AG334" s="212" t="s">
        <v>197</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57" t="s">
        <v>621</v>
      </c>
      <c r="D335" s="224"/>
      <c r="E335" s="225">
        <v>0.64800000000000002</v>
      </c>
      <c r="F335" s="222"/>
      <c r="G335" s="222"/>
      <c r="H335" s="222"/>
      <c r="I335" s="222"/>
      <c r="J335" s="222"/>
      <c r="K335" s="222"/>
      <c r="L335" s="222"/>
      <c r="M335" s="222"/>
      <c r="N335" s="222"/>
      <c r="O335" s="222"/>
      <c r="P335" s="222"/>
      <c r="Q335" s="222"/>
      <c r="R335" s="222"/>
      <c r="S335" s="222"/>
      <c r="T335" s="222"/>
      <c r="U335" s="222"/>
      <c r="V335" s="222"/>
      <c r="W335" s="222"/>
      <c r="X335" s="222"/>
      <c r="Y335" s="212"/>
      <c r="Z335" s="212"/>
      <c r="AA335" s="212"/>
      <c r="AB335" s="212"/>
      <c r="AC335" s="212"/>
      <c r="AD335" s="212"/>
      <c r="AE335" s="212"/>
      <c r="AF335" s="212"/>
      <c r="AG335" s="212" t="s">
        <v>197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57" t="s">
        <v>622</v>
      </c>
      <c r="D336" s="224"/>
      <c r="E336" s="225">
        <v>9.6359999999999992</v>
      </c>
      <c r="F336" s="222"/>
      <c r="G336" s="222"/>
      <c r="H336" s="222"/>
      <c r="I336" s="222"/>
      <c r="J336" s="222"/>
      <c r="K336" s="222"/>
      <c r="L336" s="222"/>
      <c r="M336" s="222"/>
      <c r="N336" s="222"/>
      <c r="O336" s="222"/>
      <c r="P336" s="222"/>
      <c r="Q336" s="222"/>
      <c r="R336" s="222"/>
      <c r="S336" s="222"/>
      <c r="T336" s="222"/>
      <c r="U336" s="222"/>
      <c r="V336" s="222"/>
      <c r="W336" s="222"/>
      <c r="X336" s="222"/>
      <c r="Y336" s="212"/>
      <c r="Z336" s="212"/>
      <c r="AA336" s="212"/>
      <c r="AB336" s="212"/>
      <c r="AC336" s="212"/>
      <c r="AD336" s="212"/>
      <c r="AE336" s="212"/>
      <c r="AF336" s="212"/>
      <c r="AG336" s="212" t="s">
        <v>197</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57" t="s">
        <v>623</v>
      </c>
      <c r="D337" s="224"/>
      <c r="E337" s="225">
        <v>2.25</v>
      </c>
      <c r="F337" s="222"/>
      <c r="G337" s="222"/>
      <c r="H337" s="222"/>
      <c r="I337" s="222"/>
      <c r="J337" s="222"/>
      <c r="K337" s="222"/>
      <c r="L337" s="222"/>
      <c r="M337" s="222"/>
      <c r="N337" s="222"/>
      <c r="O337" s="222"/>
      <c r="P337" s="222"/>
      <c r="Q337" s="222"/>
      <c r="R337" s="222"/>
      <c r="S337" s="222"/>
      <c r="T337" s="222"/>
      <c r="U337" s="222"/>
      <c r="V337" s="222"/>
      <c r="W337" s="222"/>
      <c r="X337" s="222"/>
      <c r="Y337" s="212"/>
      <c r="Z337" s="212"/>
      <c r="AA337" s="212"/>
      <c r="AB337" s="212"/>
      <c r="AC337" s="212"/>
      <c r="AD337" s="212"/>
      <c r="AE337" s="212"/>
      <c r="AF337" s="212"/>
      <c r="AG337" s="212" t="s">
        <v>197</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57" t="s">
        <v>624</v>
      </c>
      <c r="D338" s="224"/>
      <c r="E338" s="225"/>
      <c r="F338" s="222"/>
      <c r="G338" s="222"/>
      <c r="H338" s="222"/>
      <c r="I338" s="222"/>
      <c r="J338" s="222"/>
      <c r="K338" s="222"/>
      <c r="L338" s="222"/>
      <c r="M338" s="222"/>
      <c r="N338" s="222"/>
      <c r="O338" s="222"/>
      <c r="P338" s="222"/>
      <c r="Q338" s="222"/>
      <c r="R338" s="222"/>
      <c r="S338" s="222"/>
      <c r="T338" s="222"/>
      <c r="U338" s="222"/>
      <c r="V338" s="222"/>
      <c r="W338" s="222"/>
      <c r="X338" s="222"/>
      <c r="Y338" s="212"/>
      <c r="Z338" s="212"/>
      <c r="AA338" s="212"/>
      <c r="AB338" s="212"/>
      <c r="AC338" s="212"/>
      <c r="AD338" s="212"/>
      <c r="AE338" s="212"/>
      <c r="AF338" s="212"/>
      <c r="AG338" s="212" t="s">
        <v>197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57" t="s">
        <v>625</v>
      </c>
      <c r="D339" s="224"/>
      <c r="E339" s="225">
        <v>6.7160000000000002</v>
      </c>
      <c r="F339" s="222"/>
      <c r="G339" s="222"/>
      <c r="H339" s="222"/>
      <c r="I339" s="222"/>
      <c r="J339" s="222"/>
      <c r="K339" s="222"/>
      <c r="L339" s="222"/>
      <c r="M339" s="222"/>
      <c r="N339" s="222"/>
      <c r="O339" s="222"/>
      <c r="P339" s="222"/>
      <c r="Q339" s="222"/>
      <c r="R339" s="222"/>
      <c r="S339" s="222"/>
      <c r="T339" s="222"/>
      <c r="U339" s="222"/>
      <c r="V339" s="222"/>
      <c r="W339" s="222"/>
      <c r="X339" s="222"/>
      <c r="Y339" s="212"/>
      <c r="Z339" s="212"/>
      <c r="AA339" s="212"/>
      <c r="AB339" s="212"/>
      <c r="AC339" s="212"/>
      <c r="AD339" s="212"/>
      <c r="AE339" s="212"/>
      <c r="AF339" s="212"/>
      <c r="AG339" s="212" t="s">
        <v>197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57" t="s">
        <v>626</v>
      </c>
      <c r="D340" s="224"/>
      <c r="E340" s="225"/>
      <c r="F340" s="222"/>
      <c r="G340" s="222"/>
      <c r="H340" s="222"/>
      <c r="I340" s="222"/>
      <c r="J340" s="222"/>
      <c r="K340" s="222"/>
      <c r="L340" s="222"/>
      <c r="M340" s="222"/>
      <c r="N340" s="222"/>
      <c r="O340" s="222"/>
      <c r="P340" s="222"/>
      <c r="Q340" s="222"/>
      <c r="R340" s="222"/>
      <c r="S340" s="222"/>
      <c r="T340" s="222"/>
      <c r="U340" s="222"/>
      <c r="V340" s="222"/>
      <c r="W340" s="222"/>
      <c r="X340" s="222"/>
      <c r="Y340" s="212"/>
      <c r="Z340" s="212"/>
      <c r="AA340" s="212"/>
      <c r="AB340" s="212"/>
      <c r="AC340" s="212"/>
      <c r="AD340" s="212"/>
      <c r="AE340" s="212"/>
      <c r="AF340" s="212"/>
      <c r="AG340" s="212" t="s">
        <v>197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58" t="s">
        <v>206</v>
      </c>
      <c r="D341" s="226"/>
      <c r="E341" s="227">
        <v>33.601999999999997</v>
      </c>
      <c r="F341" s="222"/>
      <c r="G341" s="222"/>
      <c r="H341" s="222"/>
      <c r="I341" s="222"/>
      <c r="J341" s="222"/>
      <c r="K341" s="222"/>
      <c r="L341" s="222"/>
      <c r="M341" s="222"/>
      <c r="N341" s="222"/>
      <c r="O341" s="222"/>
      <c r="P341" s="222"/>
      <c r="Q341" s="222"/>
      <c r="R341" s="222"/>
      <c r="S341" s="222"/>
      <c r="T341" s="222"/>
      <c r="U341" s="222"/>
      <c r="V341" s="222"/>
      <c r="W341" s="222"/>
      <c r="X341" s="222"/>
      <c r="Y341" s="212"/>
      <c r="Z341" s="212"/>
      <c r="AA341" s="212"/>
      <c r="AB341" s="212"/>
      <c r="AC341" s="212"/>
      <c r="AD341" s="212"/>
      <c r="AE341" s="212"/>
      <c r="AF341" s="212"/>
      <c r="AG341" s="212" t="s">
        <v>197</v>
      </c>
      <c r="AH341" s="212">
        <v>1</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57" t="s">
        <v>627</v>
      </c>
      <c r="D342" s="224"/>
      <c r="E342" s="225">
        <v>1.8</v>
      </c>
      <c r="F342" s="222"/>
      <c r="G342" s="222"/>
      <c r="H342" s="222"/>
      <c r="I342" s="222"/>
      <c r="J342" s="222"/>
      <c r="K342" s="222"/>
      <c r="L342" s="222"/>
      <c r="M342" s="222"/>
      <c r="N342" s="222"/>
      <c r="O342" s="222"/>
      <c r="P342" s="222"/>
      <c r="Q342" s="222"/>
      <c r="R342" s="222"/>
      <c r="S342" s="222"/>
      <c r="T342" s="222"/>
      <c r="U342" s="222"/>
      <c r="V342" s="222"/>
      <c r="W342" s="222"/>
      <c r="X342" s="222"/>
      <c r="Y342" s="212"/>
      <c r="Z342" s="212"/>
      <c r="AA342" s="212"/>
      <c r="AB342" s="212"/>
      <c r="AC342" s="212"/>
      <c r="AD342" s="212"/>
      <c r="AE342" s="212"/>
      <c r="AF342" s="212"/>
      <c r="AG342" s="212" t="s">
        <v>197</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57" t="s">
        <v>628</v>
      </c>
      <c r="D343" s="224"/>
      <c r="E343" s="225">
        <v>4</v>
      </c>
      <c r="F343" s="222"/>
      <c r="G343" s="222"/>
      <c r="H343" s="222"/>
      <c r="I343" s="222"/>
      <c r="J343" s="222"/>
      <c r="K343" s="222"/>
      <c r="L343" s="222"/>
      <c r="M343" s="222"/>
      <c r="N343" s="222"/>
      <c r="O343" s="222"/>
      <c r="P343" s="222"/>
      <c r="Q343" s="222"/>
      <c r="R343" s="222"/>
      <c r="S343" s="222"/>
      <c r="T343" s="222"/>
      <c r="U343" s="222"/>
      <c r="V343" s="222"/>
      <c r="W343" s="222"/>
      <c r="X343" s="222"/>
      <c r="Y343" s="212"/>
      <c r="Z343" s="212"/>
      <c r="AA343" s="212"/>
      <c r="AB343" s="212"/>
      <c r="AC343" s="212"/>
      <c r="AD343" s="212"/>
      <c r="AE343" s="212"/>
      <c r="AF343" s="212"/>
      <c r="AG343" s="212" t="s">
        <v>197</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59"/>
      <c r="D344" s="248"/>
      <c r="E344" s="248"/>
      <c r="F344" s="248"/>
      <c r="G344" s="248"/>
      <c r="H344" s="222"/>
      <c r="I344" s="222"/>
      <c r="J344" s="222"/>
      <c r="K344" s="222"/>
      <c r="L344" s="222"/>
      <c r="M344" s="222"/>
      <c r="N344" s="222"/>
      <c r="O344" s="222"/>
      <c r="P344" s="222"/>
      <c r="Q344" s="222"/>
      <c r="R344" s="222"/>
      <c r="S344" s="222"/>
      <c r="T344" s="222"/>
      <c r="U344" s="222"/>
      <c r="V344" s="222"/>
      <c r="W344" s="222"/>
      <c r="X344" s="222"/>
      <c r="Y344" s="212"/>
      <c r="Z344" s="212"/>
      <c r="AA344" s="212"/>
      <c r="AB344" s="212"/>
      <c r="AC344" s="212"/>
      <c r="AD344" s="212"/>
      <c r="AE344" s="212"/>
      <c r="AF344" s="212"/>
      <c r="AG344" s="212" t="s">
        <v>209</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9">
        <v>74</v>
      </c>
      <c r="B345" s="240" t="s">
        <v>629</v>
      </c>
      <c r="C345" s="255" t="s">
        <v>630</v>
      </c>
      <c r="D345" s="241" t="s">
        <v>232</v>
      </c>
      <c r="E345" s="242">
        <v>39.402000000000001</v>
      </c>
      <c r="F345" s="243"/>
      <c r="G345" s="244">
        <f>ROUND(E345*F345,2)</f>
        <v>0</v>
      </c>
      <c r="H345" s="243"/>
      <c r="I345" s="244">
        <f>ROUND(E345*H345,2)</f>
        <v>0</v>
      </c>
      <c r="J345" s="243"/>
      <c r="K345" s="244">
        <f>ROUND(E345*J345,2)</f>
        <v>0</v>
      </c>
      <c r="L345" s="244">
        <v>21</v>
      </c>
      <c r="M345" s="244">
        <f>G345*(1+L345/100)</f>
        <v>0</v>
      </c>
      <c r="N345" s="244">
        <v>8.0000000000000007E-5</v>
      </c>
      <c r="O345" s="244">
        <f>ROUND(E345*N345,2)</f>
        <v>0</v>
      </c>
      <c r="P345" s="244">
        <v>0</v>
      </c>
      <c r="Q345" s="244">
        <f>ROUND(E345*P345,2)</f>
        <v>0</v>
      </c>
      <c r="R345" s="244" t="s">
        <v>618</v>
      </c>
      <c r="S345" s="244" t="s">
        <v>190</v>
      </c>
      <c r="T345" s="245" t="s">
        <v>191</v>
      </c>
      <c r="U345" s="222">
        <v>0.16</v>
      </c>
      <c r="V345" s="222">
        <f>ROUND(E345*U345,2)</f>
        <v>6.3</v>
      </c>
      <c r="W345" s="222"/>
      <c r="X345" s="222" t="s">
        <v>192</v>
      </c>
      <c r="Y345" s="212"/>
      <c r="Z345" s="212"/>
      <c r="AA345" s="212"/>
      <c r="AB345" s="212"/>
      <c r="AC345" s="212"/>
      <c r="AD345" s="212"/>
      <c r="AE345" s="212"/>
      <c r="AF345" s="212"/>
      <c r="AG345" s="212" t="s">
        <v>193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57" t="s">
        <v>631</v>
      </c>
      <c r="D346" s="224"/>
      <c r="E346" s="225">
        <v>39.402000000000001</v>
      </c>
      <c r="F346" s="222"/>
      <c r="G346" s="222"/>
      <c r="H346" s="222"/>
      <c r="I346" s="222"/>
      <c r="J346" s="222"/>
      <c r="K346" s="222"/>
      <c r="L346" s="222"/>
      <c r="M346" s="222"/>
      <c r="N346" s="222"/>
      <c r="O346" s="222"/>
      <c r="P346" s="222"/>
      <c r="Q346" s="222"/>
      <c r="R346" s="222"/>
      <c r="S346" s="222"/>
      <c r="T346" s="222"/>
      <c r="U346" s="222"/>
      <c r="V346" s="222"/>
      <c r="W346" s="222"/>
      <c r="X346" s="222"/>
      <c r="Y346" s="212"/>
      <c r="Z346" s="212"/>
      <c r="AA346" s="212"/>
      <c r="AB346" s="212"/>
      <c r="AC346" s="212"/>
      <c r="AD346" s="212"/>
      <c r="AE346" s="212"/>
      <c r="AF346" s="212"/>
      <c r="AG346" s="212" t="s">
        <v>197</v>
      </c>
      <c r="AH346" s="212">
        <v>5</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59"/>
      <c r="D347" s="248"/>
      <c r="E347" s="248"/>
      <c r="F347" s="248"/>
      <c r="G347" s="248"/>
      <c r="H347" s="222"/>
      <c r="I347" s="222"/>
      <c r="J347" s="222"/>
      <c r="K347" s="222"/>
      <c r="L347" s="222"/>
      <c r="M347" s="222"/>
      <c r="N347" s="222"/>
      <c r="O347" s="222"/>
      <c r="P347" s="222"/>
      <c r="Q347" s="222"/>
      <c r="R347" s="222"/>
      <c r="S347" s="222"/>
      <c r="T347" s="222"/>
      <c r="U347" s="222"/>
      <c r="V347" s="222"/>
      <c r="W347" s="222"/>
      <c r="X347" s="222"/>
      <c r="Y347" s="212"/>
      <c r="Z347" s="212"/>
      <c r="AA347" s="212"/>
      <c r="AB347" s="212"/>
      <c r="AC347" s="212"/>
      <c r="AD347" s="212"/>
      <c r="AE347" s="212"/>
      <c r="AF347" s="212"/>
      <c r="AG347" s="212" t="s">
        <v>209</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x14ac:dyDescent="0.2">
      <c r="A348" s="233" t="s">
        <v>184</v>
      </c>
      <c r="B348" s="234" t="s">
        <v>147</v>
      </c>
      <c r="C348" s="254" t="s">
        <v>148</v>
      </c>
      <c r="D348" s="235"/>
      <c r="E348" s="236"/>
      <c r="F348" s="237"/>
      <c r="G348" s="237">
        <f>SUMIF(AG349:AG371,"&lt;&gt;NOR",G349:G371)</f>
        <v>0</v>
      </c>
      <c r="H348" s="237"/>
      <c r="I348" s="237">
        <f>SUM(I349:I371)</f>
        <v>0</v>
      </c>
      <c r="J348" s="237"/>
      <c r="K348" s="237">
        <f>SUM(K349:K371)</f>
        <v>0</v>
      </c>
      <c r="L348" s="237"/>
      <c r="M348" s="237">
        <f>SUM(M349:M371)</f>
        <v>0</v>
      </c>
      <c r="N348" s="237"/>
      <c r="O348" s="237">
        <f>SUM(O349:O371)</f>
        <v>0.1</v>
      </c>
      <c r="P348" s="237"/>
      <c r="Q348" s="237">
        <f>SUM(Q349:Q371)</f>
        <v>0</v>
      </c>
      <c r="R348" s="237"/>
      <c r="S348" s="237"/>
      <c r="T348" s="238"/>
      <c r="U348" s="232"/>
      <c r="V348" s="232">
        <f>SUM(V349:V371)</f>
        <v>74.069999999999993</v>
      </c>
      <c r="W348" s="232"/>
      <c r="X348" s="232"/>
      <c r="AG348" t="s">
        <v>185</v>
      </c>
    </row>
    <row r="349" spans="1:60" outlineLevel="1" x14ac:dyDescent="0.2">
      <c r="A349" s="239">
        <v>75</v>
      </c>
      <c r="B349" s="240" t="s">
        <v>632</v>
      </c>
      <c r="C349" s="255" t="s">
        <v>633</v>
      </c>
      <c r="D349" s="241" t="s">
        <v>232</v>
      </c>
      <c r="E349" s="242">
        <v>351.22555</v>
      </c>
      <c r="F349" s="243"/>
      <c r="G349" s="244">
        <f>ROUND(E349*F349,2)</f>
        <v>0</v>
      </c>
      <c r="H349" s="243"/>
      <c r="I349" s="244">
        <f>ROUND(E349*H349,2)</f>
        <v>0</v>
      </c>
      <c r="J349" s="243"/>
      <c r="K349" s="244">
        <f>ROUND(E349*J349,2)</f>
        <v>0</v>
      </c>
      <c r="L349" s="244">
        <v>21</v>
      </c>
      <c r="M349" s="244">
        <f>G349*(1+L349/100)</f>
        <v>0</v>
      </c>
      <c r="N349" s="244">
        <v>0</v>
      </c>
      <c r="O349" s="244">
        <f>ROUND(E349*N349,2)</f>
        <v>0</v>
      </c>
      <c r="P349" s="244">
        <v>0</v>
      </c>
      <c r="Q349" s="244">
        <f>ROUND(E349*P349,2)</f>
        <v>0</v>
      </c>
      <c r="R349" s="244" t="s">
        <v>634</v>
      </c>
      <c r="S349" s="244" t="s">
        <v>190</v>
      </c>
      <c r="T349" s="245" t="s">
        <v>191</v>
      </c>
      <c r="U349" s="222">
        <v>7.0000000000000007E-2</v>
      </c>
      <c r="V349" s="222">
        <f>ROUND(E349*U349,2)</f>
        <v>24.59</v>
      </c>
      <c r="W349" s="222"/>
      <c r="X349" s="222" t="s">
        <v>192</v>
      </c>
      <c r="Y349" s="212"/>
      <c r="Z349" s="212"/>
      <c r="AA349" s="212"/>
      <c r="AB349" s="212"/>
      <c r="AC349" s="212"/>
      <c r="AD349" s="212"/>
      <c r="AE349" s="212"/>
      <c r="AF349" s="212"/>
      <c r="AG349" s="212" t="s">
        <v>193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57" t="s">
        <v>635</v>
      </c>
      <c r="D350" s="224"/>
      <c r="E350" s="225">
        <v>351.22555</v>
      </c>
      <c r="F350" s="222"/>
      <c r="G350" s="222"/>
      <c r="H350" s="222"/>
      <c r="I350" s="222"/>
      <c r="J350" s="222"/>
      <c r="K350" s="222"/>
      <c r="L350" s="222"/>
      <c r="M350" s="222"/>
      <c r="N350" s="222"/>
      <c r="O350" s="222"/>
      <c r="P350" s="222"/>
      <c r="Q350" s="222"/>
      <c r="R350" s="222"/>
      <c r="S350" s="222"/>
      <c r="T350" s="222"/>
      <c r="U350" s="222"/>
      <c r="V350" s="222"/>
      <c r="W350" s="222"/>
      <c r="X350" s="222"/>
      <c r="Y350" s="212"/>
      <c r="Z350" s="212"/>
      <c r="AA350" s="212"/>
      <c r="AB350" s="212"/>
      <c r="AC350" s="212"/>
      <c r="AD350" s="212"/>
      <c r="AE350" s="212"/>
      <c r="AF350" s="212"/>
      <c r="AG350" s="212" t="s">
        <v>197</v>
      </c>
      <c r="AH350" s="212">
        <v>5</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59"/>
      <c r="D351" s="248"/>
      <c r="E351" s="248"/>
      <c r="F351" s="248"/>
      <c r="G351" s="248"/>
      <c r="H351" s="222"/>
      <c r="I351" s="222"/>
      <c r="J351" s="222"/>
      <c r="K351" s="222"/>
      <c r="L351" s="222"/>
      <c r="M351" s="222"/>
      <c r="N351" s="222"/>
      <c r="O351" s="222"/>
      <c r="P351" s="222"/>
      <c r="Q351" s="222"/>
      <c r="R351" s="222"/>
      <c r="S351" s="222"/>
      <c r="T351" s="222"/>
      <c r="U351" s="222"/>
      <c r="V351" s="222"/>
      <c r="W351" s="222"/>
      <c r="X351" s="222"/>
      <c r="Y351" s="212"/>
      <c r="Z351" s="212"/>
      <c r="AA351" s="212"/>
      <c r="AB351" s="212"/>
      <c r="AC351" s="212"/>
      <c r="AD351" s="212"/>
      <c r="AE351" s="212"/>
      <c r="AF351" s="212"/>
      <c r="AG351" s="212" t="s">
        <v>209</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39">
        <v>76</v>
      </c>
      <c r="B352" s="240" t="s">
        <v>636</v>
      </c>
      <c r="C352" s="255" t="s">
        <v>637</v>
      </c>
      <c r="D352" s="241" t="s">
        <v>232</v>
      </c>
      <c r="E352" s="242">
        <v>351.22555</v>
      </c>
      <c r="F352" s="243"/>
      <c r="G352" s="244">
        <f>ROUND(E352*F352,2)</f>
        <v>0</v>
      </c>
      <c r="H352" s="243"/>
      <c r="I352" s="244">
        <f>ROUND(E352*H352,2)</f>
        <v>0</v>
      </c>
      <c r="J352" s="243"/>
      <c r="K352" s="244">
        <f>ROUND(E352*J352,2)</f>
        <v>0</v>
      </c>
      <c r="L352" s="244">
        <v>21</v>
      </c>
      <c r="M352" s="244">
        <f>G352*(1+L352/100)</f>
        <v>0</v>
      </c>
      <c r="N352" s="244">
        <v>6.9999999999999994E-5</v>
      </c>
      <c r="O352" s="244">
        <f>ROUND(E352*N352,2)</f>
        <v>0.02</v>
      </c>
      <c r="P352" s="244">
        <v>0</v>
      </c>
      <c r="Q352" s="244">
        <f>ROUND(E352*P352,2)</f>
        <v>0</v>
      </c>
      <c r="R352" s="244" t="s">
        <v>634</v>
      </c>
      <c r="S352" s="244" t="s">
        <v>190</v>
      </c>
      <c r="T352" s="245" t="s">
        <v>191</v>
      </c>
      <c r="U352" s="222">
        <v>0.03</v>
      </c>
      <c r="V352" s="222">
        <f>ROUND(E352*U352,2)</f>
        <v>10.54</v>
      </c>
      <c r="W352" s="222"/>
      <c r="X352" s="222" t="s">
        <v>192</v>
      </c>
      <c r="Y352" s="212"/>
      <c r="Z352" s="212"/>
      <c r="AA352" s="212"/>
      <c r="AB352" s="212"/>
      <c r="AC352" s="212"/>
      <c r="AD352" s="212"/>
      <c r="AE352" s="212"/>
      <c r="AF352" s="212"/>
      <c r="AG352" s="212" t="s">
        <v>193</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57" t="s">
        <v>635</v>
      </c>
      <c r="D353" s="224"/>
      <c r="E353" s="225">
        <v>351.22555</v>
      </c>
      <c r="F353" s="222"/>
      <c r="G353" s="222"/>
      <c r="H353" s="222"/>
      <c r="I353" s="222"/>
      <c r="J353" s="222"/>
      <c r="K353" s="222"/>
      <c r="L353" s="222"/>
      <c r="M353" s="222"/>
      <c r="N353" s="222"/>
      <c r="O353" s="222"/>
      <c r="P353" s="222"/>
      <c r="Q353" s="222"/>
      <c r="R353" s="222"/>
      <c r="S353" s="222"/>
      <c r="T353" s="222"/>
      <c r="U353" s="222"/>
      <c r="V353" s="222"/>
      <c r="W353" s="222"/>
      <c r="X353" s="222"/>
      <c r="Y353" s="212"/>
      <c r="Z353" s="212"/>
      <c r="AA353" s="212"/>
      <c r="AB353" s="212"/>
      <c r="AC353" s="212"/>
      <c r="AD353" s="212"/>
      <c r="AE353" s="212"/>
      <c r="AF353" s="212"/>
      <c r="AG353" s="212" t="s">
        <v>197</v>
      </c>
      <c r="AH353" s="212">
        <v>5</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59"/>
      <c r="D354" s="248"/>
      <c r="E354" s="248"/>
      <c r="F354" s="248"/>
      <c r="G354" s="248"/>
      <c r="H354" s="222"/>
      <c r="I354" s="222"/>
      <c r="J354" s="222"/>
      <c r="K354" s="222"/>
      <c r="L354" s="222"/>
      <c r="M354" s="222"/>
      <c r="N354" s="222"/>
      <c r="O354" s="222"/>
      <c r="P354" s="222"/>
      <c r="Q354" s="222"/>
      <c r="R354" s="222"/>
      <c r="S354" s="222"/>
      <c r="T354" s="222"/>
      <c r="U354" s="222"/>
      <c r="V354" s="222"/>
      <c r="W354" s="222"/>
      <c r="X354" s="222"/>
      <c r="Y354" s="212"/>
      <c r="Z354" s="212"/>
      <c r="AA354" s="212"/>
      <c r="AB354" s="212"/>
      <c r="AC354" s="212"/>
      <c r="AD354" s="212"/>
      <c r="AE354" s="212"/>
      <c r="AF354" s="212"/>
      <c r="AG354" s="212" t="s">
        <v>209</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39">
        <v>77</v>
      </c>
      <c r="B355" s="240" t="s">
        <v>638</v>
      </c>
      <c r="C355" s="255" t="s">
        <v>639</v>
      </c>
      <c r="D355" s="241" t="s">
        <v>232</v>
      </c>
      <c r="E355" s="242">
        <v>351.22555</v>
      </c>
      <c r="F355" s="243"/>
      <c r="G355" s="244">
        <f>ROUND(E355*F355,2)</f>
        <v>0</v>
      </c>
      <c r="H355" s="243"/>
      <c r="I355" s="244">
        <f>ROUND(E355*H355,2)</f>
        <v>0</v>
      </c>
      <c r="J355" s="243"/>
      <c r="K355" s="244">
        <f>ROUND(E355*J355,2)</f>
        <v>0</v>
      </c>
      <c r="L355" s="244">
        <v>21</v>
      </c>
      <c r="M355" s="244">
        <f>G355*(1+L355/100)</f>
        <v>0</v>
      </c>
      <c r="N355" s="244">
        <v>1.3999999999999999E-4</v>
      </c>
      <c r="O355" s="244">
        <f>ROUND(E355*N355,2)</f>
        <v>0.05</v>
      </c>
      <c r="P355" s="244">
        <v>0</v>
      </c>
      <c r="Q355" s="244">
        <f>ROUND(E355*P355,2)</f>
        <v>0</v>
      </c>
      <c r="R355" s="244" t="s">
        <v>634</v>
      </c>
      <c r="S355" s="244" t="s">
        <v>190</v>
      </c>
      <c r="T355" s="245" t="s">
        <v>191</v>
      </c>
      <c r="U355" s="222">
        <v>0.1</v>
      </c>
      <c r="V355" s="222">
        <f>ROUND(E355*U355,2)</f>
        <v>35.119999999999997</v>
      </c>
      <c r="W355" s="222"/>
      <c r="X355" s="222" t="s">
        <v>192</v>
      </c>
      <c r="Y355" s="212"/>
      <c r="Z355" s="212"/>
      <c r="AA355" s="212"/>
      <c r="AB355" s="212"/>
      <c r="AC355" s="212"/>
      <c r="AD355" s="212"/>
      <c r="AE355" s="212"/>
      <c r="AF355" s="212"/>
      <c r="AG355" s="212" t="s">
        <v>193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19"/>
      <c r="B356" s="220"/>
      <c r="C356" s="257" t="s">
        <v>640</v>
      </c>
      <c r="D356" s="224"/>
      <c r="E356" s="225">
        <v>132.8168</v>
      </c>
      <c r="F356" s="222"/>
      <c r="G356" s="222"/>
      <c r="H356" s="222"/>
      <c r="I356" s="222"/>
      <c r="J356" s="222"/>
      <c r="K356" s="222"/>
      <c r="L356" s="222"/>
      <c r="M356" s="222"/>
      <c r="N356" s="222"/>
      <c r="O356" s="222"/>
      <c r="P356" s="222"/>
      <c r="Q356" s="222"/>
      <c r="R356" s="222"/>
      <c r="S356" s="222"/>
      <c r="T356" s="222"/>
      <c r="U356" s="222"/>
      <c r="V356" s="222"/>
      <c r="W356" s="222"/>
      <c r="X356" s="222"/>
      <c r="Y356" s="212"/>
      <c r="Z356" s="212"/>
      <c r="AA356" s="212"/>
      <c r="AB356" s="212"/>
      <c r="AC356" s="212"/>
      <c r="AD356" s="212"/>
      <c r="AE356" s="212"/>
      <c r="AF356" s="212"/>
      <c r="AG356" s="212" t="s">
        <v>197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57" t="s">
        <v>641</v>
      </c>
      <c r="D357" s="224"/>
      <c r="E357" s="225">
        <v>131.58750000000001</v>
      </c>
      <c r="F357" s="222"/>
      <c r="G357" s="222"/>
      <c r="H357" s="222"/>
      <c r="I357" s="222"/>
      <c r="J357" s="222"/>
      <c r="K357" s="222"/>
      <c r="L357" s="222"/>
      <c r="M357" s="222"/>
      <c r="N357" s="222"/>
      <c r="O357" s="222"/>
      <c r="P357" s="222"/>
      <c r="Q357" s="222"/>
      <c r="R357" s="222"/>
      <c r="S357" s="222"/>
      <c r="T357" s="222"/>
      <c r="U357" s="222"/>
      <c r="V357" s="222"/>
      <c r="W357" s="222"/>
      <c r="X357" s="222"/>
      <c r="Y357" s="212"/>
      <c r="Z357" s="212"/>
      <c r="AA357" s="212"/>
      <c r="AB357" s="212"/>
      <c r="AC357" s="212"/>
      <c r="AD357" s="212"/>
      <c r="AE357" s="212"/>
      <c r="AF357" s="212"/>
      <c r="AG357" s="212" t="s">
        <v>197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57" t="s">
        <v>642</v>
      </c>
      <c r="D358" s="224"/>
      <c r="E358" s="225">
        <v>54.814999999999998</v>
      </c>
      <c r="F358" s="222"/>
      <c r="G358" s="222"/>
      <c r="H358" s="222"/>
      <c r="I358" s="222"/>
      <c r="J358" s="222"/>
      <c r="K358" s="222"/>
      <c r="L358" s="222"/>
      <c r="M358" s="222"/>
      <c r="N358" s="222"/>
      <c r="O358" s="222"/>
      <c r="P358" s="222"/>
      <c r="Q358" s="222"/>
      <c r="R358" s="222"/>
      <c r="S358" s="222"/>
      <c r="T358" s="222"/>
      <c r="U358" s="222"/>
      <c r="V358" s="222"/>
      <c r="W358" s="222"/>
      <c r="X358" s="222"/>
      <c r="Y358" s="212"/>
      <c r="Z358" s="212"/>
      <c r="AA358" s="212"/>
      <c r="AB358" s="212"/>
      <c r="AC358" s="212"/>
      <c r="AD358" s="212"/>
      <c r="AE358" s="212"/>
      <c r="AF358" s="212"/>
      <c r="AG358" s="212" t="s">
        <v>197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57" t="s">
        <v>643</v>
      </c>
      <c r="D359" s="224"/>
      <c r="E359" s="225">
        <v>32.006250000000001</v>
      </c>
      <c r="F359" s="222"/>
      <c r="G359" s="222"/>
      <c r="H359" s="222"/>
      <c r="I359" s="222"/>
      <c r="J359" s="222"/>
      <c r="K359" s="222"/>
      <c r="L359" s="222"/>
      <c r="M359" s="222"/>
      <c r="N359" s="222"/>
      <c r="O359" s="222"/>
      <c r="P359" s="222"/>
      <c r="Q359" s="222"/>
      <c r="R359" s="222"/>
      <c r="S359" s="222"/>
      <c r="T359" s="222"/>
      <c r="U359" s="222"/>
      <c r="V359" s="222"/>
      <c r="W359" s="222"/>
      <c r="X359" s="222"/>
      <c r="Y359" s="212"/>
      <c r="Z359" s="212"/>
      <c r="AA359" s="212"/>
      <c r="AB359" s="212"/>
      <c r="AC359" s="212"/>
      <c r="AD359" s="212"/>
      <c r="AE359" s="212"/>
      <c r="AF359" s="212"/>
      <c r="AG359" s="212" t="s">
        <v>197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58" t="s">
        <v>206</v>
      </c>
      <c r="D360" s="226"/>
      <c r="E360" s="227">
        <v>351.22555</v>
      </c>
      <c r="F360" s="222"/>
      <c r="G360" s="222"/>
      <c r="H360" s="222"/>
      <c r="I360" s="222"/>
      <c r="J360" s="222"/>
      <c r="K360" s="222"/>
      <c r="L360" s="222"/>
      <c r="M360" s="222"/>
      <c r="N360" s="222"/>
      <c r="O360" s="222"/>
      <c r="P360" s="222"/>
      <c r="Q360" s="222"/>
      <c r="R360" s="222"/>
      <c r="S360" s="222"/>
      <c r="T360" s="222"/>
      <c r="U360" s="222"/>
      <c r="V360" s="222"/>
      <c r="W360" s="222"/>
      <c r="X360" s="222"/>
      <c r="Y360" s="212"/>
      <c r="Z360" s="212"/>
      <c r="AA360" s="212"/>
      <c r="AB360" s="212"/>
      <c r="AC360" s="212"/>
      <c r="AD360" s="212"/>
      <c r="AE360" s="212"/>
      <c r="AF360" s="212"/>
      <c r="AG360" s="212" t="s">
        <v>197</v>
      </c>
      <c r="AH360" s="212">
        <v>1</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59"/>
      <c r="D361" s="248"/>
      <c r="E361" s="248"/>
      <c r="F361" s="248"/>
      <c r="G361" s="248"/>
      <c r="H361" s="222"/>
      <c r="I361" s="222"/>
      <c r="J361" s="222"/>
      <c r="K361" s="222"/>
      <c r="L361" s="222"/>
      <c r="M361" s="222"/>
      <c r="N361" s="222"/>
      <c r="O361" s="222"/>
      <c r="P361" s="222"/>
      <c r="Q361" s="222"/>
      <c r="R361" s="222"/>
      <c r="S361" s="222"/>
      <c r="T361" s="222"/>
      <c r="U361" s="222"/>
      <c r="V361" s="222"/>
      <c r="W361" s="222"/>
      <c r="X361" s="222"/>
      <c r="Y361" s="212"/>
      <c r="Z361" s="212"/>
      <c r="AA361" s="212"/>
      <c r="AB361" s="212"/>
      <c r="AC361" s="212"/>
      <c r="AD361" s="212"/>
      <c r="AE361" s="212"/>
      <c r="AF361" s="212"/>
      <c r="AG361" s="212" t="s">
        <v>209</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9">
        <v>78</v>
      </c>
      <c r="B362" s="240" t="s">
        <v>644</v>
      </c>
      <c r="C362" s="255" t="s">
        <v>645</v>
      </c>
      <c r="D362" s="241" t="s">
        <v>232</v>
      </c>
      <c r="E362" s="242">
        <v>100</v>
      </c>
      <c r="F362" s="243"/>
      <c r="G362" s="244">
        <f>ROUND(E362*F362,2)</f>
        <v>0</v>
      </c>
      <c r="H362" s="243"/>
      <c r="I362" s="244">
        <f>ROUND(E362*H362,2)</f>
        <v>0</v>
      </c>
      <c r="J362" s="243"/>
      <c r="K362" s="244">
        <f>ROUND(E362*J362,2)</f>
        <v>0</v>
      </c>
      <c r="L362" s="244">
        <v>21</v>
      </c>
      <c r="M362" s="244">
        <f>G362*(1+L362/100)</f>
        <v>0</v>
      </c>
      <c r="N362" s="244">
        <v>2.0000000000000002E-5</v>
      </c>
      <c r="O362" s="244">
        <f>ROUND(E362*N362,2)</f>
        <v>0</v>
      </c>
      <c r="P362" s="244">
        <v>0</v>
      </c>
      <c r="Q362" s="244">
        <f>ROUND(E362*P362,2)</f>
        <v>0</v>
      </c>
      <c r="R362" s="244" t="s">
        <v>634</v>
      </c>
      <c r="S362" s="244" t="s">
        <v>190</v>
      </c>
      <c r="T362" s="245" t="s">
        <v>191</v>
      </c>
      <c r="U362" s="222">
        <v>0.03</v>
      </c>
      <c r="V362" s="222">
        <f>ROUND(E362*U362,2)</f>
        <v>3</v>
      </c>
      <c r="W362" s="222"/>
      <c r="X362" s="222" t="s">
        <v>192</v>
      </c>
      <c r="Y362" s="212"/>
      <c r="Z362" s="212"/>
      <c r="AA362" s="212"/>
      <c r="AB362" s="212"/>
      <c r="AC362" s="212"/>
      <c r="AD362" s="212"/>
      <c r="AE362" s="212"/>
      <c r="AF362" s="212"/>
      <c r="AG362" s="212" t="s">
        <v>193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57" t="s">
        <v>646</v>
      </c>
      <c r="D363" s="224"/>
      <c r="E363" s="225">
        <v>100</v>
      </c>
      <c r="F363" s="222"/>
      <c r="G363" s="222"/>
      <c r="H363" s="222"/>
      <c r="I363" s="222"/>
      <c r="J363" s="222"/>
      <c r="K363" s="222"/>
      <c r="L363" s="222"/>
      <c r="M363" s="222"/>
      <c r="N363" s="222"/>
      <c r="O363" s="222"/>
      <c r="P363" s="222"/>
      <c r="Q363" s="222"/>
      <c r="R363" s="222"/>
      <c r="S363" s="222"/>
      <c r="T363" s="222"/>
      <c r="U363" s="222"/>
      <c r="V363" s="222"/>
      <c r="W363" s="222"/>
      <c r="X363" s="222"/>
      <c r="Y363" s="212"/>
      <c r="Z363" s="212"/>
      <c r="AA363" s="212"/>
      <c r="AB363" s="212"/>
      <c r="AC363" s="212"/>
      <c r="AD363" s="212"/>
      <c r="AE363" s="212"/>
      <c r="AF363" s="212"/>
      <c r="AG363" s="212" t="s">
        <v>197</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59"/>
      <c r="D364" s="248"/>
      <c r="E364" s="248"/>
      <c r="F364" s="248"/>
      <c r="G364" s="248"/>
      <c r="H364" s="222"/>
      <c r="I364" s="222"/>
      <c r="J364" s="222"/>
      <c r="K364" s="222"/>
      <c r="L364" s="222"/>
      <c r="M364" s="222"/>
      <c r="N364" s="222"/>
      <c r="O364" s="222"/>
      <c r="P364" s="222"/>
      <c r="Q364" s="222"/>
      <c r="R364" s="222"/>
      <c r="S364" s="222"/>
      <c r="T364" s="222"/>
      <c r="U364" s="222"/>
      <c r="V364" s="222"/>
      <c r="W364" s="222"/>
      <c r="X364" s="222"/>
      <c r="Y364" s="212"/>
      <c r="Z364" s="212"/>
      <c r="AA364" s="212"/>
      <c r="AB364" s="212"/>
      <c r="AC364" s="212"/>
      <c r="AD364" s="212"/>
      <c r="AE364" s="212"/>
      <c r="AF364" s="212"/>
      <c r="AG364" s="212" t="s">
        <v>209</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39">
        <v>79</v>
      </c>
      <c r="B365" s="240" t="s">
        <v>647</v>
      </c>
      <c r="C365" s="255" t="s">
        <v>648</v>
      </c>
      <c r="D365" s="241" t="s">
        <v>232</v>
      </c>
      <c r="E365" s="242">
        <v>81.550049999999999</v>
      </c>
      <c r="F365" s="243"/>
      <c r="G365" s="244">
        <f>ROUND(E365*F365,2)</f>
        <v>0</v>
      </c>
      <c r="H365" s="243"/>
      <c r="I365" s="244">
        <f>ROUND(E365*H365,2)</f>
        <v>0</v>
      </c>
      <c r="J365" s="243"/>
      <c r="K365" s="244">
        <f>ROUND(E365*J365,2)</f>
        <v>0</v>
      </c>
      <c r="L365" s="244">
        <v>21</v>
      </c>
      <c r="M365" s="244">
        <f>G365*(1+L365/100)</f>
        <v>0</v>
      </c>
      <c r="N365" s="244">
        <v>3.5E-4</v>
      </c>
      <c r="O365" s="244">
        <f>ROUND(E365*N365,2)</f>
        <v>0.03</v>
      </c>
      <c r="P365" s="244">
        <v>0</v>
      </c>
      <c r="Q365" s="244">
        <f>ROUND(E365*P365,2)</f>
        <v>0</v>
      </c>
      <c r="R365" s="244" t="s">
        <v>634</v>
      </c>
      <c r="S365" s="244" t="s">
        <v>190</v>
      </c>
      <c r="T365" s="245" t="s">
        <v>191</v>
      </c>
      <c r="U365" s="222">
        <v>0.01</v>
      </c>
      <c r="V365" s="222">
        <f>ROUND(E365*U365,2)</f>
        <v>0.82</v>
      </c>
      <c r="W365" s="222"/>
      <c r="X365" s="222" t="s">
        <v>192</v>
      </c>
      <c r="Y365" s="212"/>
      <c r="Z365" s="212"/>
      <c r="AA365" s="212"/>
      <c r="AB365" s="212"/>
      <c r="AC365" s="212"/>
      <c r="AD365" s="212"/>
      <c r="AE365" s="212"/>
      <c r="AF365" s="212"/>
      <c r="AG365" s="212" t="s">
        <v>193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57" t="s">
        <v>649</v>
      </c>
      <c r="D366" s="224"/>
      <c r="E366" s="225">
        <v>36.276800000000001</v>
      </c>
      <c r="F366" s="222"/>
      <c r="G366" s="222"/>
      <c r="H366" s="222"/>
      <c r="I366" s="222"/>
      <c r="J366" s="222"/>
      <c r="K366" s="222"/>
      <c r="L366" s="222"/>
      <c r="M366" s="222"/>
      <c r="N366" s="222"/>
      <c r="O366" s="222"/>
      <c r="P366" s="222"/>
      <c r="Q366" s="222"/>
      <c r="R366" s="222"/>
      <c r="S366" s="222"/>
      <c r="T366" s="222"/>
      <c r="U366" s="222"/>
      <c r="V366" s="222"/>
      <c r="W366" s="222"/>
      <c r="X366" s="222"/>
      <c r="Y366" s="212"/>
      <c r="Z366" s="212"/>
      <c r="AA366" s="212"/>
      <c r="AB366" s="212"/>
      <c r="AC366" s="212"/>
      <c r="AD366" s="212"/>
      <c r="AE366" s="212"/>
      <c r="AF366" s="212"/>
      <c r="AG366" s="212" t="s">
        <v>197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57" t="s">
        <v>650</v>
      </c>
      <c r="D367" s="224"/>
      <c r="E367" s="225">
        <v>35.301000000000002</v>
      </c>
      <c r="F367" s="222"/>
      <c r="G367" s="222"/>
      <c r="H367" s="222"/>
      <c r="I367" s="222"/>
      <c r="J367" s="222"/>
      <c r="K367" s="222"/>
      <c r="L367" s="222"/>
      <c r="M367" s="222"/>
      <c r="N367" s="222"/>
      <c r="O367" s="222"/>
      <c r="P367" s="222"/>
      <c r="Q367" s="222"/>
      <c r="R367" s="222"/>
      <c r="S367" s="222"/>
      <c r="T367" s="222"/>
      <c r="U367" s="222"/>
      <c r="V367" s="222"/>
      <c r="W367" s="222"/>
      <c r="X367" s="222"/>
      <c r="Y367" s="212"/>
      <c r="Z367" s="212"/>
      <c r="AA367" s="212"/>
      <c r="AB367" s="212"/>
      <c r="AC367" s="212"/>
      <c r="AD367" s="212"/>
      <c r="AE367" s="212"/>
      <c r="AF367" s="212"/>
      <c r="AG367" s="212" t="s">
        <v>197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57" t="s">
        <v>651</v>
      </c>
      <c r="D368" s="224"/>
      <c r="E368" s="225">
        <v>6.9717500000000001</v>
      </c>
      <c r="F368" s="222"/>
      <c r="G368" s="222"/>
      <c r="H368" s="222"/>
      <c r="I368" s="222"/>
      <c r="J368" s="222"/>
      <c r="K368" s="222"/>
      <c r="L368" s="222"/>
      <c r="M368" s="222"/>
      <c r="N368" s="222"/>
      <c r="O368" s="222"/>
      <c r="P368" s="222"/>
      <c r="Q368" s="222"/>
      <c r="R368" s="222"/>
      <c r="S368" s="222"/>
      <c r="T368" s="222"/>
      <c r="U368" s="222"/>
      <c r="V368" s="222"/>
      <c r="W368" s="222"/>
      <c r="X368" s="222"/>
      <c r="Y368" s="212"/>
      <c r="Z368" s="212"/>
      <c r="AA368" s="212"/>
      <c r="AB368" s="212"/>
      <c r="AC368" s="212"/>
      <c r="AD368" s="212"/>
      <c r="AE368" s="212"/>
      <c r="AF368" s="212"/>
      <c r="AG368" s="212" t="s">
        <v>197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57" t="s">
        <v>652</v>
      </c>
      <c r="D369" s="224"/>
      <c r="E369" s="225">
        <v>3.0005000000000002</v>
      </c>
      <c r="F369" s="222"/>
      <c r="G369" s="222"/>
      <c r="H369" s="222"/>
      <c r="I369" s="222"/>
      <c r="J369" s="222"/>
      <c r="K369" s="222"/>
      <c r="L369" s="222"/>
      <c r="M369" s="222"/>
      <c r="N369" s="222"/>
      <c r="O369" s="222"/>
      <c r="P369" s="222"/>
      <c r="Q369" s="222"/>
      <c r="R369" s="222"/>
      <c r="S369" s="222"/>
      <c r="T369" s="222"/>
      <c r="U369" s="222"/>
      <c r="V369" s="222"/>
      <c r="W369" s="222"/>
      <c r="X369" s="222"/>
      <c r="Y369" s="212"/>
      <c r="Z369" s="212"/>
      <c r="AA369" s="212"/>
      <c r="AB369" s="212"/>
      <c r="AC369" s="212"/>
      <c r="AD369" s="212"/>
      <c r="AE369" s="212"/>
      <c r="AF369" s="212"/>
      <c r="AG369" s="212" t="s">
        <v>197</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58" t="s">
        <v>206</v>
      </c>
      <c r="D370" s="226"/>
      <c r="E370" s="227">
        <v>81.550049999999999</v>
      </c>
      <c r="F370" s="222"/>
      <c r="G370" s="222"/>
      <c r="H370" s="222"/>
      <c r="I370" s="222"/>
      <c r="J370" s="222"/>
      <c r="K370" s="222"/>
      <c r="L370" s="222"/>
      <c r="M370" s="222"/>
      <c r="N370" s="222"/>
      <c r="O370" s="222"/>
      <c r="P370" s="222"/>
      <c r="Q370" s="222"/>
      <c r="R370" s="222"/>
      <c r="S370" s="222"/>
      <c r="T370" s="222"/>
      <c r="U370" s="222"/>
      <c r="V370" s="222"/>
      <c r="W370" s="222"/>
      <c r="X370" s="222"/>
      <c r="Y370" s="212"/>
      <c r="Z370" s="212"/>
      <c r="AA370" s="212"/>
      <c r="AB370" s="212"/>
      <c r="AC370" s="212"/>
      <c r="AD370" s="212"/>
      <c r="AE370" s="212"/>
      <c r="AF370" s="212"/>
      <c r="AG370" s="212" t="s">
        <v>197</v>
      </c>
      <c r="AH370" s="212">
        <v>1</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59"/>
      <c r="D371" s="248"/>
      <c r="E371" s="248"/>
      <c r="F371" s="248"/>
      <c r="G371" s="248"/>
      <c r="H371" s="222"/>
      <c r="I371" s="222"/>
      <c r="J371" s="222"/>
      <c r="K371" s="222"/>
      <c r="L371" s="222"/>
      <c r="M371" s="222"/>
      <c r="N371" s="222"/>
      <c r="O371" s="222"/>
      <c r="P371" s="222"/>
      <c r="Q371" s="222"/>
      <c r="R371" s="222"/>
      <c r="S371" s="222"/>
      <c r="T371" s="222"/>
      <c r="U371" s="222"/>
      <c r="V371" s="222"/>
      <c r="W371" s="222"/>
      <c r="X371" s="222"/>
      <c r="Y371" s="212"/>
      <c r="Z371" s="212"/>
      <c r="AA371" s="212"/>
      <c r="AB371" s="212"/>
      <c r="AC371" s="212"/>
      <c r="AD371" s="212"/>
      <c r="AE371" s="212"/>
      <c r="AF371" s="212"/>
      <c r="AG371" s="212" t="s">
        <v>209</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x14ac:dyDescent="0.2">
      <c r="A372" s="233" t="s">
        <v>184</v>
      </c>
      <c r="B372" s="234" t="s">
        <v>149</v>
      </c>
      <c r="C372" s="254" t="s">
        <v>150</v>
      </c>
      <c r="D372" s="235"/>
      <c r="E372" s="236"/>
      <c r="F372" s="237"/>
      <c r="G372" s="237">
        <f>SUMIF(AG373:AG374,"&lt;&gt;NOR",G373:G374)</f>
        <v>0</v>
      </c>
      <c r="H372" s="237"/>
      <c r="I372" s="237">
        <f>SUM(I373:I374)</f>
        <v>0</v>
      </c>
      <c r="J372" s="237"/>
      <c r="K372" s="237">
        <f>SUM(K373:K374)</f>
        <v>0</v>
      </c>
      <c r="L372" s="237"/>
      <c r="M372" s="237">
        <f>SUM(M373:M374)</f>
        <v>0</v>
      </c>
      <c r="N372" s="237"/>
      <c r="O372" s="237">
        <f>SUM(O373:O374)</f>
        <v>0</v>
      </c>
      <c r="P372" s="237"/>
      <c r="Q372" s="237">
        <f>SUM(Q373:Q374)</f>
        <v>0</v>
      </c>
      <c r="R372" s="237"/>
      <c r="S372" s="237"/>
      <c r="T372" s="238"/>
      <c r="U372" s="232"/>
      <c r="V372" s="232">
        <f>SUM(V373:V374)</f>
        <v>0</v>
      </c>
      <c r="W372" s="232"/>
      <c r="X372" s="232"/>
      <c r="AG372" t="s">
        <v>185</v>
      </c>
    </row>
    <row r="373" spans="1:60" outlineLevel="1" x14ac:dyDescent="0.2">
      <c r="A373" s="239">
        <v>80</v>
      </c>
      <c r="B373" s="240" t="s">
        <v>653</v>
      </c>
      <c r="C373" s="255" t="s">
        <v>654</v>
      </c>
      <c r="D373" s="241" t="s">
        <v>301</v>
      </c>
      <c r="E373" s="242">
        <v>1</v>
      </c>
      <c r="F373" s="243"/>
      <c r="G373" s="244">
        <f>ROUND(E373*F373,2)</f>
        <v>0</v>
      </c>
      <c r="H373" s="243"/>
      <c r="I373" s="244">
        <f>ROUND(E373*H373,2)</f>
        <v>0</v>
      </c>
      <c r="J373" s="243"/>
      <c r="K373" s="244">
        <f>ROUND(E373*J373,2)</f>
        <v>0</v>
      </c>
      <c r="L373" s="244">
        <v>21</v>
      </c>
      <c r="M373" s="244">
        <f>G373*(1+L373/100)</f>
        <v>0</v>
      </c>
      <c r="N373" s="244">
        <v>0</v>
      </c>
      <c r="O373" s="244">
        <f>ROUND(E373*N373,2)</f>
        <v>0</v>
      </c>
      <c r="P373" s="244">
        <v>0</v>
      </c>
      <c r="Q373" s="244">
        <f>ROUND(E373*P373,2)</f>
        <v>0</v>
      </c>
      <c r="R373" s="244"/>
      <c r="S373" s="244" t="s">
        <v>228</v>
      </c>
      <c r="T373" s="245" t="s">
        <v>229</v>
      </c>
      <c r="U373" s="222">
        <v>0</v>
      </c>
      <c r="V373" s="222">
        <f>ROUND(E373*U373,2)</f>
        <v>0</v>
      </c>
      <c r="W373" s="222"/>
      <c r="X373" s="222" t="s">
        <v>192</v>
      </c>
      <c r="Y373" s="212"/>
      <c r="Z373" s="212"/>
      <c r="AA373" s="212"/>
      <c r="AB373" s="212"/>
      <c r="AC373" s="212"/>
      <c r="AD373" s="212"/>
      <c r="AE373" s="212"/>
      <c r="AF373" s="212"/>
      <c r="AG373" s="212" t="s">
        <v>193</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5"/>
      <c r="D374" s="252"/>
      <c r="E374" s="252"/>
      <c r="F374" s="252"/>
      <c r="G374" s="252"/>
      <c r="H374" s="222"/>
      <c r="I374" s="222"/>
      <c r="J374" s="222"/>
      <c r="K374" s="222"/>
      <c r="L374" s="222"/>
      <c r="M374" s="222"/>
      <c r="N374" s="222"/>
      <c r="O374" s="222"/>
      <c r="P374" s="222"/>
      <c r="Q374" s="222"/>
      <c r="R374" s="222"/>
      <c r="S374" s="222"/>
      <c r="T374" s="222"/>
      <c r="U374" s="222"/>
      <c r="V374" s="222"/>
      <c r="W374" s="222"/>
      <c r="X374" s="222"/>
      <c r="Y374" s="212"/>
      <c r="Z374" s="212"/>
      <c r="AA374" s="212"/>
      <c r="AB374" s="212"/>
      <c r="AC374" s="212"/>
      <c r="AD374" s="212"/>
      <c r="AE374" s="212"/>
      <c r="AF374" s="212"/>
      <c r="AG374" s="212" t="s">
        <v>209</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x14ac:dyDescent="0.2">
      <c r="A375" s="233" t="s">
        <v>184</v>
      </c>
      <c r="B375" s="234" t="s">
        <v>153</v>
      </c>
      <c r="C375" s="254" t="s">
        <v>154</v>
      </c>
      <c r="D375" s="235"/>
      <c r="E375" s="236"/>
      <c r="F375" s="237"/>
      <c r="G375" s="237">
        <f>SUMIF(AG376:AG382,"&lt;&gt;NOR",G376:G382)</f>
        <v>0</v>
      </c>
      <c r="H375" s="237"/>
      <c r="I375" s="237">
        <f>SUM(I376:I382)</f>
        <v>0</v>
      </c>
      <c r="J375" s="237"/>
      <c r="K375" s="237">
        <f>SUM(K376:K382)</f>
        <v>0</v>
      </c>
      <c r="L375" s="237"/>
      <c r="M375" s="237">
        <f>SUM(M376:M382)</f>
        <v>0</v>
      </c>
      <c r="N375" s="237"/>
      <c r="O375" s="237">
        <f>SUM(O376:O382)</f>
        <v>0</v>
      </c>
      <c r="P375" s="237"/>
      <c r="Q375" s="237">
        <f>SUM(Q376:Q382)</f>
        <v>0</v>
      </c>
      <c r="R375" s="237"/>
      <c r="S375" s="237"/>
      <c r="T375" s="238"/>
      <c r="U375" s="232"/>
      <c r="V375" s="232">
        <f>SUM(V376:V382)</f>
        <v>5.89</v>
      </c>
      <c r="W375" s="232"/>
      <c r="X375" s="232"/>
      <c r="AG375" t="s">
        <v>185</v>
      </c>
    </row>
    <row r="376" spans="1:60" outlineLevel="1" x14ac:dyDescent="0.2">
      <c r="A376" s="239">
        <v>81</v>
      </c>
      <c r="B376" s="240" t="s">
        <v>319</v>
      </c>
      <c r="C376" s="255" t="s">
        <v>320</v>
      </c>
      <c r="D376" s="241" t="s">
        <v>295</v>
      </c>
      <c r="E376" s="242">
        <v>12.025130000000001</v>
      </c>
      <c r="F376" s="243"/>
      <c r="G376" s="244">
        <f>ROUND(E376*F376,2)</f>
        <v>0</v>
      </c>
      <c r="H376" s="243"/>
      <c r="I376" s="244">
        <f>ROUND(E376*H376,2)</f>
        <v>0</v>
      </c>
      <c r="J376" s="243"/>
      <c r="K376" s="244">
        <f>ROUND(E376*J376,2)</f>
        <v>0</v>
      </c>
      <c r="L376" s="244">
        <v>21</v>
      </c>
      <c r="M376" s="244">
        <f>G376*(1+L376/100)</f>
        <v>0</v>
      </c>
      <c r="N376" s="244">
        <v>0</v>
      </c>
      <c r="O376" s="244">
        <f>ROUND(E376*N376,2)</f>
        <v>0</v>
      </c>
      <c r="P376" s="244">
        <v>0</v>
      </c>
      <c r="Q376" s="244">
        <f>ROUND(E376*P376,2)</f>
        <v>0</v>
      </c>
      <c r="R376" s="244" t="s">
        <v>250</v>
      </c>
      <c r="S376" s="244" t="s">
        <v>190</v>
      </c>
      <c r="T376" s="245" t="s">
        <v>191</v>
      </c>
      <c r="U376" s="222">
        <v>0.49</v>
      </c>
      <c r="V376" s="222">
        <f>ROUND(E376*U376,2)</f>
        <v>5.89</v>
      </c>
      <c r="W376" s="222"/>
      <c r="X376" s="222" t="s">
        <v>313</v>
      </c>
      <c r="Y376" s="212"/>
      <c r="Z376" s="212"/>
      <c r="AA376" s="212"/>
      <c r="AB376" s="212"/>
      <c r="AC376" s="212"/>
      <c r="AD376" s="212"/>
      <c r="AE376" s="212"/>
      <c r="AF376" s="212"/>
      <c r="AG376" s="212" t="s">
        <v>314</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1" t="s">
        <v>321</v>
      </c>
      <c r="D377" s="251"/>
      <c r="E377" s="251"/>
      <c r="F377" s="251"/>
      <c r="G377" s="251"/>
      <c r="H377" s="222"/>
      <c r="I377" s="222"/>
      <c r="J377" s="222"/>
      <c r="K377" s="222"/>
      <c r="L377" s="222"/>
      <c r="M377" s="222"/>
      <c r="N377" s="222"/>
      <c r="O377" s="222"/>
      <c r="P377" s="222"/>
      <c r="Q377" s="222"/>
      <c r="R377" s="222"/>
      <c r="S377" s="222"/>
      <c r="T377" s="222"/>
      <c r="U377" s="222"/>
      <c r="V377" s="222"/>
      <c r="W377" s="222"/>
      <c r="X377" s="222"/>
      <c r="Y377" s="212"/>
      <c r="Z377" s="212"/>
      <c r="AA377" s="212"/>
      <c r="AB377" s="212"/>
      <c r="AC377" s="212"/>
      <c r="AD377" s="212"/>
      <c r="AE377" s="212"/>
      <c r="AF377" s="212"/>
      <c r="AG377" s="212" t="s">
        <v>221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59"/>
      <c r="D378" s="248"/>
      <c r="E378" s="248"/>
      <c r="F378" s="248"/>
      <c r="G378" s="248"/>
      <c r="H378" s="222"/>
      <c r="I378" s="222"/>
      <c r="J378" s="222"/>
      <c r="K378" s="222"/>
      <c r="L378" s="222"/>
      <c r="M378" s="222"/>
      <c r="N378" s="222"/>
      <c r="O378" s="222"/>
      <c r="P378" s="222"/>
      <c r="Q378" s="222"/>
      <c r="R378" s="222"/>
      <c r="S378" s="222"/>
      <c r="T378" s="222"/>
      <c r="U378" s="222"/>
      <c r="V378" s="222"/>
      <c r="W378" s="222"/>
      <c r="X378" s="222"/>
      <c r="Y378" s="212"/>
      <c r="Z378" s="212"/>
      <c r="AA378" s="212"/>
      <c r="AB378" s="212"/>
      <c r="AC378" s="212"/>
      <c r="AD378" s="212"/>
      <c r="AE378" s="212"/>
      <c r="AF378" s="212"/>
      <c r="AG378" s="212" t="s">
        <v>209</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39">
        <v>82</v>
      </c>
      <c r="B379" s="240" t="s">
        <v>322</v>
      </c>
      <c r="C379" s="255" t="s">
        <v>323</v>
      </c>
      <c r="D379" s="241" t="s">
        <v>295</v>
      </c>
      <c r="E379" s="242">
        <v>108.22620000000001</v>
      </c>
      <c r="F379" s="243"/>
      <c r="G379" s="244">
        <f>ROUND(E379*F379,2)</f>
        <v>0</v>
      </c>
      <c r="H379" s="243"/>
      <c r="I379" s="244">
        <f>ROUND(E379*H379,2)</f>
        <v>0</v>
      </c>
      <c r="J379" s="243"/>
      <c r="K379" s="244">
        <f>ROUND(E379*J379,2)</f>
        <v>0</v>
      </c>
      <c r="L379" s="244">
        <v>21</v>
      </c>
      <c r="M379" s="244">
        <f>G379*(1+L379/100)</f>
        <v>0</v>
      </c>
      <c r="N379" s="244">
        <v>0</v>
      </c>
      <c r="O379" s="244">
        <f>ROUND(E379*N379,2)</f>
        <v>0</v>
      </c>
      <c r="P379" s="244">
        <v>0</v>
      </c>
      <c r="Q379" s="244">
        <f>ROUND(E379*P379,2)</f>
        <v>0</v>
      </c>
      <c r="R379" s="244" t="s">
        <v>250</v>
      </c>
      <c r="S379" s="244" t="s">
        <v>190</v>
      </c>
      <c r="T379" s="245" t="s">
        <v>191</v>
      </c>
      <c r="U379" s="222">
        <v>0</v>
      </c>
      <c r="V379" s="222">
        <f>ROUND(E379*U379,2)</f>
        <v>0</v>
      </c>
      <c r="W379" s="222"/>
      <c r="X379" s="222" t="s">
        <v>313</v>
      </c>
      <c r="Y379" s="212"/>
      <c r="Z379" s="212"/>
      <c r="AA379" s="212"/>
      <c r="AB379" s="212"/>
      <c r="AC379" s="212"/>
      <c r="AD379" s="212"/>
      <c r="AE379" s="212"/>
      <c r="AF379" s="212"/>
      <c r="AG379" s="212" t="s">
        <v>314</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5"/>
      <c r="D380" s="252"/>
      <c r="E380" s="252"/>
      <c r="F380" s="252"/>
      <c r="G380" s="252"/>
      <c r="H380" s="222"/>
      <c r="I380" s="222"/>
      <c r="J380" s="222"/>
      <c r="K380" s="222"/>
      <c r="L380" s="222"/>
      <c r="M380" s="222"/>
      <c r="N380" s="222"/>
      <c r="O380" s="222"/>
      <c r="P380" s="222"/>
      <c r="Q380" s="222"/>
      <c r="R380" s="222"/>
      <c r="S380" s="222"/>
      <c r="T380" s="222"/>
      <c r="U380" s="222"/>
      <c r="V380" s="222"/>
      <c r="W380" s="222"/>
      <c r="X380" s="222"/>
      <c r="Y380" s="212"/>
      <c r="Z380" s="212"/>
      <c r="AA380" s="212"/>
      <c r="AB380" s="212"/>
      <c r="AC380" s="212"/>
      <c r="AD380" s="212"/>
      <c r="AE380" s="212"/>
      <c r="AF380" s="212"/>
      <c r="AG380" s="212" t="s">
        <v>209</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39">
        <v>83</v>
      </c>
      <c r="B381" s="240" t="s">
        <v>655</v>
      </c>
      <c r="C381" s="255" t="s">
        <v>656</v>
      </c>
      <c r="D381" s="241" t="s">
        <v>295</v>
      </c>
      <c r="E381" s="242">
        <v>12.025130000000001</v>
      </c>
      <c r="F381" s="243"/>
      <c r="G381" s="244">
        <f>ROUND(E381*F381,2)</f>
        <v>0</v>
      </c>
      <c r="H381" s="243"/>
      <c r="I381" s="244">
        <f>ROUND(E381*H381,2)</f>
        <v>0</v>
      </c>
      <c r="J381" s="243"/>
      <c r="K381" s="244">
        <f>ROUND(E381*J381,2)</f>
        <v>0</v>
      </c>
      <c r="L381" s="244">
        <v>21</v>
      </c>
      <c r="M381" s="244">
        <f>G381*(1+L381/100)</f>
        <v>0</v>
      </c>
      <c r="N381" s="244">
        <v>0</v>
      </c>
      <c r="O381" s="244">
        <f>ROUND(E381*N381,2)</f>
        <v>0</v>
      </c>
      <c r="P381" s="244">
        <v>0</v>
      </c>
      <c r="Q381" s="244">
        <f>ROUND(E381*P381,2)</f>
        <v>0</v>
      </c>
      <c r="R381" s="244" t="s">
        <v>250</v>
      </c>
      <c r="S381" s="244" t="s">
        <v>190</v>
      </c>
      <c r="T381" s="245" t="s">
        <v>191</v>
      </c>
      <c r="U381" s="222">
        <v>0</v>
      </c>
      <c r="V381" s="222">
        <f>ROUND(E381*U381,2)</f>
        <v>0</v>
      </c>
      <c r="W381" s="222"/>
      <c r="X381" s="222" t="s">
        <v>313</v>
      </c>
      <c r="Y381" s="212"/>
      <c r="Z381" s="212"/>
      <c r="AA381" s="212"/>
      <c r="AB381" s="212"/>
      <c r="AC381" s="212"/>
      <c r="AD381" s="212"/>
      <c r="AE381" s="212"/>
      <c r="AF381" s="212"/>
      <c r="AG381" s="212" t="s">
        <v>314</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5"/>
      <c r="D382" s="252"/>
      <c r="E382" s="252"/>
      <c r="F382" s="252"/>
      <c r="G382" s="252"/>
      <c r="H382" s="222"/>
      <c r="I382" s="222"/>
      <c r="J382" s="222"/>
      <c r="K382" s="222"/>
      <c r="L382" s="222"/>
      <c r="M382" s="222"/>
      <c r="N382" s="222"/>
      <c r="O382" s="222"/>
      <c r="P382" s="222"/>
      <c r="Q382" s="222"/>
      <c r="R382" s="222"/>
      <c r="S382" s="222"/>
      <c r="T382" s="222"/>
      <c r="U382" s="222"/>
      <c r="V382" s="222"/>
      <c r="W382" s="222"/>
      <c r="X382" s="222"/>
      <c r="Y382" s="212"/>
      <c r="Z382" s="212"/>
      <c r="AA382" s="212"/>
      <c r="AB382" s="212"/>
      <c r="AC382" s="212"/>
      <c r="AD382" s="212"/>
      <c r="AE382" s="212"/>
      <c r="AF382" s="212"/>
      <c r="AG382" s="212" t="s">
        <v>209</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x14ac:dyDescent="0.2">
      <c r="A383" s="233" t="s">
        <v>184</v>
      </c>
      <c r="B383" s="234" t="s">
        <v>156</v>
      </c>
      <c r="C383" s="254" t="s">
        <v>27</v>
      </c>
      <c r="D383" s="235"/>
      <c r="E383" s="236"/>
      <c r="F383" s="237"/>
      <c r="G383" s="237">
        <f>SUMIF(AG384:AG398,"&lt;&gt;NOR",G384:G398)</f>
        <v>0</v>
      </c>
      <c r="H383" s="237"/>
      <c r="I383" s="237">
        <f>SUM(I384:I398)</f>
        <v>0</v>
      </c>
      <c r="J383" s="237"/>
      <c r="K383" s="237">
        <f>SUM(K384:K398)</f>
        <v>0</v>
      </c>
      <c r="L383" s="237"/>
      <c r="M383" s="237">
        <f>SUM(M384:M398)</f>
        <v>0</v>
      </c>
      <c r="N383" s="237"/>
      <c r="O383" s="237">
        <f>SUM(O384:O398)</f>
        <v>0</v>
      </c>
      <c r="P383" s="237"/>
      <c r="Q383" s="237">
        <f>SUM(Q384:Q398)</f>
        <v>0</v>
      </c>
      <c r="R383" s="237"/>
      <c r="S383" s="237"/>
      <c r="T383" s="238"/>
      <c r="U383" s="232"/>
      <c r="V383" s="232">
        <f>SUM(V384:V398)</f>
        <v>0</v>
      </c>
      <c r="W383" s="232"/>
      <c r="X383" s="232"/>
      <c r="AG383" t="s">
        <v>185</v>
      </c>
    </row>
    <row r="384" spans="1:60" outlineLevel="1" x14ac:dyDescent="0.2">
      <c r="A384" s="239">
        <v>84</v>
      </c>
      <c r="B384" s="240" t="s">
        <v>330</v>
      </c>
      <c r="C384" s="255" t="s">
        <v>331</v>
      </c>
      <c r="D384" s="241" t="s">
        <v>332</v>
      </c>
      <c r="E384" s="242">
        <v>1</v>
      </c>
      <c r="F384" s="243"/>
      <c r="G384" s="244">
        <f>ROUND(E384*F384,2)</f>
        <v>0</v>
      </c>
      <c r="H384" s="243"/>
      <c r="I384" s="244">
        <f>ROUND(E384*H384,2)</f>
        <v>0</v>
      </c>
      <c r="J384" s="243"/>
      <c r="K384" s="244">
        <f>ROUND(E384*J384,2)</f>
        <v>0</v>
      </c>
      <c r="L384" s="244">
        <v>21</v>
      </c>
      <c r="M384" s="244">
        <f>G384*(1+L384/100)</f>
        <v>0</v>
      </c>
      <c r="N384" s="244">
        <v>0</v>
      </c>
      <c r="O384" s="244">
        <f>ROUND(E384*N384,2)</f>
        <v>0</v>
      </c>
      <c r="P384" s="244">
        <v>0</v>
      </c>
      <c r="Q384" s="244">
        <f>ROUND(E384*P384,2)</f>
        <v>0</v>
      </c>
      <c r="R384" s="244"/>
      <c r="S384" s="244" t="s">
        <v>190</v>
      </c>
      <c r="T384" s="245" t="s">
        <v>229</v>
      </c>
      <c r="U384" s="222">
        <v>0</v>
      </c>
      <c r="V384" s="222">
        <f>ROUND(E384*U384,2)</f>
        <v>0</v>
      </c>
      <c r="W384" s="222"/>
      <c r="X384" s="222" t="s">
        <v>333</v>
      </c>
      <c r="Y384" s="212"/>
      <c r="Z384" s="212"/>
      <c r="AA384" s="212"/>
      <c r="AB384" s="212"/>
      <c r="AC384" s="212"/>
      <c r="AD384" s="212"/>
      <c r="AE384" s="212"/>
      <c r="AF384" s="212"/>
      <c r="AG384" s="212" t="s">
        <v>334</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1" t="s">
        <v>335</v>
      </c>
      <c r="D385" s="251"/>
      <c r="E385" s="251"/>
      <c r="F385" s="251"/>
      <c r="G385" s="251"/>
      <c r="H385" s="222"/>
      <c r="I385" s="222"/>
      <c r="J385" s="222"/>
      <c r="K385" s="222"/>
      <c r="L385" s="222"/>
      <c r="M385" s="222"/>
      <c r="N385" s="222"/>
      <c r="O385" s="222"/>
      <c r="P385" s="222"/>
      <c r="Q385" s="222"/>
      <c r="R385" s="222"/>
      <c r="S385" s="222"/>
      <c r="T385" s="222"/>
      <c r="U385" s="222"/>
      <c r="V385" s="222"/>
      <c r="W385" s="222"/>
      <c r="X385" s="222"/>
      <c r="Y385" s="212"/>
      <c r="Z385" s="212"/>
      <c r="AA385" s="212"/>
      <c r="AB385" s="212"/>
      <c r="AC385" s="212"/>
      <c r="AD385" s="212"/>
      <c r="AE385" s="212"/>
      <c r="AF385" s="212"/>
      <c r="AG385" s="212" t="s">
        <v>221</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50" t="str">
        <f>C385</f>
        <v>Zaměření a vytýčení stávajících inženýrských sítí v místě stavby z hlediska jejich ochrany při provádění stavby.</v>
      </c>
      <c r="BB385" s="212"/>
      <c r="BC385" s="212"/>
      <c r="BD385" s="212"/>
      <c r="BE385" s="212"/>
      <c r="BF385" s="212"/>
      <c r="BG385" s="212"/>
      <c r="BH385" s="212"/>
    </row>
    <row r="386" spans="1:60" outlineLevel="1" x14ac:dyDescent="0.2">
      <c r="A386" s="219"/>
      <c r="B386" s="220"/>
      <c r="C386" s="259"/>
      <c r="D386" s="248"/>
      <c r="E386" s="248"/>
      <c r="F386" s="248"/>
      <c r="G386" s="248"/>
      <c r="H386" s="222"/>
      <c r="I386" s="222"/>
      <c r="J386" s="222"/>
      <c r="K386" s="222"/>
      <c r="L386" s="222"/>
      <c r="M386" s="222"/>
      <c r="N386" s="222"/>
      <c r="O386" s="222"/>
      <c r="P386" s="222"/>
      <c r="Q386" s="222"/>
      <c r="R386" s="222"/>
      <c r="S386" s="222"/>
      <c r="T386" s="222"/>
      <c r="U386" s="222"/>
      <c r="V386" s="222"/>
      <c r="W386" s="222"/>
      <c r="X386" s="222"/>
      <c r="Y386" s="212"/>
      <c r="Z386" s="212"/>
      <c r="AA386" s="212"/>
      <c r="AB386" s="212"/>
      <c r="AC386" s="212"/>
      <c r="AD386" s="212"/>
      <c r="AE386" s="212"/>
      <c r="AF386" s="212"/>
      <c r="AG386" s="212" t="s">
        <v>209</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39">
        <v>85</v>
      </c>
      <c r="B387" s="240" t="s">
        <v>336</v>
      </c>
      <c r="C387" s="255" t="s">
        <v>337</v>
      </c>
      <c r="D387" s="241" t="s">
        <v>332</v>
      </c>
      <c r="E387" s="242">
        <v>1</v>
      </c>
      <c r="F387" s="243"/>
      <c r="G387" s="244">
        <f>ROUND(E387*F387,2)</f>
        <v>0</v>
      </c>
      <c r="H387" s="243"/>
      <c r="I387" s="244">
        <f>ROUND(E387*H387,2)</f>
        <v>0</v>
      </c>
      <c r="J387" s="243"/>
      <c r="K387" s="244">
        <f>ROUND(E387*J387,2)</f>
        <v>0</v>
      </c>
      <c r="L387" s="244">
        <v>21</v>
      </c>
      <c r="M387" s="244">
        <f>G387*(1+L387/100)</f>
        <v>0</v>
      </c>
      <c r="N387" s="244">
        <v>0</v>
      </c>
      <c r="O387" s="244">
        <f>ROUND(E387*N387,2)</f>
        <v>0</v>
      </c>
      <c r="P387" s="244">
        <v>0</v>
      </c>
      <c r="Q387" s="244">
        <f>ROUND(E387*P387,2)</f>
        <v>0</v>
      </c>
      <c r="R387" s="244"/>
      <c r="S387" s="244" t="s">
        <v>190</v>
      </c>
      <c r="T387" s="245" t="s">
        <v>229</v>
      </c>
      <c r="U387" s="222">
        <v>0</v>
      </c>
      <c r="V387" s="222">
        <f>ROUND(E387*U387,2)</f>
        <v>0</v>
      </c>
      <c r="W387" s="222"/>
      <c r="X387" s="222" t="s">
        <v>333</v>
      </c>
      <c r="Y387" s="212"/>
      <c r="Z387" s="212"/>
      <c r="AA387" s="212"/>
      <c r="AB387" s="212"/>
      <c r="AC387" s="212"/>
      <c r="AD387" s="212"/>
      <c r="AE387" s="212"/>
      <c r="AF387" s="212"/>
      <c r="AG387" s="212" t="s">
        <v>338</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19"/>
      <c r="B388" s="220"/>
      <c r="C388" s="261" t="s">
        <v>339</v>
      </c>
      <c r="D388" s="251"/>
      <c r="E388" s="251"/>
      <c r="F388" s="251"/>
      <c r="G388" s="251"/>
      <c r="H388" s="222"/>
      <c r="I388" s="222"/>
      <c r="J388" s="222"/>
      <c r="K388" s="222"/>
      <c r="L388" s="222"/>
      <c r="M388" s="222"/>
      <c r="N388" s="222"/>
      <c r="O388" s="222"/>
      <c r="P388" s="222"/>
      <c r="Q388" s="222"/>
      <c r="R388" s="222"/>
      <c r="S388" s="222"/>
      <c r="T388" s="222"/>
      <c r="U388" s="222"/>
      <c r="V388" s="222"/>
      <c r="W388" s="222"/>
      <c r="X388" s="222"/>
      <c r="Y388" s="212"/>
      <c r="Z388" s="212"/>
      <c r="AA388" s="212"/>
      <c r="AB388" s="212"/>
      <c r="AC388" s="212"/>
      <c r="AD388" s="212"/>
      <c r="AE388" s="212"/>
      <c r="AF388" s="212"/>
      <c r="AG388" s="212" t="s">
        <v>221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50" t="str">
        <f>C388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388" s="212"/>
      <c r="BC388" s="212"/>
      <c r="BD388" s="212"/>
      <c r="BE388" s="212"/>
      <c r="BF388" s="212"/>
      <c r="BG388" s="212"/>
      <c r="BH388" s="212"/>
    </row>
    <row r="389" spans="1:60" outlineLevel="1" x14ac:dyDescent="0.2">
      <c r="A389" s="219"/>
      <c r="B389" s="220"/>
      <c r="C389" s="259"/>
      <c r="D389" s="248"/>
      <c r="E389" s="248"/>
      <c r="F389" s="248"/>
      <c r="G389" s="248"/>
      <c r="H389" s="222"/>
      <c r="I389" s="222"/>
      <c r="J389" s="222"/>
      <c r="K389" s="222"/>
      <c r="L389" s="222"/>
      <c r="M389" s="222"/>
      <c r="N389" s="222"/>
      <c r="O389" s="222"/>
      <c r="P389" s="222"/>
      <c r="Q389" s="222"/>
      <c r="R389" s="222"/>
      <c r="S389" s="222"/>
      <c r="T389" s="222"/>
      <c r="U389" s="222"/>
      <c r="V389" s="222"/>
      <c r="W389" s="222"/>
      <c r="X389" s="222"/>
      <c r="Y389" s="212"/>
      <c r="Z389" s="212"/>
      <c r="AA389" s="212"/>
      <c r="AB389" s="212"/>
      <c r="AC389" s="212"/>
      <c r="AD389" s="212"/>
      <c r="AE389" s="212"/>
      <c r="AF389" s="212"/>
      <c r="AG389" s="212" t="s">
        <v>209</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9">
        <v>86</v>
      </c>
      <c r="B390" s="240" t="s">
        <v>340</v>
      </c>
      <c r="C390" s="255" t="s">
        <v>341</v>
      </c>
      <c r="D390" s="241" t="s">
        <v>332</v>
      </c>
      <c r="E390" s="242">
        <v>1</v>
      </c>
      <c r="F390" s="243"/>
      <c r="G390" s="244">
        <f>ROUND(E390*F390,2)</f>
        <v>0</v>
      </c>
      <c r="H390" s="243"/>
      <c r="I390" s="244">
        <f>ROUND(E390*H390,2)</f>
        <v>0</v>
      </c>
      <c r="J390" s="243"/>
      <c r="K390" s="244">
        <f>ROUND(E390*J390,2)</f>
        <v>0</v>
      </c>
      <c r="L390" s="244">
        <v>21</v>
      </c>
      <c r="M390" s="244">
        <f>G390*(1+L390/100)</f>
        <v>0</v>
      </c>
      <c r="N390" s="244">
        <v>0</v>
      </c>
      <c r="O390" s="244">
        <f>ROUND(E390*N390,2)</f>
        <v>0</v>
      </c>
      <c r="P390" s="244">
        <v>0</v>
      </c>
      <c r="Q390" s="244">
        <f>ROUND(E390*P390,2)</f>
        <v>0</v>
      </c>
      <c r="R390" s="244"/>
      <c r="S390" s="244" t="s">
        <v>190</v>
      </c>
      <c r="T390" s="245" t="s">
        <v>229</v>
      </c>
      <c r="U390" s="222">
        <v>0</v>
      </c>
      <c r="V390" s="222">
        <f>ROUND(E390*U390,2)</f>
        <v>0</v>
      </c>
      <c r="W390" s="222"/>
      <c r="X390" s="222" t="s">
        <v>333</v>
      </c>
      <c r="Y390" s="212"/>
      <c r="Z390" s="212"/>
      <c r="AA390" s="212"/>
      <c r="AB390" s="212"/>
      <c r="AC390" s="212"/>
      <c r="AD390" s="212"/>
      <c r="AE390" s="212"/>
      <c r="AF390" s="212"/>
      <c r="AG390" s="212" t="s">
        <v>338</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ht="33.75" outlineLevel="1" x14ac:dyDescent="0.2">
      <c r="A391" s="219"/>
      <c r="B391" s="220"/>
      <c r="C391" s="261" t="s">
        <v>342</v>
      </c>
      <c r="D391" s="251"/>
      <c r="E391" s="251"/>
      <c r="F391" s="251"/>
      <c r="G391" s="251"/>
      <c r="H391" s="222"/>
      <c r="I391" s="222"/>
      <c r="J391" s="222"/>
      <c r="K391" s="222"/>
      <c r="L391" s="222"/>
      <c r="M391" s="222"/>
      <c r="N391" s="222"/>
      <c r="O391" s="222"/>
      <c r="P391" s="222"/>
      <c r="Q391" s="222"/>
      <c r="R391" s="222"/>
      <c r="S391" s="222"/>
      <c r="T391" s="222"/>
      <c r="U391" s="222"/>
      <c r="V391" s="222"/>
      <c r="W391" s="222"/>
      <c r="X391" s="222"/>
      <c r="Y391" s="212"/>
      <c r="Z391" s="212"/>
      <c r="AA391" s="212"/>
      <c r="AB391" s="212"/>
      <c r="AC391" s="212"/>
      <c r="AD391" s="212"/>
      <c r="AE391" s="212"/>
      <c r="AF391" s="212"/>
      <c r="AG391" s="212" t="s">
        <v>221</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50" t="str">
        <f>C391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391" s="212"/>
      <c r="BC391" s="212"/>
      <c r="BD391" s="212"/>
      <c r="BE391" s="212"/>
      <c r="BF391" s="212"/>
      <c r="BG391" s="212"/>
      <c r="BH391" s="212"/>
    </row>
    <row r="392" spans="1:60" outlineLevel="1" x14ac:dyDescent="0.2">
      <c r="A392" s="219"/>
      <c r="B392" s="220"/>
      <c r="C392" s="259"/>
      <c r="D392" s="248"/>
      <c r="E392" s="248"/>
      <c r="F392" s="248"/>
      <c r="G392" s="248"/>
      <c r="H392" s="222"/>
      <c r="I392" s="222"/>
      <c r="J392" s="222"/>
      <c r="K392" s="222"/>
      <c r="L392" s="222"/>
      <c r="M392" s="222"/>
      <c r="N392" s="222"/>
      <c r="O392" s="222"/>
      <c r="P392" s="222"/>
      <c r="Q392" s="222"/>
      <c r="R392" s="222"/>
      <c r="S392" s="222"/>
      <c r="T392" s="222"/>
      <c r="U392" s="222"/>
      <c r="V392" s="222"/>
      <c r="W392" s="222"/>
      <c r="X392" s="222"/>
      <c r="Y392" s="212"/>
      <c r="Z392" s="212"/>
      <c r="AA392" s="212"/>
      <c r="AB392" s="212"/>
      <c r="AC392" s="212"/>
      <c r="AD392" s="212"/>
      <c r="AE392" s="212"/>
      <c r="AF392" s="212"/>
      <c r="AG392" s="212" t="s">
        <v>209</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39">
        <v>87</v>
      </c>
      <c r="B393" s="240" t="s">
        <v>343</v>
      </c>
      <c r="C393" s="255" t="s">
        <v>344</v>
      </c>
      <c r="D393" s="241" t="s">
        <v>332</v>
      </c>
      <c r="E393" s="242">
        <v>1</v>
      </c>
      <c r="F393" s="243"/>
      <c r="G393" s="244">
        <f>ROUND(E393*F393,2)</f>
        <v>0</v>
      </c>
      <c r="H393" s="243"/>
      <c r="I393" s="244">
        <f>ROUND(E393*H393,2)</f>
        <v>0</v>
      </c>
      <c r="J393" s="243"/>
      <c r="K393" s="244">
        <f>ROUND(E393*J393,2)</f>
        <v>0</v>
      </c>
      <c r="L393" s="244">
        <v>21</v>
      </c>
      <c r="M393" s="244">
        <f>G393*(1+L393/100)</f>
        <v>0</v>
      </c>
      <c r="N393" s="244">
        <v>0</v>
      </c>
      <c r="O393" s="244">
        <f>ROUND(E393*N393,2)</f>
        <v>0</v>
      </c>
      <c r="P393" s="244">
        <v>0</v>
      </c>
      <c r="Q393" s="244">
        <f>ROUND(E393*P393,2)</f>
        <v>0</v>
      </c>
      <c r="R393" s="244"/>
      <c r="S393" s="244" t="s">
        <v>190</v>
      </c>
      <c r="T393" s="245" t="s">
        <v>229</v>
      </c>
      <c r="U393" s="222">
        <v>0</v>
      </c>
      <c r="V393" s="222">
        <f>ROUND(E393*U393,2)</f>
        <v>0</v>
      </c>
      <c r="W393" s="222"/>
      <c r="X393" s="222" t="s">
        <v>333</v>
      </c>
      <c r="Y393" s="212"/>
      <c r="Z393" s="212"/>
      <c r="AA393" s="212"/>
      <c r="AB393" s="212"/>
      <c r="AC393" s="212"/>
      <c r="AD393" s="212"/>
      <c r="AE393" s="212"/>
      <c r="AF393" s="212"/>
      <c r="AG393" s="212" t="s">
        <v>338</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22.5" outlineLevel="1" x14ac:dyDescent="0.2">
      <c r="A394" s="219"/>
      <c r="B394" s="220"/>
      <c r="C394" s="261" t="s">
        <v>345</v>
      </c>
      <c r="D394" s="251"/>
      <c r="E394" s="251"/>
      <c r="F394" s="251"/>
      <c r="G394" s="251"/>
      <c r="H394" s="222"/>
      <c r="I394" s="222"/>
      <c r="J394" s="222"/>
      <c r="K394" s="222"/>
      <c r="L394" s="222"/>
      <c r="M394" s="222"/>
      <c r="N394" s="222"/>
      <c r="O394" s="222"/>
      <c r="P394" s="222"/>
      <c r="Q394" s="222"/>
      <c r="R394" s="222"/>
      <c r="S394" s="222"/>
      <c r="T394" s="222"/>
      <c r="U394" s="222"/>
      <c r="V394" s="222"/>
      <c r="W394" s="222"/>
      <c r="X394" s="222"/>
      <c r="Y394" s="212"/>
      <c r="Z394" s="212"/>
      <c r="AA394" s="212"/>
      <c r="AB394" s="212"/>
      <c r="AC394" s="212"/>
      <c r="AD394" s="212"/>
      <c r="AE394" s="212"/>
      <c r="AF394" s="212"/>
      <c r="AG394" s="212" t="s">
        <v>221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50" t="str">
        <f>C394</f>
        <v>Odstranění objektů zařízení staveniště včetně přípojek energií a jejich odvoz. Položka zahrnuje i náklady na úpravu povrchů po odstranění zařízení staveniště a úklid ploch, na kterých bylo zařízení staveniště provozováno.</v>
      </c>
      <c r="BB394" s="212"/>
      <c r="BC394" s="212"/>
      <c r="BD394" s="212"/>
      <c r="BE394" s="212"/>
      <c r="BF394" s="212"/>
      <c r="BG394" s="212"/>
      <c r="BH394" s="212"/>
    </row>
    <row r="395" spans="1:60" outlineLevel="1" x14ac:dyDescent="0.2">
      <c r="A395" s="219"/>
      <c r="B395" s="220"/>
      <c r="C395" s="259"/>
      <c r="D395" s="248"/>
      <c r="E395" s="248"/>
      <c r="F395" s="248"/>
      <c r="G395" s="248"/>
      <c r="H395" s="222"/>
      <c r="I395" s="222"/>
      <c r="J395" s="222"/>
      <c r="K395" s="222"/>
      <c r="L395" s="222"/>
      <c r="M395" s="222"/>
      <c r="N395" s="222"/>
      <c r="O395" s="222"/>
      <c r="P395" s="222"/>
      <c r="Q395" s="222"/>
      <c r="R395" s="222"/>
      <c r="S395" s="222"/>
      <c r="T395" s="222"/>
      <c r="U395" s="222"/>
      <c r="V395" s="222"/>
      <c r="W395" s="222"/>
      <c r="X395" s="222"/>
      <c r="Y395" s="212"/>
      <c r="Z395" s="212"/>
      <c r="AA395" s="212"/>
      <c r="AB395" s="212"/>
      <c r="AC395" s="212"/>
      <c r="AD395" s="212"/>
      <c r="AE395" s="212"/>
      <c r="AF395" s="212"/>
      <c r="AG395" s="212" t="s">
        <v>209</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9">
        <v>88</v>
      </c>
      <c r="B396" s="240" t="s">
        <v>346</v>
      </c>
      <c r="C396" s="255" t="s">
        <v>347</v>
      </c>
      <c r="D396" s="241" t="s">
        <v>332</v>
      </c>
      <c r="E396" s="242">
        <v>1</v>
      </c>
      <c r="F396" s="243"/>
      <c r="G396" s="244">
        <f>ROUND(E396*F396,2)</f>
        <v>0</v>
      </c>
      <c r="H396" s="243"/>
      <c r="I396" s="244">
        <f>ROUND(E396*H396,2)</f>
        <v>0</v>
      </c>
      <c r="J396" s="243"/>
      <c r="K396" s="244">
        <f>ROUND(E396*J396,2)</f>
        <v>0</v>
      </c>
      <c r="L396" s="244">
        <v>21</v>
      </c>
      <c r="M396" s="244">
        <f>G396*(1+L396/100)</f>
        <v>0</v>
      </c>
      <c r="N396" s="244">
        <v>0</v>
      </c>
      <c r="O396" s="244">
        <f>ROUND(E396*N396,2)</f>
        <v>0</v>
      </c>
      <c r="P396" s="244">
        <v>0</v>
      </c>
      <c r="Q396" s="244">
        <f>ROUND(E396*P396,2)</f>
        <v>0</v>
      </c>
      <c r="R396" s="244"/>
      <c r="S396" s="244" t="s">
        <v>190</v>
      </c>
      <c r="T396" s="245" t="s">
        <v>229</v>
      </c>
      <c r="U396" s="222">
        <v>0</v>
      </c>
      <c r="V396" s="222">
        <f>ROUND(E396*U396,2)</f>
        <v>0</v>
      </c>
      <c r="W396" s="222"/>
      <c r="X396" s="222" t="s">
        <v>333</v>
      </c>
      <c r="Y396" s="212"/>
      <c r="Z396" s="212"/>
      <c r="AA396" s="212"/>
      <c r="AB396" s="212"/>
      <c r="AC396" s="212"/>
      <c r="AD396" s="212"/>
      <c r="AE396" s="212"/>
      <c r="AF396" s="212"/>
      <c r="AG396" s="212" t="s">
        <v>348</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33.75" outlineLevel="1" x14ac:dyDescent="0.2">
      <c r="A397" s="219"/>
      <c r="B397" s="220"/>
      <c r="C397" s="261" t="s">
        <v>349</v>
      </c>
      <c r="D397" s="251"/>
      <c r="E397" s="251"/>
      <c r="F397" s="251"/>
      <c r="G397" s="251"/>
      <c r="H397" s="222"/>
      <c r="I397" s="222"/>
      <c r="J397" s="222"/>
      <c r="K397" s="222"/>
      <c r="L397" s="222"/>
      <c r="M397" s="222"/>
      <c r="N397" s="222"/>
      <c r="O397" s="222"/>
      <c r="P397" s="222"/>
      <c r="Q397" s="222"/>
      <c r="R397" s="222"/>
      <c r="S397" s="222"/>
      <c r="T397" s="222"/>
      <c r="U397" s="222"/>
      <c r="V397" s="222"/>
      <c r="W397" s="222"/>
      <c r="X397" s="222"/>
      <c r="Y397" s="212"/>
      <c r="Z397" s="212"/>
      <c r="AA397" s="212"/>
      <c r="AB397" s="212"/>
      <c r="AC397" s="212"/>
      <c r="AD397" s="212"/>
      <c r="AE397" s="212"/>
      <c r="AF397" s="212"/>
      <c r="AG397" s="212" t="s">
        <v>221</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50" t="str">
        <f>C397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97" s="212"/>
      <c r="BC397" s="212"/>
      <c r="BD397" s="212"/>
      <c r="BE397" s="212"/>
      <c r="BF397" s="212"/>
      <c r="BG397" s="212"/>
      <c r="BH397" s="212"/>
    </row>
    <row r="398" spans="1:60" outlineLevel="1" x14ac:dyDescent="0.2">
      <c r="A398" s="219"/>
      <c r="B398" s="220"/>
      <c r="C398" s="259"/>
      <c r="D398" s="248"/>
      <c r="E398" s="248"/>
      <c r="F398" s="248"/>
      <c r="G398" s="248"/>
      <c r="H398" s="222"/>
      <c r="I398" s="222"/>
      <c r="J398" s="222"/>
      <c r="K398" s="222"/>
      <c r="L398" s="222"/>
      <c r="M398" s="222"/>
      <c r="N398" s="222"/>
      <c r="O398" s="222"/>
      <c r="P398" s="222"/>
      <c r="Q398" s="222"/>
      <c r="R398" s="222"/>
      <c r="S398" s="222"/>
      <c r="T398" s="222"/>
      <c r="U398" s="222"/>
      <c r="V398" s="222"/>
      <c r="W398" s="222"/>
      <c r="X398" s="222"/>
      <c r="Y398" s="212"/>
      <c r="Z398" s="212"/>
      <c r="AA398" s="212"/>
      <c r="AB398" s="212"/>
      <c r="AC398" s="212"/>
      <c r="AD398" s="212"/>
      <c r="AE398" s="212"/>
      <c r="AF398" s="212"/>
      <c r="AG398" s="212" t="s">
        <v>209</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x14ac:dyDescent="0.2">
      <c r="A399" s="233" t="s">
        <v>184</v>
      </c>
      <c r="B399" s="234" t="s">
        <v>157</v>
      </c>
      <c r="C399" s="254" t="s">
        <v>28</v>
      </c>
      <c r="D399" s="235"/>
      <c r="E399" s="236"/>
      <c r="F399" s="237"/>
      <c r="G399" s="237">
        <f>SUMIF(AG400:AG411,"&lt;&gt;NOR",G400:G411)</f>
        <v>0</v>
      </c>
      <c r="H399" s="237"/>
      <c r="I399" s="237">
        <f>SUM(I400:I411)</f>
        <v>0</v>
      </c>
      <c r="J399" s="237"/>
      <c r="K399" s="237">
        <f>SUM(K400:K411)</f>
        <v>0</v>
      </c>
      <c r="L399" s="237"/>
      <c r="M399" s="237">
        <f>SUM(M400:M411)</f>
        <v>0</v>
      </c>
      <c r="N399" s="237"/>
      <c r="O399" s="237">
        <f>SUM(O400:O411)</f>
        <v>0</v>
      </c>
      <c r="P399" s="237"/>
      <c r="Q399" s="237">
        <f>SUM(Q400:Q411)</f>
        <v>0</v>
      </c>
      <c r="R399" s="237"/>
      <c r="S399" s="237"/>
      <c r="T399" s="238"/>
      <c r="U399" s="232"/>
      <c r="V399" s="232">
        <f>SUM(V400:V411)</f>
        <v>0</v>
      </c>
      <c r="W399" s="232"/>
      <c r="X399" s="232"/>
      <c r="AG399" t="s">
        <v>185</v>
      </c>
    </row>
    <row r="400" spans="1:60" outlineLevel="1" x14ac:dyDescent="0.2">
      <c r="A400" s="239">
        <v>89</v>
      </c>
      <c r="B400" s="240" t="s">
        <v>350</v>
      </c>
      <c r="C400" s="255" t="s">
        <v>351</v>
      </c>
      <c r="D400" s="241" t="s">
        <v>332</v>
      </c>
      <c r="E400" s="242">
        <v>1</v>
      </c>
      <c r="F400" s="243"/>
      <c r="G400" s="244">
        <f>ROUND(E400*F400,2)</f>
        <v>0</v>
      </c>
      <c r="H400" s="243"/>
      <c r="I400" s="244">
        <f>ROUND(E400*H400,2)</f>
        <v>0</v>
      </c>
      <c r="J400" s="243"/>
      <c r="K400" s="244">
        <f>ROUND(E400*J400,2)</f>
        <v>0</v>
      </c>
      <c r="L400" s="244">
        <v>21</v>
      </c>
      <c r="M400" s="244">
        <f>G400*(1+L400/100)</f>
        <v>0</v>
      </c>
      <c r="N400" s="244">
        <v>0</v>
      </c>
      <c r="O400" s="244">
        <f>ROUND(E400*N400,2)</f>
        <v>0</v>
      </c>
      <c r="P400" s="244">
        <v>0</v>
      </c>
      <c r="Q400" s="244">
        <f>ROUND(E400*P400,2)</f>
        <v>0</v>
      </c>
      <c r="R400" s="244"/>
      <c r="S400" s="244" t="s">
        <v>190</v>
      </c>
      <c r="T400" s="245" t="s">
        <v>229</v>
      </c>
      <c r="U400" s="222">
        <v>0</v>
      </c>
      <c r="V400" s="222">
        <f>ROUND(E400*U400,2)</f>
        <v>0</v>
      </c>
      <c r="W400" s="222"/>
      <c r="X400" s="222" t="s">
        <v>333</v>
      </c>
      <c r="Y400" s="212"/>
      <c r="Z400" s="212"/>
      <c r="AA400" s="212"/>
      <c r="AB400" s="212"/>
      <c r="AC400" s="212"/>
      <c r="AD400" s="212"/>
      <c r="AE400" s="212"/>
      <c r="AF400" s="212"/>
      <c r="AG400" s="212" t="s">
        <v>334</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33.75" outlineLevel="1" x14ac:dyDescent="0.2">
      <c r="A401" s="219"/>
      <c r="B401" s="220"/>
      <c r="C401" s="261" t="s">
        <v>352</v>
      </c>
      <c r="D401" s="251"/>
      <c r="E401" s="251"/>
      <c r="F401" s="251"/>
      <c r="G401" s="251"/>
      <c r="H401" s="222"/>
      <c r="I401" s="222"/>
      <c r="J401" s="222"/>
      <c r="K401" s="222"/>
      <c r="L401" s="222"/>
      <c r="M401" s="222"/>
      <c r="N401" s="222"/>
      <c r="O401" s="222"/>
      <c r="P401" s="222"/>
      <c r="Q401" s="222"/>
      <c r="R401" s="222"/>
      <c r="S401" s="222"/>
      <c r="T401" s="222"/>
      <c r="U401" s="222"/>
      <c r="V401" s="222"/>
      <c r="W401" s="222"/>
      <c r="X401" s="222"/>
      <c r="Y401" s="212"/>
      <c r="Z401" s="212"/>
      <c r="AA401" s="212"/>
      <c r="AB401" s="212"/>
      <c r="AC401" s="212"/>
      <c r="AD401" s="212"/>
      <c r="AE401" s="212"/>
      <c r="AF401" s="212"/>
      <c r="AG401" s="212" t="s">
        <v>221</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50" t="str">
        <f>C401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01" s="212"/>
      <c r="BC401" s="212"/>
      <c r="BD401" s="212"/>
      <c r="BE401" s="212"/>
      <c r="BF401" s="212"/>
      <c r="BG401" s="212"/>
      <c r="BH401" s="212"/>
    </row>
    <row r="402" spans="1:60" outlineLevel="1" x14ac:dyDescent="0.2">
      <c r="A402" s="219"/>
      <c r="B402" s="220"/>
      <c r="C402" s="259"/>
      <c r="D402" s="248"/>
      <c r="E402" s="248"/>
      <c r="F402" s="248"/>
      <c r="G402" s="248"/>
      <c r="H402" s="222"/>
      <c r="I402" s="222"/>
      <c r="J402" s="222"/>
      <c r="K402" s="222"/>
      <c r="L402" s="222"/>
      <c r="M402" s="222"/>
      <c r="N402" s="222"/>
      <c r="O402" s="222"/>
      <c r="P402" s="222"/>
      <c r="Q402" s="222"/>
      <c r="R402" s="222"/>
      <c r="S402" s="222"/>
      <c r="T402" s="222"/>
      <c r="U402" s="222"/>
      <c r="V402" s="222"/>
      <c r="W402" s="222"/>
      <c r="X402" s="222"/>
      <c r="Y402" s="212"/>
      <c r="Z402" s="212"/>
      <c r="AA402" s="212"/>
      <c r="AB402" s="212"/>
      <c r="AC402" s="212"/>
      <c r="AD402" s="212"/>
      <c r="AE402" s="212"/>
      <c r="AF402" s="212"/>
      <c r="AG402" s="212" t="s">
        <v>209</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39">
        <v>90</v>
      </c>
      <c r="B403" s="240" t="s">
        <v>657</v>
      </c>
      <c r="C403" s="255" t="s">
        <v>658</v>
      </c>
      <c r="D403" s="241" t="s">
        <v>332</v>
      </c>
      <c r="E403" s="242">
        <v>1</v>
      </c>
      <c r="F403" s="243"/>
      <c r="G403" s="244">
        <f>ROUND(E403*F403,2)</f>
        <v>0</v>
      </c>
      <c r="H403" s="243"/>
      <c r="I403" s="244">
        <f>ROUND(E403*H403,2)</f>
        <v>0</v>
      </c>
      <c r="J403" s="243"/>
      <c r="K403" s="244">
        <f>ROUND(E403*J403,2)</f>
        <v>0</v>
      </c>
      <c r="L403" s="244">
        <v>21</v>
      </c>
      <c r="M403" s="244">
        <f>G403*(1+L403/100)</f>
        <v>0</v>
      </c>
      <c r="N403" s="244">
        <v>0</v>
      </c>
      <c r="O403" s="244">
        <f>ROUND(E403*N403,2)</f>
        <v>0</v>
      </c>
      <c r="P403" s="244">
        <v>0</v>
      </c>
      <c r="Q403" s="244">
        <f>ROUND(E403*P403,2)</f>
        <v>0</v>
      </c>
      <c r="R403" s="244"/>
      <c r="S403" s="244" t="s">
        <v>190</v>
      </c>
      <c r="T403" s="245" t="s">
        <v>229</v>
      </c>
      <c r="U403" s="222">
        <v>0</v>
      </c>
      <c r="V403" s="222">
        <f>ROUND(E403*U403,2)</f>
        <v>0</v>
      </c>
      <c r="W403" s="222"/>
      <c r="X403" s="222" t="s">
        <v>333</v>
      </c>
      <c r="Y403" s="212"/>
      <c r="Z403" s="212"/>
      <c r="AA403" s="212"/>
      <c r="AB403" s="212"/>
      <c r="AC403" s="212"/>
      <c r="AD403" s="212"/>
      <c r="AE403" s="212"/>
      <c r="AF403" s="212"/>
      <c r="AG403" s="212" t="s">
        <v>334</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ht="22.5" outlineLevel="1" x14ac:dyDescent="0.2">
      <c r="A404" s="219"/>
      <c r="B404" s="220"/>
      <c r="C404" s="261" t="s">
        <v>659</v>
      </c>
      <c r="D404" s="251"/>
      <c r="E404" s="251"/>
      <c r="F404" s="251"/>
      <c r="G404" s="251"/>
      <c r="H404" s="222"/>
      <c r="I404" s="222"/>
      <c r="J404" s="222"/>
      <c r="K404" s="222"/>
      <c r="L404" s="222"/>
      <c r="M404" s="222"/>
      <c r="N404" s="222"/>
      <c r="O404" s="222"/>
      <c r="P404" s="222"/>
      <c r="Q404" s="222"/>
      <c r="R404" s="222"/>
      <c r="S404" s="222"/>
      <c r="T404" s="222"/>
      <c r="U404" s="222"/>
      <c r="V404" s="222"/>
      <c r="W404" s="222"/>
      <c r="X404" s="222"/>
      <c r="Y404" s="212"/>
      <c r="Z404" s="212"/>
      <c r="AA404" s="212"/>
      <c r="AB404" s="212"/>
      <c r="AC404" s="212"/>
      <c r="AD404" s="212"/>
      <c r="AE404" s="212"/>
      <c r="AF404" s="212"/>
      <c r="AG404" s="212" t="s">
        <v>221</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50" t="str">
        <f>C404</f>
        <v>Náklady zhotovitele, související s prováděním zkoušek a revizí předepsaných technickými normami nebo objednatelem a které jsou pro provedení díla nezbytné.</v>
      </c>
      <c r="BB404" s="212"/>
      <c r="BC404" s="212"/>
      <c r="BD404" s="212"/>
      <c r="BE404" s="212"/>
      <c r="BF404" s="212"/>
      <c r="BG404" s="212"/>
      <c r="BH404" s="212"/>
    </row>
    <row r="405" spans="1:60" outlineLevel="1" x14ac:dyDescent="0.2">
      <c r="A405" s="219"/>
      <c r="B405" s="220"/>
      <c r="C405" s="259"/>
      <c r="D405" s="248"/>
      <c r="E405" s="248"/>
      <c r="F405" s="248"/>
      <c r="G405" s="248"/>
      <c r="H405" s="222"/>
      <c r="I405" s="222"/>
      <c r="J405" s="222"/>
      <c r="K405" s="222"/>
      <c r="L405" s="222"/>
      <c r="M405" s="222"/>
      <c r="N405" s="222"/>
      <c r="O405" s="222"/>
      <c r="P405" s="222"/>
      <c r="Q405" s="222"/>
      <c r="R405" s="222"/>
      <c r="S405" s="222"/>
      <c r="T405" s="222"/>
      <c r="U405" s="222"/>
      <c r="V405" s="222"/>
      <c r="W405" s="222"/>
      <c r="X405" s="222"/>
      <c r="Y405" s="212"/>
      <c r="Z405" s="212"/>
      <c r="AA405" s="212"/>
      <c r="AB405" s="212"/>
      <c r="AC405" s="212"/>
      <c r="AD405" s="212"/>
      <c r="AE405" s="212"/>
      <c r="AF405" s="212"/>
      <c r="AG405" s="212" t="s">
        <v>209</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9">
        <v>91</v>
      </c>
      <c r="B406" s="240" t="s">
        <v>353</v>
      </c>
      <c r="C406" s="255" t="s">
        <v>354</v>
      </c>
      <c r="D406" s="241" t="s">
        <v>332</v>
      </c>
      <c r="E406" s="242">
        <v>1</v>
      </c>
      <c r="F406" s="243"/>
      <c r="G406" s="244">
        <f>ROUND(E406*F406,2)</f>
        <v>0</v>
      </c>
      <c r="H406" s="243"/>
      <c r="I406" s="244">
        <f>ROUND(E406*H406,2)</f>
        <v>0</v>
      </c>
      <c r="J406" s="243"/>
      <c r="K406" s="244">
        <f>ROUND(E406*J406,2)</f>
        <v>0</v>
      </c>
      <c r="L406" s="244">
        <v>21</v>
      </c>
      <c r="M406" s="244">
        <f>G406*(1+L406/100)</f>
        <v>0</v>
      </c>
      <c r="N406" s="244">
        <v>0</v>
      </c>
      <c r="O406" s="244">
        <f>ROUND(E406*N406,2)</f>
        <v>0</v>
      </c>
      <c r="P406" s="244">
        <v>0</v>
      </c>
      <c r="Q406" s="244">
        <f>ROUND(E406*P406,2)</f>
        <v>0</v>
      </c>
      <c r="R406" s="244"/>
      <c r="S406" s="244" t="s">
        <v>190</v>
      </c>
      <c r="T406" s="245" t="s">
        <v>229</v>
      </c>
      <c r="U406" s="222">
        <v>0</v>
      </c>
      <c r="V406" s="222">
        <f>ROUND(E406*U406,2)</f>
        <v>0</v>
      </c>
      <c r="W406" s="222"/>
      <c r="X406" s="222" t="s">
        <v>333</v>
      </c>
      <c r="Y406" s="212"/>
      <c r="Z406" s="212"/>
      <c r="AA406" s="212"/>
      <c r="AB406" s="212"/>
      <c r="AC406" s="212"/>
      <c r="AD406" s="212"/>
      <c r="AE406" s="212"/>
      <c r="AF406" s="212"/>
      <c r="AG406" s="212" t="s">
        <v>334</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1" t="s">
        <v>355</v>
      </c>
      <c r="D407" s="251"/>
      <c r="E407" s="251"/>
      <c r="F407" s="251"/>
      <c r="G407" s="251"/>
      <c r="H407" s="222"/>
      <c r="I407" s="222"/>
      <c r="J407" s="222"/>
      <c r="K407" s="222"/>
      <c r="L407" s="222"/>
      <c r="M407" s="222"/>
      <c r="N407" s="222"/>
      <c r="O407" s="222"/>
      <c r="P407" s="222"/>
      <c r="Q407" s="222"/>
      <c r="R407" s="222"/>
      <c r="S407" s="222"/>
      <c r="T407" s="222"/>
      <c r="U407" s="222"/>
      <c r="V407" s="222"/>
      <c r="W407" s="222"/>
      <c r="X407" s="222"/>
      <c r="Y407" s="212"/>
      <c r="Z407" s="212"/>
      <c r="AA407" s="212"/>
      <c r="AB407" s="212"/>
      <c r="AC407" s="212"/>
      <c r="AD407" s="212"/>
      <c r="AE407" s="212"/>
      <c r="AF407" s="212"/>
      <c r="AG407" s="212" t="s">
        <v>221</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50" t="str">
        <f>C407</f>
        <v>Náklady zhotovitele, které vzniknou v souvislosti s povinnostmi zhotovitele při předání a převzetí díla.</v>
      </c>
      <c r="BB407" s="212"/>
      <c r="BC407" s="212"/>
      <c r="BD407" s="212"/>
      <c r="BE407" s="212"/>
      <c r="BF407" s="212"/>
      <c r="BG407" s="212"/>
      <c r="BH407" s="212"/>
    </row>
    <row r="408" spans="1:60" outlineLevel="1" x14ac:dyDescent="0.2">
      <c r="A408" s="219"/>
      <c r="B408" s="220"/>
      <c r="C408" s="259"/>
      <c r="D408" s="248"/>
      <c r="E408" s="248"/>
      <c r="F408" s="248"/>
      <c r="G408" s="248"/>
      <c r="H408" s="222"/>
      <c r="I408" s="222"/>
      <c r="J408" s="222"/>
      <c r="K408" s="222"/>
      <c r="L408" s="222"/>
      <c r="M408" s="222"/>
      <c r="N408" s="222"/>
      <c r="O408" s="222"/>
      <c r="P408" s="222"/>
      <c r="Q408" s="222"/>
      <c r="R408" s="222"/>
      <c r="S408" s="222"/>
      <c r="T408" s="222"/>
      <c r="U408" s="222"/>
      <c r="V408" s="222"/>
      <c r="W408" s="222"/>
      <c r="X408" s="222"/>
      <c r="Y408" s="212"/>
      <c r="Z408" s="212"/>
      <c r="AA408" s="212"/>
      <c r="AB408" s="212"/>
      <c r="AC408" s="212"/>
      <c r="AD408" s="212"/>
      <c r="AE408" s="212"/>
      <c r="AF408" s="212"/>
      <c r="AG408" s="212" t="s">
        <v>209</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9">
        <v>92</v>
      </c>
      <c r="B409" s="240" t="s">
        <v>660</v>
      </c>
      <c r="C409" s="255" t="s">
        <v>661</v>
      </c>
      <c r="D409" s="241" t="s">
        <v>332</v>
      </c>
      <c r="E409" s="242">
        <v>1</v>
      </c>
      <c r="F409" s="243"/>
      <c r="G409" s="244">
        <f>ROUND(E409*F409,2)</f>
        <v>0</v>
      </c>
      <c r="H409" s="243"/>
      <c r="I409" s="244">
        <f>ROUND(E409*H409,2)</f>
        <v>0</v>
      </c>
      <c r="J409" s="243"/>
      <c r="K409" s="244">
        <f>ROUND(E409*J409,2)</f>
        <v>0</v>
      </c>
      <c r="L409" s="244">
        <v>21</v>
      </c>
      <c r="M409" s="244">
        <f>G409*(1+L409/100)</f>
        <v>0</v>
      </c>
      <c r="N409" s="244">
        <v>0</v>
      </c>
      <c r="O409" s="244">
        <f>ROUND(E409*N409,2)</f>
        <v>0</v>
      </c>
      <c r="P409" s="244">
        <v>0</v>
      </c>
      <c r="Q409" s="244">
        <f>ROUND(E409*P409,2)</f>
        <v>0</v>
      </c>
      <c r="R409" s="244"/>
      <c r="S409" s="244" t="s">
        <v>190</v>
      </c>
      <c r="T409" s="245" t="s">
        <v>229</v>
      </c>
      <c r="U409" s="222">
        <v>0</v>
      </c>
      <c r="V409" s="222">
        <f>ROUND(E409*U409,2)</f>
        <v>0</v>
      </c>
      <c r="W409" s="222"/>
      <c r="X409" s="222" t="s">
        <v>333</v>
      </c>
      <c r="Y409" s="212"/>
      <c r="Z409" s="212"/>
      <c r="AA409" s="212"/>
      <c r="AB409" s="212"/>
      <c r="AC409" s="212"/>
      <c r="AD409" s="212"/>
      <c r="AE409" s="212"/>
      <c r="AF409" s="212"/>
      <c r="AG409" s="212" t="s">
        <v>334</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1" t="s">
        <v>662</v>
      </c>
      <c r="D410" s="251"/>
      <c r="E410" s="251"/>
      <c r="F410" s="251"/>
      <c r="G410" s="251"/>
      <c r="H410" s="222"/>
      <c r="I410" s="222"/>
      <c r="J410" s="222"/>
      <c r="K410" s="222"/>
      <c r="L410" s="222"/>
      <c r="M410" s="222"/>
      <c r="N410" s="222"/>
      <c r="O410" s="222"/>
      <c r="P410" s="222"/>
      <c r="Q410" s="222"/>
      <c r="R410" s="222"/>
      <c r="S410" s="222"/>
      <c r="T410" s="222"/>
      <c r="U410" s="222"/>
      <c r="V410" s="222"/>
      <c r="W410" s="222"/>
      <c r="X410" s="222"/>
      <c r="Y410" s="212"/>
      <c r="Z410" s="212"/>
      <c r="AA410" s="212"/>
      <c r="AB410" s="212"/>
      <c r="AC410" s="212"/>
      <c r="AD410" s="212"/>
      <c r="AE410" s="212"/>
      <c r="AF410" s="212"/>
      <c r="AG410" s="212" t="s">
        <v>221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50" t="str">
        <f>C410</f>
        <v>Náklady na provedení skutečného zaměření stavby v rozsahu nezbytném pro zápis změny do katastru nemovitostí.</v>
      </c>
      <c r="BB410" s="212"/>
      <c r="BC410" s="212"/>
      <c r="BD410" s="212"/>
      <c r="BE410" s="212"/>
      <c r="BF410" s="212"/>
      <c r="BG410" s="212"/>
      <c r="BH410" s="212"/>
    </row>
    <row r="411" spans="1:60" outlineLevel="1" x14ac:dyDescent="0.2">
      <c r="A411" s="219"/>
      <c r="B411" s="220"/>
      <c r="C411" s="259"/>
      <c r="D411" s="248"/>
      <c r="E411" s="248"/>
      <c r="F411" s="248"/>
      <c r="G411" s="248"/>
      <c r="H411" s="222"/>
      <c r="I411" s="222"/>
      <c r="J411" s="222"/>
      <c r="K411" s="222"/>
      <c r="L411" s="222"/>
      <c r="M411" s="222"/>
      <c r="N411" s="222"/>
      <c r="O411" s="222"/>
      <c r="P411" s="222"/>
      <c r="Q411" s="222"/>
      <c r="R411" s="222"/>
      <c r="S411" s="222"/>
      <c r="T411" s="222"/>
      <c r="U411" s="222"/>
      <c r="V411" s="222"/>
      <c r="W411" s="222"/>
      <c r="X411" s="222"/>
      <c r="Y411" s="212"/>
      <c r="Z411" s="212"/>
      <c r="AA411" s="212"/>
      <c r="AB411" s="212"/>
      <c r="AC411" s="212"/>
      <c r="AD411" s="212"/>
      <c r="AE411" s="212"/>
      <c r="AF411" s="212"/>
      <c r="AG411" s="212" t="s">
        <v>209</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x14ac:dyDescent="0.2">
      <c r="A412" s="3"/>
      <c r="B412" s="4"/>
      <c r="C412" s="266"/>
      <c r="D412" s="6"/>
      <c r="E412" s="3"/>
      <c r="F412" s="3"/>
      <c r="G412" s="3"/>
      <c r="H412" s="3"/>
      <c r="I412" s="3"/>
      <c r="J412" s="3"/>
      <c r="K412" s="3"/>
      <c r="L412" s="3"/>
      <c r="M412" s="3"/>
      <c r="N412" s="3"/>
      <c r="O412" s="3"/>
      <c r="P412" s="3"/>
      <c r="Q412" s="3"/>
      <c r="R412" s="3"/>
      <c r="S412" s="3"/>
      <c r="T412" s="3"/>
      <c r="U412" s="3"/>
      <c r="V412" s="3"/>
      <c r="W412" s="3"/>
      <c r="X412" s="3"/>
      <c r="AE412">
        <v>15</v>
      </c>
      <c r="AF412">
        <v>21</v>
      </c>
      <c r="AG412" t="s">
        <v>171</v>
      </c>
    </row>
    <row r="413" spans="1:60" x14ac:dyDescent="0.2">
      <c r="A413" s="215"/>
      <c r="B413" s="216" t="s">
        <v>29</v>
      </c>
      <c r="C413" s="267"/>
      <c r="D413" s="217"/>
      <c r="E413" s="218"/>
      <c r="F413" s="218"/>
      <c r="G413" s="253">
        <f>G8+G19+G44+G72+G112+G135+G141+G146+G179+G205+G209+G236+G240+G245+G282+G310+G331+G348+G372+G375+G383+G399</f>
        <v>0</v>
      </c>
      <c r="H413" s="3"/>
      <c r="I413" s="3"/>
      <c r="J413" s="3"/>
      <c r="K413" s="3"/>
      <c r="L413" s="3"/>
      <c r="M413" s="3"/>
      <c r="N413" s="3"/>
      <c r="O413" s="3"/>
      <c r="P413" s="3"/>
      <c r="Q413" s="3"/>
      <c r="R413" s="3"/>
      <c r="S413" s="3"/>
      <c r="T413" s="3"/>
      <c r="U413" s="3"/>
      <c r="V413" s="3"/>
      <c r="W413" s="3"/>
      <c r="X413" s="3"/>
      <c r="AE413">
        <f>SUMIF(L7:L411,AE412,G7:G411)</f>
        <v>0</v>
      </c>
      <c r="AF413">
        <f>SUMIF(L7:L411,AF412,G7:G411)</f>
        <v>0</v>
      </c>
      <c r="AG413" t="s">
        <v>356</v>
      </c>
    </row>
    <row r="414" spans="1:60" x14ac:dyDescent="0.2">
      <c r="C414" s="268"/>
      <c r="D414" s="10"/>
      <c r="AG414" t="s">
        <v>357</v>
      </c>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wTgr5wCf96ln1RI7ZkbCBmjq2Stmw6wZApubboZ0ap8fbyiN0ODl4WJOnyQa5DR9cHBcEEMuq39SoyfITdp+Q==" saltValue="y1sMXFKnlnOUcmWSrQJqUQ==" spinCount="100000" sheet="1"/>
  <mergeCells count="145">
    <mergeCell ref="C411:G411"/>
    <mergeCell ref="C402:G402"/>
    <mergeCell ref="C404:G404"/>
    <mergeCell ref="C405:G405"/>
    <mergeCell ref="C407:G407"/>
    <mergeCell ref="C408:G408"/>
    <mergeCell ref="C410:G410"/>
    <mergeCell ref="C392:G392"/>
    <mergeCell ref="C394:G394"/>
    <mergeCell ref="C395:G395"/>
    <mergeCell ref="C397:G397"/>
    <mergeCell ref="C398:G398"/>
    <mergeCell ref="C401:G401"/>
    <mergeCell ref="C382:G382"/>
    <mergeCell ref="C385:G385"/>
    <mergeCell ref="C386:G386"/>
    <mergeCell ref="C388:G388"/>
    <mergeCell ref="C389:G389"/>
    <mergeCell ref="C391:G391"/>
    <mergeCell ref="C364:G364"/>
    <mergeCell ref="C371:G371"/>
    <mergeCell ref="C374:G374"/>
    <mergeCell ref="C377:G377"/>
    <mergeCell ref="C378:G378"/>
    <mergeCell ref="C380:G380"/>
    <mergeCell ref="C333:G333"/>
    <mergeCell ref="C344:G344"/>
    <mergeCell ref="C347:G347"/>
    <mergeCell ref="C351:G351"/>
    <mergeCell ref="C354:G354"/>
    <mergeCell ref="C361:G361"/>
    <mergeCell ref="C309:G309"/>
    <mergeCell ref="C313:G313"/>
    <mergeCell ref="C324:G324"/>
    <mergeCell ref="C327:G327"/>
    <mergeCell ref="C329:G329"/>
    <mergeCell ref="C330:G330"/>
    <mergeCell ref="C300:G300"/>
    <mergeCell ref="C302:G302"/>
    <mergeCell ref="C303:G303"/>
    <mergeCell ref="C305:G305"/>
    <mergeCell ref="C306:G306"/>
    <mergeCell ref="C308:G308"/>
    <mergeCell ref="C292:G292"/>
    <mergeCell ref="C293:G293"/>
    <mergeCell ref="C294:G294"/>
    <mergeCell ref="C296:G296"/>
    <mergeCell ref="C297:G297"/>
    <mergeCell ref="C299:G299"/>
    <mergeCell ref="C280:G280"/>
    <mergeCell ref="C281:G281"/>
    <mergeCell ref="C284:G284"/>
    <mergeCell ref="C286:G286"/>
    <mergeCell ref="C288:G288"/>
    <mergeCell ref="C290:G290"/>
    <mergeCell ref="C265:G265"/>
    <mergeCell ref="C270:G270"/>
    <mergeCell ref="C272:G272"/>
    <mergeCell ref="C274:G274"/>
    <mergeCell ref="C276:G276"/>
    <mergeCell ref="C278:G278"/>
    <mergeCell ref="C252:G252"/>
    <mergeCell ref="C254:G254"/>
    <mergeCell ref="C256:G256"/>
    <mergeCell ref="C258:G258"/>
    <mergeCell ref="C261:G261"/>
    <mergeCell ref="C263:G263"/>
    <mergeCell ref="C235:G235"/>
    <mergeCell ref="C239:G239"/>
    <mergeCell ref="C242:G242"/>
    <mergeCell ref="C244:G244"/>
    <mergeCell ref="C248:G248"/>
    <mergeCell ref="C250:G250"/>
    <mergeCell ref="C218:G218"/>
    <mergeCell ref="C223:G223"/>
    <mergeCell ref="C226:G226"/>
    <mergeCell ref="C229:G229"/>
    <mergeCell ref="C232:G232"/>
    <mergeCell ref="C234:G234"/>
    <mergeCell ref="C195:G195"/>
    <mergeCell ref="C198:G198"/>
    <mergeCell ref="C204:G204"/>
    <mergeCell ref="C207:G207"/>
    <mergeCell ref="C208:G208"/>
    <mergeCell ref="C216:G216"/>
    <mergeCell ref="C176:G176"/>
    <mergeCell ref="C178:G178"/>
    <mergeCell ref="C182:G182"/>
    <mergeCell ref="C185:G185"/>
    <mergeCell ref="C188:G188"/>
    <mergeCell ref="C192:G192"/>
    <mergeCell ref="C153:G153"/>
    <mergeCell ref="C155:G155"/>
    <mergeCell ref="C158:G158"/>
    <mergeCell ref="C166:G166"/>
    <mergeCell ref="C171:G171"/>
    <mergeCell ref="C174:G174"/>
    <mergeCell ref="C140:G140"/>
    <mergeCell ref="C143:G143"/>
    <mergeCell ref="C145:G145"/>
    <mergeCell ref="C148:G148"/>
    <mergeCell ref="C149:G149"/>
    <mergeCell ref="C151:G151"/>
    <mergeCell ref="C124:G124"/>
    <mergeCell ref="C126:G126"/>
    <mergeCell ref="C128:G128"/>
    <mergeCell ref="C134:G134"/>
    <mergeCell ref="C137:G137"/>
    <mergeCell ref="C138:G138"/>
    <mergeCell ref="C111:G111"/>
    <mergeCell ref="C114:G114"/>
    <mergeCell ref="C116:G116"/>
    <mergeCell ref="C118:G118"/>
    <mergeCell ref="C120:G120"/>
    <mergeCell ref="C122:G122"/>
    <mergeCell ref="C82:G82"/>
    <mergeCell ref="C88:G88"/>
    <mergeCell ref="C94:G94"/>
    <mergeCell ref="C100:G100"/>
    <mergeCell ref="C107:G107"/>
    <mergeCell ref="C109:G109"/>
    <mergeCell ref="C62:G62"/>
    <mergeCell ref="C64:G64"/>
    <mergeCell ref="C71:G71"/>
    <mergeCell ref="C74:G74"/>
    <mergeCell ref="C79:G79"/>
    <mergeCell ref="C81:G81"/>
    <mergeCell ref="C37:G37"/>
    <mergeCell ref="C43:G43"/>
    <mergeCell ref="C46:G46"/>
    <mergeCell ref="C51:G51"/>
    <mergeCell ref="C58:G58"/>
    <mergeCell ref="C60:G60"/>
    <mergeCell ref="C15:G15"/>
    <mergeCell ref="C18:G18"/>
    <mergeCell ref="C21:G21"/>
    <mergeCell ref="C26:G26"/>
    <mergeCell ref="C28:G28"/>
    <mergeCell ref="C35:G35"/>
    <mergeCell ref="A1:G1"/>
    <mergeCell ref="C2:G2"/>
    <mergeCell ref="C3:G3"/>
    <mergeCell ref="C4:G4"/>
    <mergeCell ref="C11:G11"/>
    <mergeCell ref="C13:G13"/>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95B-610C-4C19-84B3-D91A33BB7E1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158</v>
      </c>
      <c r="B1" s="197"/>
      <c r="C1" s="197"/>
      <c r="D1" s="197"/>
      <c r="E1" s="197"/>
      <c r="F1" s="197"/>
      <c r="G1" s="197"/>
      <c r="AG1" t="s">
        <v>159</v>
      </c>
    </row>
    <row r="2" spans="1:60" ht="24.95" customHeight="1" x14ac:dyDescent="0.2">
      <c r="A2" s="198" t="s">
        <v>7</v>
      </c>
      <c r="B2" s="49" t="s">
        <v>43</v>
      </c>
      <c r="C2" s="201" t="s">
        <v>44</v>
      </c>
      <c r="D2" s="199"/>
      <c r="E2" s="199"/>
      <c r="F2" s="199"/>
      <c r="G2" s="200"/>
      <c r="AG2" t="s">
        <v>160</v>
      </c>
    </row>
    <row r="3" spans="1:60" ht="24.95" customHeight="1" x14ac:dyDescent="0.2">
      <c r="A3" s="198" t="s">
        <v>8</v>
      </c>
      <c r="B3" s="49" t="s">
        <v>54</v>
      </c>
      <c r="C3" s="201" t="s">
        <v>55</v>
      </c>
      <c r="D3" s="199"/>
      <c r="E3" s="199"/>
      <c r="F3" s="199"/>
      <c r="G3" s="200"/>
      <c r="AC3" s="177" t="s">
        <v>160</v>
      </c>
      <c r="AG3" t="s">
        <v>161</v>
      </c>
    </row>
    <row r="4" spans="1:60" ht="24.95" customHeight="1" x14ac:dyDescent="0.2">
      <c r="A4" s="202" t="s">
        <v>9</v>
      </c>
      <c r="B4" s="203" t="s">
        <v>56</v>
      </c>
      <c r="C4" s="204" t="s">
        <v>55</v>
      </c>
      <c r="D4" s="205"/>
      <c r="E4" s="205"/>
      <c r="F4" s="205"/>
      <c r="G4" s="206"/>
      <c r="AG4" t="s">
        <v>162</v>
      </c>
    </row>
    <row r="5" spans="1:60" x14ac:dyDescent="0.2">
      <c r="D5" s="10"/>
    </row>
    <row r="6" spans="1:60" ht="38.25" x14ac:dyDescent="0.2">
      <c r="A6" s="208" t="s">
        <v>163</v>
      </c>
      <c r="B6" s="210" t="s">
        <v>164</v>
      </c>
      <c r="C6" s="210" t="s">
        <v>165</v>
      </c>
      <c r="D6" s="209" t="s">
        <v>166</v>
      </c>
      <c r="E6" s="208" t="s">
        <v>167</v>
      </c>
      <c r="F6" s="207" t="s">
        <v>168</v>
      </c>
      <c r="G6" s="208" t="s">
        <v>29</v>
      </c>
      <c r="H6" s="211" t="s">
        <v>30</v>
      </c>
      <c r="I6" s="211" t="s">
        <v>169</v>
      </c>
      <c r="J6" s="211" t="s">
        <v>31</v>
      </c>
      <c r="K6" s="211" t="s">
        <v>170</v>
      </c>
      <c r="L6" s="211" t="s">
        <v>171</v>
      </c>
      <c r="M6" s="211" t="s">
        <v>172</v>
      </c>
      <c r="N6" s="211" t="s">
        <v>173</v>
      </c>
      <c r="O6" s="211" t="s">
        <v>174</v>
      </c>
      <c r="P6" s="211" t="s">
        <v>175</v>
      </c>
      <c r="Q6" s="211" t="s">
        <v>176</v>
      </c>
      <c r="R6" s="211" t="s">
        <v>177</v>
      </c>
      <c r="S6" s="211" t="s">
        <v>178</v>
      </c>
      <c r="T6" s="211" t="s">
        <v>179</v>
      </c>
      <c r="U6" s="211" t="s">
        <v>180</v>
      </c>
      <c r="V6" s="211" t="s">
        <v>181</v>
      </c>
      <c r="W6" s="211" t="s">
        <v>182</v>
      </c>
      <c r="X6" s="211" t="s">
        <v>183</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184</v>
      </c>
      <c r="B8" s="234" t="s">
        <v>107</v>
      </c>
      <c r="C8" s="254" t="s">
        <v>108</v>
      </c>
      <c r="D8" s="235"/>
      <c r="E8" s="236"/>
      <c r="F8" s="237"/>
      <c r="G8" s="237">
        <f>SUMIF(AG9:AG45,"&lt;&gt;NOR",G9:G45)</f>
        <v>0</v>
      </c>
      <c r="H8" s="237"/>
      <c r="I8" s="237">
        <f>SUM(I9:I45)</f>
        <v>0</v>
      </c>
      <c r="J8" s="237"/>
      <c r="K8" s="237">
        <f>SUM(K9:K45)</f>
        <v>0</v>
      </c>
      <c r="L8" s="237"/>
      <c r="M8" s="237">
        <f>SUM(M9:M45)</f>
        <v>0</v>
      </c>
      <c r="N8" s="237"/>
      <c r="O8" s="237">
        <f>SUM(O9:O45)</f>
        <v>8.8000000000000007</v>
      </c>
      <c r="P8" s="237"/>
      <c r="Q8" s="237">
        <f>SUM(Q9:Q45)</f>
        <v>10.73</v>
      </c>
      <c r="R8" s="237"/>
      <c r="S8" s="237"/>
      <c r="T8" s="238"/>
      <c r="U8" s="232"/>
      <c r="V8" s="232">
        <f>SUM(V9:V45)</f>
        <v>48.460000000000008</v>
      </c>
      <c r="W8" s="232"/>
      <c r="X8" s="232"/>
      <c r="AG8" t="s">
        <v>185</v>
      </c>
    </row>
    <row r="9" spans="1:60" ht="22.5" outlineLevel="1" x14ac:dyDescent="0.2">
      <c r="A9" s="239">
        <v>1</v>
      </c>
      <c r="B9" s="240" t="s">
        <v>663</v>
      </c>
      <c r="C9" s="255" t="s">
        <v>664</v>
      </c>
      <c r="D9" s="241" t="s">
        <v>232</v>
      </c>
      <c r="E9" s="242">
        <v>6.65</v>
      </c>
      <c r="F9" s="243"/>
      <c r="G9" s="244">
        <f>ROUND(E9*F9,2)</f>
        <v>0</v>
      </c>
      <c r="H9" s="243"/>
      <c r="I9" s="244">
        <f>ROUND(E9*H9,2)</f>
        <v>0</v>
      </c>
      <c r="J9" s="243"/>
      <c r="K9" s="244">
        <f>ROUND(E9*J9,2)</f>
        <v>0</v>
      </c>
      <c r="L9" s="244">
        <v>21</v>
      </c>
      <c r="M9" s="244">
        <f>G9*(1+L9/100)</f>
        <v>0</v>
      </c>
      <c r="N9" s="244">
        <v>0</v>
      </c>
      <c r="O9" s="244">
        <f>ROUND(E9*N9,2)</f>
        <v>0</v>
      </c>
      <c r="P9" s="244">
        <v>0.63856999999999997</v>
      </c>
      <c r="Q9" s="244">
        <f>ROUND(E9*P9,2)</f>
        <v>4.25</v>
      </c>
      <c r="R9" s="244" t="s">
        <v>233</v>
      </c>
      <c r="S9" s="244" t="s">
        <v>190</v>
      </c>
      <c r="T9" s="245" t="s">
        <v>191</v>
      </c>
      <c r="U9" s="222">
        <v>0.74</v>
      </c>
      <c r="V9" s="222">
        <f>ROUND(E9*U9,2)</f>
        <v>4.92</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665</v>
      </c>
      <c r="D10" s="224"/>
      <c r="E10" s="225">
        <v>6.65</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9"/>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9">
        <v>2</v>
      </c>
      <c r="B12" s="240" t="s">
        <v>666</v>
      </c>
      <c r="C12" s="255" t="s">
        <v>667</v>
      </c>
      <c r="D12" s="241" t="s">
        <v>232</v>
      </c>
      <c r="E12" s="242">
        <v>3.5</v>
      </c>
      <c r="F12" s="243"/>
      <c r="G12" s="244">
        <f>ROUND(E12*F12,2)</f>
        <v>0</v>
      </c>
      <c r="H12" s="243"/>
      <c r="I12" s="244">
        <f>ROUND(E12*H12,2)</f>
        <v>0</v>
      </c>
      <c r="J12" s="243"/>
      <c r="K12" s="244">
        <f>ROUND(E12*J12,2)</f>
        <v>0</v>
      </c>
      <c r="L12" s="244">
        <v>21</v>
      </c>
      <c r="M12" s="244">
        <f>G12*(1+L12/100)</f>
        <v>0</v>
      </c>
      <c r="N12" s="244">
        <v>0</v>
      </c>
      <c r="O12" s="244">
        <f>ROUND(E12*N12,2)</f>
        <v>0</v>
      </c>
      <c r="P12" s="244">
        <v>0.11</v>
      </c>
      <c r="Q12" s="244">
        <f>ROUND(E12*P12,2)</f>
        <v>0.39</v>
      </c>
      <c r="R12" s="244" t="s">
        <v>233</v>
      </c>
      <c r="S12" s="244" t="s">
        <v>190</v>
      </c>
      <c r="T12" s="245" t="s">
        <v>191</v>
      </c>
      <c r="U12" s="222">
        <v>0.08</v>
      </c>
      <c r="V12" s="222">
        <f>ROUND(E12*U12,2)</f>
        <v>0.28000000000000003</v>
      </c>
      <c r="W12" s="222"/>
      <c r="X12" s="222" t="s">
        <v>192</v>
      </c>
      <c r="Y12" s="212"/>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56" t="s">
        <v>668</v>
      </c>
      <c r="D13" s="246"/>
      <c r="E13" s="246"/>
      <c r="F13" s="246"/>
      <c r="G13" s="246"/>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195</v>
      </c>
      <c r="AH13" s="212"/>
      <c r="AI13" s="212"/>
      <c r="AJ13" s="212"/>
      <c r="AK13" s="212"/>
      <c r="AL13" s="212"/>
      <c r="AM13" s="212"/>
      <c r="AN13" s="212"/>
      <c r="AO13" s="212"/>
      <c r="AP13" s="212"/>
      <c r="AQ13" s="212"/>
      <c r="AR13" s="212"/>
      <c r="AS13" s="212"/>
      <c r="AT13" s="212"/>
      <c r="AU13" s="212"/>
      <c r="AV13" s="212"/>
      <c r="AW13" s="212"/>
      <c r="AX13" s="212"/>
      <c r="AY13" s="212"/>
      <c r="AZ13" s="212"/>
      <c r="BA13" s="250" t="str">
        <f>C13</f>
        <v>s naložením na dopravní prostředek, očištění povrchu od frézované plochy, opotřebování frézovacích nástrojů (nožů, upínacích kroužků, držáků) nutné ruční odstranění (vybourání) živičného krytu kolem překážek,</v>
      </c>
      <c r="BB13" s="212"/>
      <c r="BC13" s="212"/>
      <c r="BD13" s="212"/>
      <c r="BE13" s="212"/>
      <c r="BF13" s="212"/>
      <c r="BG13" s="212"/>
      <c r="BH13" s="212"/>
    </row>
    <row r="14" spans="1:60" outlineLevel="1" x14ac:dyDescent="0.2">
      <c r="A14" s="219"/>
      <c r="B14" s="220"/>
      <c r="C14" s="257" t="s">
        <v>669</v>
      </c>
      <c r="D14" s="224"/>
      <c r="E14" s="225">
        <v>3.5</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9">
        <v>3</v>
      </c>
      <c r="B16" s="240" t="s">
        <v>670</v>
      </c>
      <c r="C16" s="255" t="s">
        <v>671</v>
      </c>
      <c r="D16" s="241" t="s">
        <v>232</v>
      </c>
      <c r="E16" s="242">
        <v>17.850000000000001</v>
      </c>
      <c r="F16" s="243"/>
      <c r="G16" s="244">
        <f>ROUND(E16*F16,2)</f>
        <v>0</v>
      </c>
      <c r="H16" s="243"/>
      <c r="I16" s="244">
        <f>ROUND(E16*H16,2)</f>
        <v>0</v>
      </c>
      <c r="J16" s="243"/>
      <c r="K16" s="244">
        <f>ROUND(E16*J16,2)</f>
        <v>0</v>
      </c>
      <c r="L16" s="244">
        <v>21</v>
      </c>
      <c r="M16" s="244">
        <f>G16*(1+L16/100)</f>
        <v>0</v>
      </c>
      <c r="N16" s="244">
        <v>0</v>
      </c>
      <c r="O16" s="244">
        <f>ROUND(E16*N16,2)</f>
        <v>0</v>
      </c>
      <c r="P16" s="244">
        <v>0.22</v>
      </c>
      <c r="Q16" s="244">
        <f>ROUND(E16*P16,2)</f>
        <v>3.93</v>
      </c>
      <c r="R16" s="244" t="s">
        <v>233</v>
      </c>
      <c r="S16" s="244" t="s">
        <v>190</v>
      </c>
      <c r="T16" s="245" t="s">
        <v>191</v>
      </c>
      <c r="U16" s="222">
        <v>0.12</v>
      </c>
      <c r="V16" s="222">
        <f>ROUND(E16*U16,2)</f>
        <v>2.14</v>
      </c>
      <c r="W16" s="222"/>
      <c r="X16" s="222" t="s">
        <v>192</v>
      </c>
      <c r="Y16" s="212"/>
      <c r="Z16" s="212"/>
      <c r="AA16" s="212"/>
      <c r="AB16" s="212"/>
      <c r="AC16" s="212"/>
      <c r="AD16" s="212"/>
      <c r="AE16" s="212"/>
      <c r="AF16" s="212"/>
      <c r="AG16" s="212" t="s">
        <v>193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19"/>
      <c r="B17" s="220"/>
      <c r="C17" s="256" t="s">
        <v>668</v>
      </c>
      <c r="D17" s="246"/>
      <c r="E17" s="246"/>
      <c r="F17" s="246"/>
      <c r="G17" s="246"/>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195</v>
      </c>
      <c r="AH17" s="212"/>
      <c r="AI17" s="212"/>
      <c r="AJ17" s="212"/>
      <c r="AK17" s="212"/>
      <c r="AL17" s="212"/>
      <c r="AM17" s="212"/>
      <c r="AN17" s="212"/>
      <c r="AO17" s="212"/>
      <c r="AP17" s="212"/>
      <c r="AQ17" s="212"/>
      <c r="AR17" s="212"/>
      <c r="AS17" s="212"/>
      <c r="AT17" s="212"/>
      <c r="AU17" s="212"/>
      <c r="AV17" s="212"/>
      <c r="AW17" s="212"/>
      <c r="AX17" s="212"/>
      <c r="AY17" s="212"/>
      <c r="AZ17" s="212"/>
      <c r="BA17" s="250" t="str">
        <f>C17</f>
        <v>s naložením na dopravní prostředek, očištění povrchu od frézované plochy, opotřebování frézovacích nástrojů (nožů, upínacích kroužků, držáků) nutné ruční odstranění (vybourání) živičného krytu kolem překážek,</v>
      </c>
      <c r="BB17" s="212"/>
      <c r="BC17" s="212"/>
      <c r="BD17" s="212"/>
      <c r="BE17" s="212"/>
      <c r="BF17" s="212"/>
      <c r="BG17" s="212"/>
      <c r="BH17" s="212"/>
    </row>
    <row r="18" spans="1:60" outlineLevel="1" x14ac:dyDescent="0.2">
      <c r="A18" s="219"/>
      <c r="B18" s="220"/>
      <c r="C18" s="257" t="s">
        <v>672</v>
      </c>
      <c r="D18" s="224"/>
      <c r="E18" s="225">
        <v>9.8000000000000007</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197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673</v>
      </c>
      <c r="D19" s="224"/>
      <c r="E19" s="225">
        <v>8.0500000000000007</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197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9"/>
      <c r="D20" s="248"/>
      <c r="E20" s="248"/>
      <c r="F20" s="248"/>
      <c r="G20" s="248"/>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209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4</v>
      </c>
      <c r="B21" s="240" t="s">
        <v>674</v>
      </c>
      <c r="C21" s="255" t="s">
        <v>675</v>
      </c>
      <c r="D21" s="241" t="s">
        <v>427</v>
      </c>
      <c r="E21" s="242">
        <v>8</v>
      </c>
      <c r="F21" s="243"/>
      <c r="G21" s="244">
        <f>ROUND(E21*F21,2)</f>
        <v>0</v>
      </c>
      <c r="H21" s="243"/>
      <c r="I21" s="244">
        <f>ROUND(E21*H21,2)</f>
        <v>0</v>
      </c>
      <c r="J21" s="243"/>
      <c r="K21" s="244">
        <f>ROUND(E21*J21,2)</f>
        <v>0</v>
      </c>
      <c r="L21" s="244">
        <v>21</v>
      </c>
      <c r="M21" s="244">
        <f>G21*(1+L21/100)</f>
        <v>0</v>
      </c>
      <c r="N21" s="244">
        <v>0</v>
      </c>
      <c r="O21" s="244">
        <f>ROUND(E21*N21,2)</f>
        <v>0</v>
      </c>
      <c r="P21" s="244">
        <v>0.27</v>
      </c>
      <c r="Q21" s="244">
        <f>ROUND(E21*P21,2)</f>
        <v>2.16</v>
      </c>
      <c r="R21" s="244" t="s">
        <v>233</v>
      </c>
      <c r="S21" s="244" t="s">
        <v>190</v>
      </c>
      <c r="T21" s="245" t="s">
        <v>191</v>
      </c>
      <c r="U21" s="222">
        <v>0.12</v>
      </c>
      <c r="V21" s="222">
        <f>ROUND(E21*U21,2)</f>
        <v>0.96</v>
      </c>
      <c r="W21" s="222"/>
      <c r="X21" s="222" t="s">
        <v>192</v>
      </c>
      <c r="Y21" s="212"/>
      <c r="Z21" s="212"/>
      <c r="AA21" s="212"/>
      <c r="AB21" s="212"/>
      <c r="AC21" s="212"/>
      <c r="AD21" s="212"/>
      <c r="AE21" s="212"/>
      <c r="AF21" s="212"/>
      <c r="AG21" s="212" t="s">
        <v>193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6" t="s">
        <v>676</v>
      </c>
      <c r="D22" s="246"/>
      <c r="E22" s="246"/>
      <c r="F22" s="246"/>
      <c r="G22" s="246"/>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195</v>
      </c>
      <c r="AH22" s="212"/>
      <c r="AI22" s="212"/>
      <c r="AJ22" s="212"/>
      <c r="AK22" s="212"/>
      <c r="AL22" s="212"/>
      <c r="AM22" s="212"/>
      <c r="AN22" s="212"/>
      <c r="AO22" s="212"/>
      <c r="AP22" s="212"/>
      <c r="AQ22" s="212"/>
      <c r="AR22" s="212"/>
      <c r="AS22" s="212"/>
      <c r="AT22" s="212"/>
      <c r="AU22" s="212"/>
      <c r="AV22" s="212"/>
      <c r="AW22" s="212"/>
      <c r="AX22" s="212"/>
      <c r="AY22" s="212"/>
      <c r="AZ22" s="212"/>
      <c r="BA22" s="250" t="str">
        <f>C22</f>
        <v>s vybouráním lože, s přemístěním hmot na skládku na vzdálenost do 3 m nebo naložením na dopravní prostředek</v>
      </c>
      <c r="BB22" s="212"/>
      <c r="BC22" s="212"/>
      <c r="BD22" s="212"/>
      <c r="BE22" s="212"/>
      <c r="BF22" s="212"/>
      <c r="BG22" s="212"/>
      <c r="BH22" s="212"/>
    </row>
    <row r="23" spans="1:60" outlineLevel="1" x14ac:dyDescent="0.2">
      <c r="A23" s="219"/>
      <c r="B23" s="220"/>
      <c r="C23" s="257" t="s">
        <v>677</v>
      </c>
      <c r="D23" s="224"/>
      <c r="E23" s="225">
        <v>8</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197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9"/>
      <c r="D24" s="248"/>
      <c r="E24" s="248"/>
      <c r="F24" s="248"/>
      <c r="G24" s="248"/>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9">
        <v>5</v>
      </c>
      <c r="B25" s="240" t="s">
        <v>678</v>
      </c>
      <c r="C25" s="255" t="s">
        <v>679</v>
      </c>
      <c r="D25" s="241" t="s">
        <v>188</v>
      </c>
      <c r="E25" s="242">
        <v>30.981999999999999</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189</v>
      </c>
      <c r="S25" s="244" t="s">
        <v>190</v>
      </c>
      <c r="T25" s="245" t="s">
        <v>191</v>
      </c>
      <c r="U25" s="222">
        <v>0.37</v>
      </c>
      <c r="V25" s="222">
        <f>ROUND(E25*U25,2)</f>
        <v>11.46</v>
      </c>
      <c r="W25" s="222"/>
      <c r="X25" s="222" t="s">
        <v>192</v>
      </c>
      <c r="Y25" s="212"/>
      <c r="Z25" s="212"/>
      <c r="AA25" s="212"/>
      <c r="AB25" s="212"/>
      <c r="AC25" s="212"/>
      <c r="AD25" s="212"/>
      <c r="AE25" s="212"/>
      <c r="AF25" s="212"/>
      <c r="AG25" s="212" t="s">
        <v>193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19"/>
      <c r="B26" s="220"/>
      <c r="C26" s="256" t="s">
        <v>680</v>
      </c>
      <c r="D26" s="246"/>
      <c r="E26" s="246"/>
      <c r="F26" s="246"/>
      <c r="G26" s="246"/>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195</v>
      </c>
      <c r="AH26" s="212"/>
      <c r="AI26" s="212"/>
      <c r="AJ26" s="212"/>
      <c r="AK26" s="212"/>
      <c r="AL26" s="212"/>
      <c r="AM26" s="212"/>
      <c r="AN26" s="212"/>
      <c r="AO26" s="212"/>
      <c r="AP26" s="212"/>
      <c r="AQ26" s="212"/>
      <c r="AR26" s="212"/>
      <c r="AS26" s="212"/>
      <c r="AT26" s="212"/>
      <c r="AU26" s="212"/>
      <c r="AV26" s="212"/>
      <c r="AW26" s="212"/>
      <c r="AX26" s="212"/>
      <c r="AY26" s="212"/>
      <c r="AZ26" s="212"/>
      <c r="BA26" s="250"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12"/>
      <c r="BC26" s="212"/>
      <c r="BD26" s="212"/>
      <c r="BE26" s="212"/>
      <c r="BF26" s="212"/>
      <c r="BG26" s="212"/>
      <c r="BH26" s="212"/>
    </row>
    <row r="27" spans="1:60" outlineLevel="1" x14ac:dyDescent="0.2">
      <c r="A27" s="219"/>
      <c r="B27" s="220"/>
      <c r="C27" s="257" t="s">
        <v>681</v>
      </c>
      <c r="D27" s="224"/>
      <c r="E27" s="225">
        <v>3.08</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197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682</v>
      </c>
      <c r="D28" s="224"/>
      <c r="E28" s="225">
        <v>23.87</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197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683</v>
      </c>
      <c r="D29" s="224"/>
      <c r="E29" s="225">
        <v>2.016</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197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684</v>
      </c>
      <c r="D30" s="224"/>
      <c r="E30" s="225">
        <v>2.016</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197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206</v>
      </c>
      <c r="D31" s="226"/>
      <c r="E31" s="227">
        <v>30.981999999999999</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1</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9"/>
      <c r="D32" s="248"/>
      <c r="E32" s="248"/>
      <c r="F32" s="248"/>
      <c r="G32" s="248"/>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9">
        <v>6</v>
      </c>
      <c r="B33" s="240" t="s">
        <v>685</v>
      </c>
      <c r="C33" s="255" t="s">
        <v>686</v>
      </c>
      <c r="D33" s="241" t="s">
        <v>188</v>
      </c>
      <c r="E33" s="242">
        <v>17.795999999999999</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189</v>
      </c>
      <c r="S33" s="244" t="s">
        <v>190</v>
      </c>
      <c r="T33" s="245" t="s">
        <v>191</v>
      </c>
      <c r="U33" s="222">
        <v>1.1499999999999999</v>
      </c>
      <c r="V33" s="222">
        <f>ROUND(E33*U33,2)</f>
        <v>20.47</v>
      </c>
      <c r="W33" s="222"/>
      <c r="X33" s="222" t="s">
        <v>192</v>
      </c>
      <c r="Y33" s="212"/>
      <c r="Z33" s="212"/>
      <c r="AA33" s="212"/>
      <c r="AB33" s="212"/>
      <c r="AC33" s="212"/>
      <c r="AD33" s="212"/>
      <c r="AE33" s="212"/>
      <c r="AF33" s="212"/>
      <c r="AG33" s="212" t="s">
        <v>193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6" t="s">
        <v>219</v>
      </c>
      <c r="D34" s="246"/>
      <c r="E34" s="246"/>
      <c r="F34" s="246"/>
      <c r="G34" s="246"/>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195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687</v>
      </c>
      <c r="D35" s="224"/>
      <c r="E35" s="225">
        <v>1.155</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197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688</v>
      </c>
      <c r="D36" s="224"/>
      <c r="E36" s="225">
        <v>15.345000000000001</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197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689</v>
      </c>
      <c r="D37" s="224"/>
      <c r="E37" s="225">
        <v>1.296</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206</v>
      </c>
      <c r="D38" s="226"/>
      <c r="E38" s="227">
        <v>17.795999999999999</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1</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9"/>
      <c r="D39" s="248"/>
      <c r="E39" s="248"/>
      <c r="F39" s="248"/>
      <c r="G39" s="248"/>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209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9">
        <v>7</v>
      </c>
      <c r="B40" s="240" t="s">
        <v>690</v>
      </c>
      <c r="C40" s="255" t="s">
        <v>691</v>
      </c>
      <c r="D40" s="241" t="s">
        <v>188</v>
      </c>
      <c r="E40" s="242">
        <v>5.1759000000000004</v>
      </c>
      <c r="F40" s="243"/>
      <c r="G40" s="244">
        <f>ROUND(E40*F40,2)</f>
        <v>0</v>
      </c>
      <c r="H40" s="243"/>
      <c r="I40" s="244">
        <f>ROUND(E40*H40,2)</f>
        <v>0</v>
      </c>
      <c r="J40" s="243"/>
      <c r="K40" s="244">
        <f>ROUND(E40*J40,2)</f>
        <v>0</v>
      </c>
      <c r="L40" s="244">
        <v>21</v>
      </c>
      <c r="M40" s="244">
        <f>G40*(1+L40/100)</f>
        <v>0</v>
      </c>
      <c r="N40" s="244">
        <v>1.7</v>
      </c>
      <c r="O40" s="244">
        <f>ROUND(E40*N40,2)</f>
        <v>8.8000000000000007</v>
      </c>
      <c r="P40" s="244">
        <v>0</v>
      </c>
      <c r="Q40" s="244">
        <f>ROUND(E40*P40,2)</f>
        <v>0</v>
      </c>
      <c r="R40" s="244" t="s">
        <v>189</v>
      </c>
      <c r="S40" s="244" t="s">
        <v>190</v>
      </c>
      <c r="T40" s="245" t="s">
        <v>191</v>
      </c>
      <c r="U40" s="222">
        <v>1.59</v>
      </c>
      <c r="V40" s="222">
        <f>ROUND(E40*U40,2)</f>
        <v>8.23</v>
      </c>
      <c r="W40" s="222"/>
      <c r="X40" s="222" t="s">
        <v>192</v>
      </c>
      <c r="Y40" s="212"/>
      <c r="Z40" s="212"/>
      <c r="AA40" s="212"/>
      <c r="AB40" s="212"/>
      <c r="AC40" s="212"/>
      <c r="AD40" s="212"/>
      <c r="AE40" s="212"/>
      <c r="AF40" s="212"/>
      <c r="AG40" s="212" t="s">
        <v>193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56" t="s">
        <v>692</v>
      </c>
      <c r="D41" s="246"/>
      <c r="E41" s="246"/>
      <c r="F41" s="246"/>
      <c r="G41" s="246"/>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195</v>
      </c>
      <c r="AH41" s="212"/>
      <c r="AI41" s="212"/>
      <c r="AJ41" s="212"/>
      <c r="AK41" s="212"/>
      <c r="AL41" s="212"/>
      <c r="AM41" s="212"/>
      <c r="AN41" s="212"/>
      <c r="AO41" s="212"/>
      <c r="AP41" s="212"/>
      <c r="AQ41" s="212"/>
      <c r="AR41" s="212"/>
      <c r="AS41" s="212"/>
      <c r="AT41" s="212"/>
      <c r="AU41" s="212"/>
      <c r="AV41" s="212"/>
      <c r="AW41" s="212"/>
      <c r="AX41" s="212"/>
      <c r="AY41" s="212"/>
      <c r="AZ41" s="212"/>
      <c r="BA41" s="250" t="str">
        <f>C41</f>
        <v>sypaninou z vhodných hornin tř. 1 - 4 nebo materiálem připraveným podél výkopu ve vzdálenosti do 3 m od jeho kraje, pro jakoukoliv hloubku výkopu a jakoukoliv míru zhutnění,</v>
      </c>
      <c r="BB41" s="212"/>
      <c r="BC41" s="212"/>
      <c r="BD41" s="212"/>
      <c r="BE41" s="212"/>
      <c r="BF41" s="212"/>
      <c r="BG41" s="212"/>
      <c r="BH41" s="212"/>
    </row>
    <row r="42" spans="1:60" outlineLevel="1" x14ac:dyDescent="0.2">
      <c r="A42" s="219"/>
      <c r="B42" s="220"/>
      <c r="C42" s="257" t="s">
        <v>693</v>
      </c>
      <c r="D42" s="224"/>
      <c r="E42" s="225">
        <v>3.5739000000000001</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694</v>
      </c>
      <c r="D43" s="224"/>
      <c r="E43" s="225">
        <v>0.88200000000000001</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197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695</v>
      </c>
      <c r="D44" s="224"/>
      <c r="E44" s="225">
        <v>0.72</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197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9"/>
      <c r="D45" s="248"/>
      <c r="E45" s="248"/>
      <c r="F45" s="248"/>
      <c r="G45" s="248"/>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209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33" t="s">
        <v>184</v>
      </c>
      <c r="B46" s="234" t="s">
        <v>109</v>
      </c>
      <c r="C46" s="254" t="s">
        <v>110</v>
      </c>
      <c r="D46" s="235"/>
      <c r="E46" s="236"/>
      <c r="F46" s="237"/>
      <c r="G46" s="237">
        <f>SUMIF(AG47:AG49,"&lt;&gt;NOR",G47:G49)</f>
        <v>0</v>
      </c>
      <c r="H46" s="237"/>
      <c r="I46" s="237">
        <f>SUM(I47:I49)</f>
        <v>0</v>
      </c>
      <c r="J46" s="237"/>
      <c r="K46" s="237">
        <f>SUM(K47:K49)</f>
        <v>0</v>
      </c>
      <c r="L46" s="237"/>
      <c r="M46" s="237">
        <f>SUM(M47:M49)</f>
        <v>0</v>
      </c>
      <c r="N46" s="237"/>
      <c r="O46" s="237">
        <f>SUM(O47:O49)</f>
        <v>2.5</v>
      </c>
      <c r="P46" s="237"/>
      <c r="Q46" s="237">
        <f>SUM(Q47:Q49)</f>
        <v>0</v>
      </c>
      <c r="R46" s="237"/>
      <c r="S46" s="237"/>
      <c r="T46" s="238"/>
      <c r="U46" s="232"/>
      <c r="V46" s="232">
        <f>SUM(V47:V49)</f>
        <v>1.1499999999999999</v>
      </c>
      <c r="W46" s="232"/>
      <c r="X46" s="232"/>
      <c r="AG46" t="s">
        <v>185</v>
      </c>
    </row>
    <row r="47" spans="1:60" outlineLevel="1" x14ac:dyDescent="0.2">
      <c r="A47" s="239">
        <v>8</v>
      </c>
      <c r="B47" s="240" t="s">
        <v>696</v>
      </c>
      <c r="C47" s="255" t="s">
        <v>697</v>
      </c>
      <c r="D47" s="241" t="s">
        <v>188</v>
      </c>
      <c r="E47" s="242">
        <v>1.1890000000000001</v>
      </c>
      <c r="F47" s="243"/>
      <c r="G47" s="244">
        <f>ROUND(E47*F47,2)</f>
        <v>0</v>
      </c>
      <c r="H47" s="243"/>
      <c r="I47" s="244">
        <f>ROUND(E47*H47,2)</f>
        <v>0</v>
      </c>
      <c r="J47" s="243"/>
      <c r="K47" s="244">
        <f>ROUND(E47*J47,2)</f>
        <v>0</v>
      </c>
      <c r="L47" s="244">
        <v>21</v>
      </c>
      <c r="M47" s="244">
        <f>G47*(1+L47/100)</f>
        <v>0</v>
      </c>
      <c r="N47" s="244">
        <v>2.1</v>
      </c>
      <c r="O47" s="244">
        <f>ROUND(E47*N47,2)</f>
        <v>2.5</v>
      </c>
      <c r="P47" s="244">
        <v>0</v>
      </c>
      <c r="Q47" s="244">
        <f>ROUND(E47*P47,2)</f>
        <v>0</v>
      </c>
      <c r="R47" s="244" t="s">
        <v>698</v>
      </c>
      <c r="S47" s="244" t="s">
        <v>190</v>
      </c>
      <c r="T47" s="245" t="s">
        <v>191</v>
      </c>
      <c r="U47" s="222">
        <v>0.97</v>
      </c>
      <c r="V47" s="222">
        <f>ROUND(E47*U47,2)</f>
        <v>1.1499999999999999</v>
      </c>
      <c r="W47" s="222"/>
      <c r="X47" s="222" t="s">
        <v>192</v>
      </c>
      <c r="Y47" s="212"/>
      <c r="Z47" s="212"/>
      <c r="AA47" s="212"/>
      <c r="AB47" s="212"/>
      <c r="AC47" s="212"/>
      <c r="AD47" s="212"/>
      <c r="AE47" s="212"/>
      <c r="AF47" s="212"/>
      <c r="AG47" s="212" t="s">
        <v>193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699</v>
      </c>
      <c r="D48" s="224"/>
      <c r="E48" s="225">
        <v>1.1890000000000001</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9"/>
      <c r="D49" s="248"/>
      <c r="E49" s="248"/>
      <c r="F49" s="248"/>
      <c r="G49" s="248"/>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209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33" t="s">
        <v>184</v>
      </c>
      <c r="B50" s="234" t="s">
        <v>111</v>
      </c>
      <c r="C50" s="254" t="s">
        <v>112</v>
      </c>
      <c r="D50" s="235"/>
      <c r="E50" s="236"/>
      <c r="F50" s="237"/>
      <c r="G50" s="237">
        <f>SUMIF(AG51:AG67,"&lt;&gt;NOR",G51:G67)</f>
        <v>0</v>
      </c>
      <c r="H50" s="237"/>
      <c r="I50" s="237">
        <f>SUM(I51:I67)</f>
        <v>0</v>
      </c>
      <c r="J50" s="237"/>
      <c r="K50" s="237">
        <f>SUM(K51:K67)</f>
        <v>0</v>
      </c>
      <c r="L50" s="237"/>
      <c r="M50" s="237">
        <f>SUM(M51:M67)</f>
        <v>0</v>
      </c>
      <c r="N50" s="237"/>
      <c r="O50" s="237">
        <f>SUM(O51:O67)</f>
        <v>21.72</v>
      </c>
      <c r="P50" s="237"/>
      <c r="Q50" s="237">
        <f>SUM(Q51:Q67)</f>
        <v>0</v>
      </c>
      <c r="R50" s="237"/>
      <c r="S50" s="237"/>
      <c r="T50" s="238"/>
      <c r="U50" s="232"/>
      <c r="V50" s="232">
        <f>SUM(V51:V67)</f>
        <v>11.21</v>
      </c>
      <c r="W50" s="232"/>
      <c r="X50" s="232"/>
      <c r="AG50" t="s">
        <v>185</v>
      </c>
    </row>
    <row r="51" spans="1:60" outlineLevel="1" x14ac:dyDescent="0.2">
      <c r="A51" s="239">
        <v>9</v>
      </c>
      <c r="B51" s="240" t="s">
        <v>700</v>
      </c>
      <c r="C51" s="255" t="s">
        <v>701</v>
      </c>
      <c r="D51" s="241" t="s">
        <v>188</v>
      </c>
      <c r="E51" s="242">
        <v>0.78749999999999998</v>
      </c>
      <c r="F51" s="243"/>
      <c r="G51" s="244">
        <f>ROUND(E51*F51,2)</f>
        <v>0</v>
      </c>
      <c r="H51" s="243"/>
      <c r="I51" s="244">
        <f>ROUND(E51*H51,2)</f>
        <v>0</v>
      </c>
      <c r="J51" s="243"/>
      <c r="K51" s="244">
        <f>ROUND(E51*J51,2)</f>
        <v>0</v>
      </c>
      <c r="L51" s="244">
        <v>21</v>
      </c>
      <c r="M51" s="244">
        <f>G51*(1+L51/100)</f>
        <v>0</v>
      </c>
      <c r="N51" s="244">
        <v>1.6867000000000001</v>
      </c>
      <c r="O51" s="244">
        <f>ROUND(E51*N51,2)</f>
        <v>1.33</v>
      </c>
      <c r="P51" s="244">
        <v>0</v>
      </c>
      <c r="Q51" s="244">
        <f>ROUND(E51*P51,2)</f>
        <v>0</v>
      </c>
      <c r="R51" s="244" t="s">
        <v>233</v>
      </c>
      <c r="S51" s="244" t="s">
        <v>190</v>
      </c>
      <c r="T51" s="245" t="s">
        <v>191</v>
      </c>
      <c r="U51" s="222">
        <v>0.16200000000000001</v>
      </c>
      <c r="V51" s="222">
        <f>ROUND(E51*U51,2)</f>
        <v>0.13</v>
      </c>
      <c r="W51" s="222"/>
      <c r="X51" s="222" t="s">
        <v>192</v>
      </c>
      <c r="Y51" s="212"/>
      <c r="Z51" s="212"/>
      <c r="AA51" s="212"/>
      <c r="AB51" s="212"/>
      <c r="AC51" s="212"/>
      <c r="AD51" s="212"/>
      <c r="AE51" s="212"/>
      <c r="AF51" s="212"/>
      <c r="AG51" s="212" t="s">
        <v>193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6" t="s">
        <v>702</v>
      </c>
      <c r="D52" s="246"/>
      <c r="E52" s="246"/>
      <c r="F52" s="246"/>
      <c r="G52" s="246"/>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195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703</v>
      </c>
      <c r="D53" s="224"/>
      <c r="E53" s="225">
        <v>0.78749999999999998</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197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9"/>
      <c r="D54" s="248"/>
      <c r="E54" s="248"/>
      <c r="F54" s="248"/>
      <c r="G54" s="248"/>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9">
        <v>10</v>
      </c>
      <c r="B55" s="240" t="s">
        <v>704</v>
      </c>
      <c r="C55" s="255" t="s">
        <v>705</v>
      </c>
      <c r="D55" s="241" t="s">
        <v>295</v>
      </c>
      <c r="E55" s="242">
        <v>1.5295000000000001</v>
      </c>
      <c r="F55" s="243"/>
      <c r="G55" s="244">
        <f>ROUND(E55*F55,2)</f>
        <v>0</v>
      </c>
      <c r="H55" s="243"/>
      <c r="I55" s="244">
        <f>ROUND(E55*H55,2)</f>
        <v>0</v>
      </c>
      <c r="J55" s="243"/>
      <c r="K55" s="244">
        <f>ROUND(E55*J55,2)</f>
        <v>0</v>
      </c>
      <c r="L55" s="244">
        <v>21</v>
      </c>
      <c r="M55" s="244">
        <f>G55*(1+L55/100)</f>
        <v>0</v>
      </c>
      <c r="N55" s="244">
        <v>1</v>
      </c>
      <c r="O55" s="244">
        <f>ROUND(E55*N55,2)</f>
        <v>1.53</v>
      </c>
      <c r="P55" s="244">
        <v>0</v>
      </c>
      <c r="Q55" s="244">
        <f>ROUND(E55*P55,2)</f>
        <v>0</v>
      </c>
      <c r="R55" s="244" t="s">
        <v>233</v>
      </c>
      <c r="S55" s="244" t="s">
        <v>190</v>
      </c>
      <c r="T55" s="245" t="s">
        <v>191</v>
      </c>
      <c r="U55" s="222">
        <v>0.40600000000000003</v>
      </c>
      <c r="V55" s="222">
        <f>ROUND(E55*U55,2)</f>
        <v>0.62</v>
      </c>
      <c r="W55" s="222"/>
      <c r="X55" s="222" t="s">
        <v>192</v>
      </c>
      <c r="Y55" s="212"/>
      <c r="Z55" s="212"/>
      <c r="AA55" s="212"/>
      <c r="AB55" s="212"/>
      <c r="AC55" s="212"/>
      <c r="AD55" s="212"/>
      <c r="AE55" s="212"/>
      <c r="AF55" s="212"/>
      <c r="AG55" s="212" t="s">
        <v>193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6" t="s">
        <v>702</v>
      </c>
      <c r="D56" s="246"/>
      <c r="E56" s="246"/>
      <c r="F56" s="246"/>
      <c r="G56" s="246"/>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195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706</v>
      </c>
      <c r="D57" s="224"/>
      <c r="E57" s="225">
        <v>1.5295000000000001</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197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9"/>
      <c r="D58" s="248"/>
      <c r="E58" s="248"/>
      <c r="F58" s="248"/>
      <c r="G58" s="248"/>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209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9">
        <v>11</v>
      </c>
      <c r="B59" s="240" t="s">
        <v>707</v>
      </c>
      <c r="C59" s="255" t="s">
        <v>708</v>
      </c>
      <c r="D59" s="241" t="s">
        <v>188</v>
      </c>
      <c r="E59" s="242">
        <v>6.65</v>
      </c>
      <c r="F59" s="243"/>
      <c r="G59" s="244">
        <f>ROUND(E59*F59,2)</f>
        <v>0</v>
      </c>
      <c r="H59" s="243"/>
      <c r="I59" s="244">
        <f>ROUND(E59*H59,2)</f>
        <v>0</v>
      </c>
      <c r="J59" s="243"/>
      <c r="K59" s="244">
        <f>ROUND(E59*J59,2)</f>
        <v>0</v>
      </c>
      <c r="L59" s="244">
        <v>21</v>
      </c>
      <c r="M59" s="244">
        <f>G59*(1+L59/100)</f>
        <v>0</v>
      </c>
      <c r="N59" s="244">
        <v>2.5</v>
      </c>
      <c r="O59" s="244">
        <f>ROUND(E59*N59,2)</f>
        <v>16.63</v>
      </c>
      <c r="P59" s="244">
        <v>0</v>
      </c>
      <c r="Q59" s="244">
        <f>ROUND(E59*P59,2)</f>
        <v>0</v>
      </c>
      <c r="R59" s="244" t="s">
        <v>233</v>
      </c>
      <c r="S59" s="244" t="s">
        <v>190</v>
      </c>
      <c r="T59" s="245" t="s">
        <v>191</v>
      </c>
      <c r="U59" s="222">
        <v>1.21</v>
      </c>
      <c r="V59" s="222">
        <f>ROUND(E59*U59,2)</f>
        <v>8.0500000000000007</v>
      </c>
      <c r="W59" s="222"/>
      <c r="X59" s="222" t="s">
        <v>192</v>
      </c>
      <c r="Y59" s="212"/>
      <c r="Z59" s="212"/>
      <c r="AA59" s="212"/>
      <c r="AB59" s="212"/>
      <c r="AC59" s="212"/>
      <c r="AD59" s="212"/>
      <c r="AE59" s="212"/>
      <c r="AF59" s="212"/>
      <c r="AG59" s="212" t="s">
        <v>193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702</v>
      </c>
      <c r="D60" s="246"/>
      <c r="E60" s="246"/>
      <c r="F60" s="246"/>
      <c r="G60" s="246"/>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709</v>
      </c>
      <c r="D61" s="224"/>
      <c r="E61" s="225">
        <v>6.65</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9"/>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209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9">
        <v>12</v>
      </c>
      <c r="B63" s="240" t="s">
        <v>710</v>
      </c>
      <c r="C63" s="255" t="s">
        <v>711</v>
      </c>
      <c r="D63" s="241" t="s">
        <v>232</v>
      </c>
      <c r="E63" s="242">
        <v>21.7</v>
      </c>
      <c r="F63" s="243"/>
      <c r="G63" s="244">
        <f>ROUND(E63*F63,2)</f>
        <v>0</v>
      </c>
      <c r="H63" s="243"/>
      <c r="I63" s="244">
        <f>ROUND(E63*H63,2)</f>
        <v>0</v>
      </c>
      <c r="J63" s="243"/>
      <c r="K63" s="244">
        <f>ROUND(E63*J63,2)</f>
        <v>0</v>
      </c>
      <c r="L63" s="244">
        <v>21</v>
      </c>
      <c r="M63" s="244">
        <f>G63*(1+L63/100)</f>
        <v>0</v>
      </c>
      <c r="N63" s="244">
        <v>0.10255</v>
      </c>
      <c r="O63" s="244">
        <f>ROUND(E63*N63,2)</f>
        <v>2.23</v>
      </c>
      <c r="P63" s="244">
        <v>0</v>
      </c>
      <c r="Q63" s="244">
        <f>ROUND(E63*P63,2)</f>
        <v>0</v>
      </c>
      <c r="R63" s="244" t="s">
        <v>233</v>
      </c>
      <c r="S63" s="244" t="s">
        <v>190</v>
      </c>
      <c r="T63" s="245" t="s">
        <v>191</v>
      </c>
      <c r="U63" s="222">
        <v>0.111</v>
      </c>
      <c r="V63" s="222">
        <f>ROUND(E63*U63,2)</f>
        <v>2.41</v>
      </c>
      <c r="W63" s="222"/>
      <c r="X63" s="222" t="s">
        <v>192</v>
      </c>
      <c r="Y63" s="212"/>
      <c r="Z63" s="212"/>
      <c r="AA63" s="212"/>
      <c r="AB63" s="212"/>
      <c r="AC63" s="212"/>
      <c r="AD63" s="212"/>
      <c r="AE63" s="212"/>
      <c r="AF63" s="212"/>
      <c r="AG63" s="212" t="s">
        <v>193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7" t="s">
        <v>712</v>
      </c>
      <c r="D64" s="224"/>
      <c r="E64" s="225"/>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197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713</v>
      </c>
      <c r="D65" s="224"/>
      <c r="E65" s="225">
        <v>11.55</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197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714</v>
      </c>
      <c r="D66" s="224"/>
      <c r="E66" s="225">
        <v>10.15</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197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9"/>
      <c r="D67" s="248"/>
      <c r="E67" s="248"/>
      <c r="F67" s="248"/>
      <c r="G67" s="248"/>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209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33" t="s">
        <v>184</v>
      </c>
      <c r="B68" s="234" t="s">
        <v>123</v>
      </c>
      <c r="C68" s="254" t="s">
        <v>124</v>
      </c>
      <c r="D68" s="235"/>
      <c r="E68" s="236"/>
      <c r="F68" s="237"/>
      <c r="G68" s="237">
        <f>SUMIF(AG69:AG76,"&lt;&gt;NOR",G69:G76)</f>
        <v>0</v>
      </c>
      <c r="H68" s="237"/>
      <c r="I68" s="237">
        <f>SUM(I69:I76)</f>
        <v>0</v>
      </c>
      <c r="J68" s="237"/>
      <c r="K68" s="237">
        <f>SUM(K69:K76)</f>
        <v>0</v>
      </c>
      <c r="L68" s="237"/>
      <c r="M68" s="237">
        <f>SUM(M69:M76)</f>
        <v>0</v>
      </c>
      <c r="N68" s="237"/>
      <c r="O68" s="237">
        <f>SUM(O69:O76)</f>
        <v>0</v>
      </c>
      <c r="P68" s="237"/>
      <c r="Q68" s="237">
        <f>SUM(Q69:Q76)</f>
        <v>0</v>
      </c>
      <c r="R68" s="237"/>
      <c r="S68" s="237"/>
      <c r="T68" s="238"/>
      <c r="U68" s="232"/>
      <c r="V68" s="232">
        <f>SUM(V69:V76)</f>
        <v>0.48</v>
      </c>
      <c r="W68" s="232"/>
      <c r="X68" s="232"/>
      <c r="AG68" t="s">
        <v>185</v>
      </c>
    </row>
    <row r="69" spans="1:60" outlineLevel="1" x14ac:dyDescent="0.2">
      <c r="A69" s="239">
        <v>13</v>
      </c>
      <c r="B69" s="240" t="s">
        <v>715</v>
      </c>
      <c r="C69" s="255" t="s">
        <v>716</v>
      </c>
      <c r="D69" s="241" t="s">
        <v>427</v>
      </c>
      <c r="E69" s="242">
        <v>7</v>
      </c>
      <c r="F69" s="243"/>
      <c r="G69" s="244">
        <f>ROUND(E69*F69,2)</f>
        <v>0</v>
      </c>
      <c r="H69" s="243"/>
      <c r="I69" s="244">
        <f>ROUND(E69*H69,2)</f>
        <v>0</v>
      </c>
      <c r="J69" s="243"/>
      <c r="K69" s="244">
        <f>ROUND(E69*J69,2)</f>
        <v>0</v>
      </c>
      <c r="L69" s="244">
        <v>21</v>
      </c>
      <c r="M69" s="244">
        <f>G69*(1+L69/100)</f>
        <v>0</v>
      </c>
      <c r="N69" s="244">
        <v>0</v>
      </c>
      <c r="O69" s="244">
        <f>ROUND(E69*N69,2)</f>
        <v>0</v>
      </c>
      <c r="P69" s="244">
        <v>0</v>
      </c>
      <c r="Q69" s="244">
        <f>ROUND(E69*P69,2)</f>
        <v>0</v>
      </c>
      <c r="R69" s="244" t="s">
        <v>233</v>
      </c>
      <c r="S69" s="244" t="s">
        <v>190</v>
      </c>
      <c r="T69" s="245" t="s">
        <v>191</v>
      </c>
      <c r="U69" s="222">
        <v>3.2000000000000001E-2</v>
      </c>
      <c r="V69" s="222">
        <f>ROUND(E69*U69,2)</f>
        <v>0.22</v>
      </c>
      <c r="W69" s="222"/>
      <c r="X69" s="222" t="s">
        <v>192</v>
      </c>
      <c r="Y69" s="212"/>
      <c r="Z69" s="212"/>
      <c r="AA69" s="212"/>
      <c r="AB69" s="212"/>
      <c r="AC69" s="212"/>
      <c r="AD69" s="212"/>
      <c r="AE69" s="212"/>
      <c r="AF69" s="212"/>
      <c r="AG69" s="212" t="s">
        <v>193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6" t="s">
        <v>717</v>
      </c>
      <c r="D70" s="246"/>
      <c r="E70" s="246"/>
      <c r="F70" s="246"/>
      <c r="G70" s="246"/>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195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718</v>
      </c>
      <c r="D71" s="224"/>
      <c r="E71" s="225">
        <v>7</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197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9"/>
      <c r="D72" s="248"/>
      <c r="E72" s="248"/>
      <c r="F72" s="248"/>
      <c r="G72" s="248"/>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209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9">
        <v>14</v>
      </c>
      <c r="B73" s="240" t="s">
        <v>719</v>
      </c>
      <c r="C73" s="255" t="s">
        <v>720</v>
      </c>
      <c r="D73" s="241" t="s">
        <v>427</v>
      </c>
      <c r="E73" s="242">
        <v>7</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233</v>
      </c>
      <c r="S73" s="244" t="s">
        <v>190</v>
      </c>
      <c r="T73" s="245" t="s">
        <v>191</v>
      </c>
      <c r="U73" s="222">
        <v>3.6999999999999998E-2</v>
      </c>
      <c r="V73" s="222">
        <f>ROUND(E73*U73,2)</f>
        <v>0.26</v>
      </c>
      <c r="W73" s="222"/>
      <c r="X73" s="222" t="s">
        <v>192</v>
      </c>
      <c r="Y73" s="212"/>
      <c r="Z73" s="212"/>
      <c r="AA73" s="212"/>
      <c r="AB73" s="212"/>
      <c r="AC73" s="212"/>
      <c r="AD73" s="212"/>
      <c r="AE73" s="212"/>
      <c r="AF73" s="212"/>
      <c r="AG73" s="212" t="s">
        <v>193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6" t="s">
        <v>717</v>
      </c>
      <c r="D74" s="246"/>
      <c r="E74" s="246"/>
      <c r="F74" s="246"/>
      <c r="G74" s="246"/>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195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718</v>
      </c>
      <c r="D75" s="224"/>
      <c r="E75" s="225">
        <v>7</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197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9"/>
      <c r="D76" s="248"/>
      <c r="E76" s="248"/>
      <c r="F76" s="248"/>
      <c r="G76" s="248"/>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209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3" t="s">
        <v>184</v>
      </c>
      <c r="B77" s="234" t="s">
        <v>127</v>
      </c>
      <c r="C77" s="254" t="s">
        <v>128</v>
      </c>
      <c r="D77" s="235"/>
      <c r="E77" s="236"/>
      <c r="F77" s="237"/>
      <c r="G77" s="237">
        <f>SUMIF(AG78:AG80,"&lt;&gt;NOR",G78:G80)</f>
        <v>0</v>
      </c>
      <c r="H77" s="237"/>
      <c r="I77" s="237">
        <f>SUM(I78:I80)</f>
        <v>0</v>
      </c>
      <c r="J77" s="237"/>
      <c r="K77" s="237">
        <f>SUM(K78:K80)</f>
        <v>0</v>
      </c>
      <c r="L77" s="237"/>
      <c r="M77" s="237">
        <f>SUM(M78:M80)</f>
        <v>0</v>
      </c>
      <c r="N77" s="237"/>
      <c r="O77" s="237">
        <f>SUM(O78:O80)</f>
        <v>0</v>
      </c>
      <c r="P77" s="237"/>
      <c r="Q77" s="237">
        <f>SUM(Q78:Q80)</f>
        <v>0.21</v>
      </c>
      <c r="R77" s="237"/>
      <c r="S77" s="237"/>
      <c r="T77" s="238"/>
      <c r="U77" s="232"/>
      <c r="V77" s="232">
        <f>SUM(V78:V80)</f>
        <v>9.48</v>
      </c>
      <c r="W77" s="232"/>
      <c r="X77" s="232"/>
      <c r="AG77" t="s">
        <v>185</v>
      </c>
    </row>
    <row r="78" spans="1:60" outlineLevel="1" x14ac:dyDescent="0.2">
      <c r="A78" s="239">
        <v>15</v>
      </c>
      <c r="B78" s="240" t="s">
        <v>721</v>
      </c>
      <c r="C78" s="255" t="s">
        <v>722</v>
      </c>
      <c r="D78" s="241" t="s">
        <v>427</v>
      </c>
      <c r="E78" s="242">
        <v>1.2</v>
      </c>
      <c r="F78" s="243"/>
      <c r="G78" s="244">
        <f>ROUND(E78*F78,2)</f>
        <v>0</v>
      </c>
      <c r="H78" s="243"/>
      <c r="I78" s="244">
        <f>ROUND(E78*H78,2)</f>
        <v>0</v>
      </c>
      <c r="J78" s="243"/>
      <c r="K78" s="244">
        <f>ROUND(E78*J78,2)</f>
        <v>0</v>
      </c>
      <c r="L78" s="244">
        <v>21</v>
      </c>
      <c r="M78" s="244">
        <f>G78*(1+L78/100)</f>
        <v>0</v>
      </c>
      <c r="N78" s="244">
        <v>0</v>
      </c>
      <c r="O78" s="244">
        <f>ROUND(E78*N78,2)</f>
        <v>0</v>
      </c>
      <c r="P78" s="244">
        <v>0.17663000000000001</v>
      </c>
      <c r="Q78" s="244">
        <f>ROUND(E78*P78,2)</f>
        <v>0.21</v>
      </c>
      <c r="R78" s="244" t="s">
        <v>250</v>
      </c>
      <c r="S78" s="244" t="s">
        <v>190</v>
      </c>
      <c r="T78" s="245" t="s">
        <v>191</v>
      </c>
      <c r="U78" s="222">
        <v>7.9</v>
      </c>
      <c r="V78" s="222">
        <f>ROUND(E78*U78,2)</f>
        <v>9.48</v>
      </c>
      <c r="W78" s="222"/>
      <c r="X78" s="222" t="s">
        <v>192</v>
      </c>
      <c r="Y78" s="212"/>
      <c r="Z78" s="212"/>
      <c r="AA78" s="212"/>
      <c r="AB78" s="212"/>
      <c r="AC78" s="212"/>
      <c r="AD78" s="212"/>
      <c r="AE78" s="212"/>
      <c r="AF78" s="212"/>
      <c r="AG78" s="212" t="s">
        <v>193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723</v>
      </c>
      <c r="D79" s="224"/>
      <c r="E79" s="225">
        <v>1.2</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197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9"/>
      <c r="D80" s="248"/>
      <c r="E80" s="248"/>
      <c r="F80" s="248"/>
      <c r="G80" s="248"/>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33" t="s">
        <v>184</v>
      </c>
      <c r="B81" s="234" t="s">
        <v>131</v>
      </c>
      <c r="C81" s="254" t="s">
        <v>132</v>
      </c>
      <c r="D81" s="235"/>
      <c r="E81" s="236"/>
      <c r="F81" s="237"/>
      <c r="G81" s="237">
        <f>SUMIF(AG82:AG84,"&lt;&gt;NOR",G82:G84)</f>
        <v>0</v>
      </c>
      <c r="H81" s="237"/>
      <c r="I81" s="237">
        <f>SUM(I82:I84)</f>
        <v>0</v>
      </c>
      <c r="J81" s="237"/>
      <c r="K81" s="237">
        <f>SUM(K82:K84)</f>
        <v>0</v>
      </c>
      <c r="L81" s="237"/>
      <c r="M81" s="237">
        <f>SUM(M82:M84)</f>
        <v>0</v>
      </c>
      <c r="N81" s="237"/>
      <c r="O81" s="237">
        <f>SUM(O82:O84)</f>
        <v>0</v>
      </c>
      <c r="P81" s="237"/>
      <c r="Q81" s="237">
        <f>SUM(Q82:Q84)</f>
        <v>0</v>
      </c>
      <c r="R81" s="237"/>
      <c r="S81" s="237"/>
      <c r="T81" s="238"/>
      <c r="U81" s="232"/>
      <c r="V81" s="232">
        <f>SUM(V82:V84)</f>
        <v>30.97</v>
      </c>
      <c r="W81" s="232"/>
      <c r="X81" s="232"/>
      <c r="AG81" t="s">
        <v>185</v>
      </c>
    </row>
    <row r="82" spans="1:60" ht="33.75" outlineLevel="1" x14ac:dyDescent="0.2">
      <c r="A82" s="239">
        <v>16</v>
      </c>
      <c r="B82" s="240" t="s">
        <v>501</v>
      </c>
      <c r="C82" s="255" t="s">
        <v>502</v>
      </c>
      <c r="D82" s="241" t="s">
        <v>295</v>
      </c>
      <c r="E82" s="242">
        <v>33.004040000000003</v>
      </c>
      <c r="F82" s="243"/>
      <c r="G82" s="244">
        <f>ROUND(E82*F82,2)</f>
        <v>0</v>
      </c>
      <c r="H82" s="243"/>
      <c r="I82" s="244">
        <f>ROUND(E82*H82,2)</f>
        <v>0</v>
      </c>
      <c r="J82" s="243"/>
      <c r="K82" s="244">
        <f>ROUND(E82*J82,2)</f>
        <v>0</v>
      </c>
      <c r="L82" s="244">
        <v>21</v>
      </c>
      <c r="M82" s="244">
        <f>G82*(1+L82/100)</f>
        <v>0</v>
      </c>
      <c r="N82" s="244">
        <v>0</v>
      </c>
      <c r="O82" s="244">
        <f>ROUND(E82*N82,2)</f>
        <v>0</v>
      </c>
      <c r="P82" s="244">
        <v>0</v>
      </c>
      <c r="Q82" s="244">
        <f>ROUND(E82*P82,2)</f>
        <v>0</v>
      </c>
      <c r="R82" s="244" t="s">
        <v>390</v>
      </c>
      <c r="S82" s="244" t="s">
        <v>190</v>
      </c>
      <c r="T82" s="245" t="s">
        <v>191</v>
      </c>
      <c r="U82" s="222">
        <v>0.9385</v>
      </c>
      <c r="V82" s="222">
        <f>ROUND(E82*U82,2)</f>
        <v>30.97</v>
      </c>
      <c r="W82" s="222"/>
      <c r="X82" s="222" t="s">
        <v>296</v>
      </c>
      <c r="Y82" s="212"/>
      <c r="Z82" s="212"/>
      <c r="AA82" s="212"/>
      <c r="AB82" s="212"/>
      <c r="AC82" s="212"/>
      <c r="AD82" s="212"/>
      <c r="AE82" s="212"/>
      <c r="AF82" s="212"/>
      <c r="AG82" s="212" t="s">
        <v>297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6" t="s">
        <v>503</v>
      </c>
      <c r="D83" s="246"/>
      <c r="E83" s="246"/>
      <c r="F83" s="246"/>
      <c r="G83" s="246"/>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9"/>
      <c r="D84" s="248"/>
      <c r="E84" s="248"/>
      <c r="F84" s="248"/>
      <c r="G84" s="248"/>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33" t="s">
        <v>184</v>
      </c>
      <c r="B85" s="234" t="s">
        <v>151</v>
      </c>
      <c r="C85" s="254" t="s">
        <v>152</v>
      </c>
      <c r="D85" s="235"/>
      <c r="E85" s="236"/>
      <c r="F85" s="237"/>
      <c r="G85" s="237">
        <f>SUMIF(AG86:AG91,"&lt;&gt;NOR",G86:G91)</f>
        <v>0</v>
      </c>
      <c r="H85" s="237"/>
      <c r="I85" s="237">
        <f>SUM(I86:I91)</f>
        <v>0</v>
      </c>
      <c r="J85" s="237"/>
      <c r="K85" s="237">
        <f>SUM(K86:K91)</f>
        <v>0</v>
      </c>
      <c r="L85" s="237"/>
      <c r="M85" s="237">
        <f>SUM(M86:M91)</f>
        <v>0</v>
      </c>
      <c r="N85" s="237"/>
      <c r="O85" s="237">
        <f>SUM(O86:O91)</f>
        <v>0</v>
      </c>
      <c r="P85" s="237"/>
      <c r="Q85" s="237">
        <f>SUM(Q86:Q91)</f>
        <v>0</v>
      </c>
      <c r="R85" s="237"/>
      <c r="S85" s="237"/>
      <c r="T85" s="238"/>
      <c r="U85" s="232"/>
      <c r="V85" s="232">
        <f>SUM(V86:V91)</f>
        <v>9.36</v>
      </c>
      <c r="W85" s="232"/>
      <c r="X85" s="232"/>
      <c r="AG85" t="s">
        <v>185</v>
      </c>
    </row>
    <row r="86" spans="1:60" outlineLevel="1" x14ac:dyDescent="0.2">
      <c r="A86" s="239">
        <v>17</v>
      </c>
      <c r="B86" s="240" t="s">
        <v>724</v>
      </c>
      <c r="C86" s="255" t="s">
        <v>725</v>
      </c>
      <c r="D86" s="241" t="s">
        <v>427</v>
      </c>
      <c r="E86" s="242">
        <v>38</v>
      </c>
      <c r="F86" s="243"/>
      <c r="G86" s="244">
        <f>ROUND(E86*F86,2)</f>
        <v>0</v>
      </c>
      <c r="H86" s="243"/>
      <c r="I86" s="244">
        <f>ROUND(E86*H86,2)</f>
        <v>0</v>
      </c>
      <c r="J86" s="243"/>
      <c r="K86" s="244">
        <f>ROUND(E86*J86,2)</f>
        <v>0</v>
      </c>
      <c r="L86" s="244">
        <v>21</v>
      </c>
      <c r="M86" s="244">
        <f>G86*(1+L86/100)</f>
        <v>0</v>
      </c>
      <c r="N86" s="244">
        <v>0</v>
      </c>
      <c r="O86" s="244">
        <f>ROUND(E86*N86,2)</f>
        <v>0</v>
      </c>
      <c r="P86" s="244">
        <v>0</v>
      </c>
      <c r="Q86" s="244">
        <f>ROUND(E86*P86,2)</f>
        <v>0</v>
      </c>
      <c r="R86" s="244"/>
      <c r="S86" s="244" t="s">
        <v>228</v>
      </c>
      <c r="T86" s="245" t="s">
        <v>229</v>
      </c>
      <c r="U86" s="222">
        <v>0.24</v>
      </c>
      <c r="V86" s="222">
        <f>ROUND(E86*U86,2)</f>
        <v>9.1199999999999992</v>
      </c>
      <c r="W86" s="222"/>
      <c r="X86" s="222" t="s">
        <v>192</v>
      </c>
      <c r="Y86" s="212"/>
      <c r="Z86" s="212"/>
      <c r="AA86" s="212"/>
      <c r="AB86" s="212"/>
      <c r="AC86" s="212"/>
      <c r="AD86" s="212"/>
      <c r="AE86" s="212"/>
      <c r="AF86" s="212"/>
      <c r="AG86" s="212" t="s">
        <v>193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726</v>
      </c>
      <c r="D87" s="224"/>
      <c r="E87" s="225">
        <v>38</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197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9"/>
      <c r="D88" s="248"/>
      <c r="E88" s="248"/>
      <c r="F88" s="248"/>
      <c r="G88" s="248"/>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9">
        <v>18</v>
      </c>
      <c r="B89" s="240" t="s">
        <v>727</v>
      </c>
      <c r="C89" s="255" t="s">
        <v>728</v>
      </c>
      <c r="D89" s="241" t="s">
        <v>301</v>
      </c>
      <c r="E89" s="242">
        <v>1</v>
      </c>
      <c r="F89" s="243"/>
      <c r="G89" s="244">
        <f>ROUND(E89*F89,2)</f>
        <v>0</v>
      </c>
      <c r="H89" s="243"/>
      <c r="I89" s="244">
        <f>ROUND(E89*H89,2)</f>
        <v>0</v>
      </c>
      <c r="J89" s="243"/>
      <c r="K89" s="244">
        <f>ROUND(E89*J89,2)</f>
        <v>0</v>
      </c>
      <c r="L89" s="244">
        <v>21</v>
      </c>
      <c r="M89" s="244">
        <f>G89*(1+L89/100)</f>
        <v>0</v>
      </c>
      <c r="N89" s="244">
        <v>0</v>
      </c>
      <c r="O89" s="244">
        <f>ROUND(E89*N89,2)</f>
        <v>0</v>
      </c>
      <c r="P89" s="244">
        <v>0</v>
      </c>
      <c r="Q89" s="244">
        <f>ROUND(E89*P89,2)</f>
        <v>0</v>
      </c>
      <c r="R89" s="244"/>
      <c r="S89" s="244" t="s">
        <v>228</v>
      </c>
      <c r="T89" s="245" t="s">
        <v>229</v>
      </c>
      <c r="U89" s="222">
        <v>0.24</v>
      </c>
      <c r="V89" s="222">
        <f>ROUND(E89*U89,2)</f>
        <v>0.24</v>
      </c>
      <c r="W89" s="222"/>
      <c r="X89" s="222" t="s">
        <v>192</v>
      </c>
      <c r="Y89" s="212"/>
      <c r="Z89" s="212"/>
      <c r="AA89" s="212"/>
      <c r="AB89" s="212"/>
      <c r="AC89" s="212"/>
      <c r="AD89" s="212"/>
      <c r="AE89" s="212"/>
      <c r="AF89" s="212"/>
      <c r="AG89" s="212" t="s">
        <v>193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729</v>
      </c>
      <c r="D90" s="224"/>
      <c r="E90" s="225">
        <v>1</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197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9"/>
      <c r="D91" s="248"/>
      <c r="E91" s="248"/>
      <c r="F91" s="248"/>
      <c r="G91" s="248"/>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33" t="s">
        <v>184</v>
      </c>
      <c r="B92" s="234" t="s">
        <v>153</v>
      </c>
      <c r="C92" s="254" t="s">
        <v>154</v>
      </c>
      <c r="D92" s="235"/>
      <c r="E92" s="236"/>
      <c r="F92" s="237"/>
      <c r="G92" s="237">
        <f>SUMIF(AG93:AG101,"&lt;&gt;NOR",G93:G101)</f>
        <v>0</v>
      </c>
      <c r="H92" s="237"/>
      <c r="I92" s="237">
        <f>SUM(I93:I101)</f>
        <v>0</v>
      </c>
      <c r="J92" s="237"/>
      <c r="K92" s="237">
        <f>SUM(K93:K101)</f>
        <v>0</v>
      </c>
      <c r="L92" s="237"/>
      <c r="M92" s="237">
        <f>SUM(M93:M101)</f>
        <v>0</v>
      </c>
      <c r="N92" s="237"/>
      <c r="O92" s="237">
        <f>SUM(O93:O101)</f>
        <v>0</v>
      </c>
      <c r="P92" s="237"/>
      <c r="Q92" s="237">
        <f>SUM(Q93:Q101)</f>
        <v>0</v>
      </c>
      <c r="R92" s="237"/>
      <c r="S92" s="237"/>
      <c r="T92" s="238"/>
      <c r="U92" s="232"/>
      <c r="V92" s="232">
        <f>SUM(V93:V101)</f>
        <v>5.36</v>
      </c>
      <c r="W92" s="232"/>
      <c r="X92" s="232"/>
      <c r="AG92" t="s">
        <v>185</v>
      </c>
    </row>
    <row r="93" spans="1:60" outlineLevel="1" x14ac:dyDescent="0.2">
      <c r="A93" s="239">
        <v>19</v>
      </c>
      <c r="B93" s="240" t="s">
        <v>319</v>
      </c>
      <c r="C93" s="255" t="s">
        <v>320</v>
      </c>
      <c r="D93" s="241" t="s">
        <v>295</v>
      </c>
      <c r="E93" s="242">
        <v>10.93045</v>
      </c>
      <c r="F93" s="243"/>
      <c r="G93" s="244">
        <f>ROUND(E93*F93,2)</f>
        <v>0</v>
      </c>
      <c r="H93" s="243"/>
      <c r="I93" s="244">
        <f>ROUND(E93*H93,2)</f>
        <v>0</v>
      </c>
      <c r="J93" s="243"/>
      <c r="K93" s="244">
        <f>ROUND(E93*J93,2)</f>
        <v>0</v>
      </c>
      <c r="L93" s="244">
        <v>21</v>
      </c>
      <c r="M93" s="244">
        <f>G93*(1+L93/100)</f>
        <v>0</v>
      </c>
      <c r="N93" s="244">
        <v>0</v>
      </c>
      <c r="O93" s="244">
        <f>ROUND(E93*N93,2)</f>
        <v>0</v>
      </c>
      <c r="P93" s="244">
        <v>0</v>
      </c>
      <c r="Q93" s="244">
        <f>ROUND(E93*P93,2)</f>
        <v>0</v>
      </c>
      <c r="R93" s="244" t="s">
        <v>250</v>
      </c>
      <c r="S93" s="244" t="s">
        <v>190</v>
      </c>
      <c r="T93" s="245" t="s">
        <v>191</v>
      </c>
      <c r="U93" s="222">
        <v>0.49</v>
      </c>
      <c r="V93" s="222">
        <f>ROUND(E93*U93,2)</f>
        <v>5.36</v>
      </c>
      <c r="W93" s="222"/>
      <c r="X93" s="222" t="s">
        <v>313</v>
      </c>
      <c r="Y93" s="212"/>
      <c r="Z93" s="212"/>
      <c r="AA93" s="212"/>
      <c r="AB93" s="212"/>
      <c r="AC93" s="212"/>
      <c r="AD93" s="212"/>
      <c r="AE93" s="212"/>
      <c r="AF93" s="212"/>
      <c r="AG93" s="212" t="s">
        <v>314</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1" t="s">
        <v>321</v>
      </c>
      <c r="D94" s="251"/>
      <c r="E94" s="251"/>
      <c r="F94" s="251"/>
      <c r="G94" s="251"/>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221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59"/>
      <c r="D95" s="248"/>
      <c r="E95" s="248"/>
      <c r="F95" s="248"/>
      <c r="G95" s="248"/>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209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9">
        <v>20</v>
      </c>
      <c r="B96" s="240" t="s">
        <v>322</v>
      </c>
      <c r="C96" s="255" t="s">
        <v>323</v>
      </c>
      <c r="D96" s="241" t="s">
        <v>295</v>
      </c>
      <c r="E96" s="242">
        <v>98.374020000000002</v>
      </c>
      <c r="F96" s="243"/>
      <c r="G96" s="244">
        <f>ROUND(E96*F96,2)</f>
        <v>0</v>
      </c>
      <c r="H96" s="243"/>
      <c r="I96" s="244">
        <f>ROUND(E96*H96,2)</f>
        <v>0</v>
      </c>
      <c r="J96" s="243"/>
      <c r="K96" s="244">
        <f>ROUND(E96*J96,2)</f>
        <v>0</v>
      </c>
      <c r="L96" s="244">
        <v>21</v>
      </c>
      <c r="M96" s="244">
        <f>G96*(1+L96/100)</f>
        <v>0</v>
      </c>
      <c r="N96" s="244">
        <v>0</v>
      </c>
      <c r="O96" s="244">
        <f>ROUND(E96*N96,2)</f>
        <v>0</v>
      </c>
      <c r="P96" s="244">
        <v>0</v>
      </c>
      <c r="Q96" s="244">
        <f>ROUND(E96*P96,2)</f>
        <v>0</v>
      </c>
      <c r="R96" s="244" t="s">
        <v>250</v>
      </c>
      <c r="S96" s="244" t="s">
        <v>190</v>
      </c>
      <c r="T96" s="245" t="s">
        <v>191</v>
      </c>
      <c r="U96" s="222">
        <v>0</v>
      </c>
      <c r="V96" s="222">
        <f>ROUND(E96*U96,2)</f>
        <v>0</v>
      </c>
      <c r="W96" s="222"/>
      <c r="X96" s="222" t="s">
        <v>313</v>
      </c>
      <c r="Y96" s="212"/>
      <c r="Z96" s="212"/>
      <c r="AA96" s="212"/>
      <c r="AB96" s="212"/>
      <c r="AC96" s="212"/>
      <c r="AD96" s="212"/>
      <c r="AE96" s="212"/>
      <c r="AF96" s="212"/>
      <c r="AG96" s="212" t="s">
        <v>314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5"/>
      <c r="D97" s="252"/>
      <c r="E97" s="252"/>
      <c r="F97" s="252"/>
      <c r="G97" s="25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39">
        <v>21</v>
      </c>
      <c r="B98" s="240" t="s">
        <v>324</v>
      </c>
      <c r="C98" s="255" t="s">
        <v>325</v>
      </c>
      <c r="D98" s="241" t="s">
        <v>295</v>
      </c>
      <c r="E98" s="242">
        <v>6.40524</v>
      </c>
      <c r="F98" s="243"/>
      <c r="G98" s="244">
        <f>ROUND(E98*F98,2)</f>
        <v>0</v>
      </c>
      <c r="H98" s="243"/>
      <c r="I98" s="244">
        <f>ROUND(E98*H98,2)</f>
        <v>0</v>
      </c>
      <c r="J98" s="243"/>
      <c r="K98" s="244">
        <f>ROUND(E98*J98,2)</f>
        <v>0</v>
      </c>
      <c r="L98" s="244">
        <v>21</v>
      </c>
      <c r="M98" s="244">
        <f>G98*(1+L98/100)</f>
        <v>0</v>
      </c>
      <c r="N98" s="244">
        <v>0</v>
      </c>
      <c r="O98" s="244">
        <f>ROUND(E98*N98,2)</f>
        <v>0</v>
      </c>
      <c r="P98" s="244">
        <v>0</v>
      </c>
      <c r="Q98" s="244">
        <f>ROUND(E98*P98,2)</f>
        <v>0</v>
      </c>
      <c r="R98" s="244" t="s">
        <v>250</v>
      </c>
      <c r="S98" s="244" t="s">
        <v>190</v>
      </c>
      <c r="T98" s="245" t="s">
        <v>191</v>
      </c>
      <c r="U98" s="222">
        <v>0</v>
      </c>
      <c r="V98" s="222">
        <f>ROUND(E98*U98,2)</f>
        <v>0</v>
      </c>
      <c r="W98" s="222"/>
      <c r="X98" s="222" t="s">
        <v>313</v>
      </c>
      <c r="Y98" s="212"/>
      <c r="Z98" s="212"/>
      <c r="AA98" s="212"/>
      <c r="AB98" s="212"/>
      <c r="AC98" s="212"/>
      <c r="AD98" s="212"/>
      <c r="AE98" s="212"/>
      <c r="AF98" s="212"/>
      <c r="AG98" s="212" t="s">
        <v>314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5"/>
      <c r="D99" s="252"/>
      <c r="E99" s="252"/>
      <c r="F99" s="252"/>
      <c r="G99" s="25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209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9">
        <v>22</v>
      </c>
      <c r="B100" s="240" t="s">
        <v>730</v>
      </c>
      <c r="C100" s="255" t="s">
        <v>731</v>
      </c>
      <c r="D100" s="241" t="s">
        <v>295</v>
      </c>
      <c r="E100" s="242">
        <v>4.5251999999999999</v>
      </c>
      <c r="F100" s="243"/>
      <c r="G100" s="244">
        <f>ROUND(E100*F100,2)</f>
        <v>0</v>
      </c>
      <c r="H100" s="243"/>
      <c r="I100" s="244">
        <f>ROUND(E100*H100,2)</f>
        <v>0</v>
      </c>
      <c r="J100" s="243"/>
      <c r="K100" s="244">
        <f>ROUND(E100*J100,2)</f>
        <v>0</v>
      </c>
      <c r="L100" s="244">
        <v>21</v>
      </c>
      <c r="M100" s="244">
        <f>G100*(1+L100/100)</f>
        <v>0</v>
      </c>
      <c r="N100" s="244">
        <v>0</v>
      </c>
      <c r="O100" s="244">
        <f>ROUND(E100*N100,2)</f>
        <v>0</v>
      </c>
      <c r="P100" s="244">
        <v>0</v>
      </c>
      <c r="Q100" s="244">
        <f>ROUND(E100*P100,2)</f>
        <v>0</v>
      </c>
      <c r="R100" s="244" t="s">
        <v>250</v>
      </c>
      <c r="S100" s="244" t="s">
        <v>190</v>
      </c>
      <c r="T100" s="245" t="s">
        <v>191</v>
      </c>
      <c r="U100" s="222">
        <v>0</v>
      </c>
      <c r="V100" s="222">
        <f>ROUND(E100*U100,2)</f>
        <v>0</v>
      </c>
      <c r="W100" s="222"/>
      <c r="X100" s="222" t="s">
        <v>313</v>
      </c>
      <c r="Y100" s="212"/>
      <c r="Z100" s="212"/>
      <c r="AA100" s="212"/>
      <c r="AB100" s="212"/>
      <c r="AC100" s="212"/>
      <c r="AD100" s="212"/>
      <c r="AE100" s="212"/>
      <c r="AF100" s="212"/>
      <c r="AG100" s="212" t="s">
        <v>314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5"/>
      <c r="D101" s="252"/>
      <c r="E101" s="252"/>
      <c r="F101" s="252"/>
      <c r="G101" s="25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33" t="s">
        <v>184</v>
      </c>
      <c r="B102" s="234" t="s">
        <v>156</v>
      </c>
      <c r="C102" s="254" t="s">
        <v>27</v>
      </c>
      <c r="D102" s="235"/>
      <c r="E102" s="236"/>
      <c r="F102" s="237"/>
      <c r="G102" s="237">
        <f>SUMIF(AG103:AG117,"&lt;&gt;NOR",G103:G117)</f>
        <v>0</v>
      </c>
      <c r="H102" s="237"/>
      <c r="I102" s="237">
        <f>SUM(I103:I117)</f>
        <v>0</v>
      </c>
      <c r="J102" s="237"/>
      <c r="K102" s="237">
        <f>SUM(K103:K117)</f>
        <v>0</v>
      </c>
      <c r="L102" s="237"/>
      <c r="M102" s="237">
        <f>SUM(M103:M117)</f>
        <v>0</v>
      </c>
      <c r="N102" s="237"/>
      <c r="O102" s="237">
        <f>SUM(O103:O117)</f>
        <v>0</v>
      </c>
      <c r="P102" s="237"/>
      <c r="Q102" s="237">
        <f>SUM(Q103:Q117)</f>
        <v>0</v>
      </c>
      <c r="R102" s="237"/>
      <c r="S102" s="237"/>
      <c r="T102" s="238"/>
      <c r="U102" s="232"/>
      <c r="V102" s="232">
        <f>SUM(V103:V117)</f>
        <v>0</v>
      </c>
      <c r="W102" s="232"/>
      <c r="X102" s="232"/>
      <c r="AG102" t="s">
        <v>185</v>
      </c>
    </row>
    <row r="103" spans="1:60" outlineLevel="1" x14ac:dyDescent="0.2">
      <c r="A103" s="239">
        <v>23</v>
      </c>
      <c r="B103" s="240" t="s">
        <v>330</v>
      </c>
      <c r="C103" s="255" t="s">
        <v>331</v>
      </c>
      <c r="D103" s="241" t="s">
        <v>332</v>
      </c>
      <c r="E103" s="242">
        <v>1</v>
      </c>
      <c r="F103" s="243"/>
      <c r="G103" s="244">
        <f>ROUND(E103*F103,2)</f>
        <v>0</v>
      </c>
      <c r="H103" s="243"/>
      <c r="I103" s="244">
        <f>ROUND(E103*H103,2)</f>
        <v>0</v>
      </c>
      <c r="J103" s="243"/>
      <c r="K103" s="244">
        <f>ROUND(E103*J103,2)</f>
        <v>0</v>
      </c>
      <c r="L103" s="244">
        <v>21</v>
      </c>
      <c r="M103" s="244">
        <f>G103*(1+L103/100)</f>
        <v>0</v>
      </c>
      <c r="N103" s="244">
        <v>0</v>
      </c>
      <c r="O103" s="244">
        <f>ROUND(E103*N103,2)</f>
        <v>0</v>
      </c>
      <c r="P103" s="244">
        <v>0</v>
      </c>
      <c r="Q103" s="244">
        <f>ROUND(E103*P103,2)</f>
        <v>0</v>
      </c>
      <c r="R103" s="244"/>
      <c r="S103" s="244" t="s">
        <v>190</v>
      </c>
      <c r="T103" s="245" t="s">
        <v>229</v>
      </c>
      <c r="U103" s="222">
        <v>0</v>
      </c>
      <c r="V103" s="222">
        <f>ROUND(E103*U103,2)</f>
        <v>0</v>
      </c>
      <c r="W103" s="222"/>
      <c r="X103" s="222" t="s">
        <v>333</v>
      </c>
      <c r="Y103" s="212"/>
      <c r="Z103" s="212"/>
      <c r="AA103" s="212"/>
      <c r="AB103" s="212"/>
      <c r="AC103" s="212"/>
      <c r="AD103" s="212"/>
      <c r="AE103" s="212"/>
      <c r="AF103" s="212"/>
      <c r="AG103" s="212" t="s">
        <v>334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1" t="s">
        <v>335</v>
      </c>
      <c r="D104" s="251"/>
      <c r="E104" s="251"/>
      <c r="F104" s="251"/>
      <c r="G104" s="251"/>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221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50" t="str">
        <f>C104</f>
        <v>Zaměření a vytýčení stávajících inženýrských sítí v místě stavby z hlediska jejich ochrany při provádění stavby.</v>
      </c>
      <c r="BB104" s="212"/>
      <c r="BC104" s="212"/>
      <c r="BD104" s="212"/>
      <c r="BE104" s="212"/>
      <c r="BF104" s="212"/>
      <c r="BG104" s="212"/>
      <c r="BH104" s="212"/>
    </row>
    <row r="105" spans="1:60" outlineLevel="1" x14ac:dyDescent="0.2">
      <c r="A105" s="219"/>
      <c r="B105" s="220"/>
      <c r="C105" s="259"/>
      <c r="D105" s="248"/>
      <c r="E105" s="248"/>
      <c r="F105" s="248"/>
      <c r="G105" s="248"/>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9">
        <v>24</v>
      </c>
      <c r="B106" s="240" t="s">
        <v>336</v>
      </c>
      <c r="C106" s="255" t="s">
        <v>337</v>
      </c>
      <c r="D106" s="241" t="s">
        <v>332</v>
      </c>
      <c r="E106" s="242">
        <v>1</v>
      </c>
      <c r="F106" s="243"/>
      <c r="G106" s="244">
        <f>ROUND(E106*F106,2)</f>
        <v>0</v>
      </c>
      <c r="H106" s="243"/>
      <c r="I106" s="244">
        <f>ROUND(E106*H106,2)</f>
        <v>0</v>
      </c>
      <c r="J106" s="243"/>
      <c r="K106" s="244">
        <f>ROUND(E106*J106,2)</f>
        <v>0</v>
      </c>
      <c r="L106" s="244">
        <v>21</v>
      </c>
      <c r="M106" s="244">
        <f>G106*(1+L106/100)</f>
        <v>0</v>
      </c>
      <c r="N106" s="244">
        <v>0</v>
      </c>
      <c r="O106" s="244">
        <f>ROUND(E106*N106,2)</f>
        <v>0</v>
      </c>
      <c r="P106" s="244">
        <v>0</v>
      </c>
      <c r="Q106" s="244">
        <f>ROUND(E106*P106,2)</f>
        <v>0</v>
      </c>
      <c r="R106" s="244"/>
      <c r="S106" s="244" t="s">
        <v>190</v>
      </c>
      <c r="T106" s="245" t="s">
        <v>229</v>
      </c>
      <c r="U106" s="222">
        <v>0</v>
      </c>
      <c r="V106" s="222">
        <f>ROUND(E106*U106,2)</f>
        <v>0</v>
      </c>
      <c r="W106" s="222"/>
      <c r="X106" s="222" t="s">
        <v>333</v>
      </c>
      <c r="Y106" s="212"/>
      <c r="Z106" s="212"/>
      <c r="AA106" s="212"/>
      <c r="AB106" s="212"/>
      <c r="AC106" s="212"/>
      <c r="AD106" s="212"/>
      <c r="AE106" s="212"/>
      <c r="AF106" s="212"/>
      <c r="AG106" s="212" t="s">
        <v>338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19"/>
      <c r="B107" s="220"/>
      <c r="C107" s="261" t="s">
        <v>339</v>
      </c>
      <c r="D107" s="251"/>
      <c r="E107" s="251"/>
      <c r="F107" s="251"/>
      <c r="G107" s="251"/>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221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50" t="str">
        <f>C107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7" s="212"/>
      <c r="BC107" s="212"/>
      <c r="BD107" s="212"/>
      <c r="BE107" s="212"/>
      <c r="BF107" s="212"/>
      <c r="BG107" s="212"/>
      <c r="BH107" s="212"/>
    </row>
    <row r="108" spans="1:60" outlineLevel="1" x14ac:dyDescent="0.2">
      <c r="A108" s="219"/>
      <c r="B108" s="220"/>
      <c r="C108" s="259"/>
      <c r="D108" s="248"/>
      <c r="E108" s="248"/>
      <c r="F108" s="248"/>
      <c r="G108" s="248"/>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209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9">
        <v>25</v>
      </c>
      <c r="B109" s="240" t="s">
        <v>340</v>
      </c>
      <c r="C109" s="255" t="s">
        <v>341</v>
      </c>
      <c r="D109" s="241" t="s">
        <v>332</v>
      </c>
      <c r="E109" s="242">
        <v>1</v>
      </c>
      <c r="F109" s="243"/>
      <c r="G109" s="244">
        <f>ROUND(E109*F109,2)</f>
        <v>0</v>
      </c>
      <c r="H109" s="243"/>
      <c r="I109" s="244">
        <f>ROUND(E109*H109,2)</f>
        <v>0</v>
      </c>
      <c r="J109" s="243"/>
      <c r="K109" s="244">
        <f>ROUND(E109*J109,2)</f>
        <v>0</v>
      </c>
      <c r="L109" s="244">
        <v>21</v>
      </c>
      <c r="M109" s="244">
        <f>G109*(1+L109/100)</f>
        <v>0</v>
      </c>
      <c r="N109" s="244">
        <v>0</v>
      </c>
      <c r="O109" s="244">
        <f>ROUND(E109*N109,2)</f>
        <v>0</v>
      </c>
      <c r="P109" s="244">
        <v>0</v>
      </c>
      <c r="Q109" s="244">
        <f>ROUND(E109*P109,2)</f>
        <v>0</v>
      </c>
      <c r="R109" s="244"/>
      <c r="S109" s="244" t="s">
        <v>190</v>
      </c>
      <c r="T109" s="245" t="s">
        <v>229</v>
      </c>
      <c r="U109" s="222">
        <v>0</v>
      </c>
      <c r="V109" s="222">
        <f>ROUND(E109*U109,2)</f>
        <v>0</v>
      </c>
      <c r="W109" s="222"/>
      <c r="X109" s="222" t="s">
        <v>333</v>
      </c>
      <c r="Y109" s="212"/>
      <c r="Z109" s="212"/>
      <c r="AA109" s="212"/>
      <c r="AB109" s="212"/>
      <c r="AC109" s="212"/>
      <c r="AD109" s="212"/>
      <c r="AE109" s="212"/>
      <c r="AF109" s="212"/>
      <c r="AG109" s="212" t="s">
        <v>338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33.75" outlineLevel="1" x14ac:dyDescent="0.2">
      <c r="A110" s="219"/>
      <c r="B110" s="220"/>
      <c r="C110" s="261" t="s">
        <v>342</v>
      </c>
      <c r="D110" s="251"/>
      <c r="E110" s="251"/>
      <c r="F110" s="251"/>
      <c r="G110" s="251"/>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221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50" t="str">
        <f>C110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10" s="212"/>
      <c r="BC110" s="212"/>
      <c r="BD110" s="212"/>
      <c r="BE110" s="212"/>
      <c r="BF110" s="212"/>
      <c r="BG110" s="212"/>
      <c r="BH110" s="212"/>
    </row>
    <row r="111" spans="1:60" outlineLevel="1" x14ac:dyDescent="0.2">
      <c r="A111" s="219"/>
      <c r="B111" s="220"/>
      <c r="C111" s="259"/>
      <c r="D111" s="248"/>
      <c r="E111" s="248"/>
      <c r="F111" s="248"/>
      <c r="G111" s="248"/>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9">
        <v>26</v>
      </c>
      <c r="B112" s="240" t="s">
        <v>343</v>
      </c>
      <c r="C112" s="255" t="s">
        <v>344</v>
      </c>
      <c r="D112" s="241" t="s">
        <v>332</v>
      </c>
      <c r="E112" s="242">
        <v>1</v>
      </c>
      <c r="F112" s="243"/>
      <c r="G112" s="244">
        <f>ROUND(E112*F112,2)</f>
        <v>0</v>
      </c>
      <c r="H112" s="243"/>
      <c r="I112" s="244">
        <f>ROUND(E112*H112,2)</f>
        <v>0</v>
      </c>
      <c r="J112" s="243"/>
      <c r="K112" s="244">
        <f>ROUND(E112*J112,2)</f>
        <v>0</v>
      </c>
      <c r="L112" s="244">
        <v>21</v>
      </c>
      <c r="M112" s="244">
        <f>G112*(1+L112/100)</f>
        <v>0</v>
      </c>
      <c r="N112" s="244">
        <v>0</v>
      </c>
      <c r="O112" s="244">
        <f>ROUND(E112*N112,2)</f>
        <v>0</v>
      </c>
      <c r="P112" s="244">
        <v>0</v>
      </c>
      <c r="Q112" s="244">
        <f>ROUND(E112*P112,2)</f>
        <v>0</v>
      </c>
      <c r="R112" s="244"/>
      <c r="S112" s="244" t="s">
        <v>190</v>
      </c>
      <c r="T112" s="245" t="s">
        <v>229</v>
      </c>
      <c r="U112" s="222">
        <v>0</v>
      </c>
      <c r="V112" s="222">
        <f>ROUND(E112*U112,2)</f>
        <v>0</v>
      </c>
      <c r="W112" s="222"/>
      <c r="X112" s="222" t="s">
        <v>333</v>
      </c>
      <c r="Y112" s="212"/>
      <c r="Z112" s="212"/>
      <c r="AA112" s="212"/>
      <c r="AB112" s="212"/>
      <c r="AC112" s="212"/>
      <c r="AD112" s="212"/>
      <c r="AE112" s="212"/>
      <c r="AF112" s="212"/>
      <c r="AG112" s="212" t="s">
        <v>338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19"/>
      <c r="B113" s="220"/>
      <c r="C113" s="261" t="s">
        <v>345</v>
      </c>
      <c r="D113" s="251"/>
      <c r="E113" s="251"/>
      <c r="F113" s="251"/>
      <c r="G113" s="251"/>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221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0" t="str">
        <f>C113</f>
        <v>Odstranění objektů zařízení staveniště včetně přípojek energií a jejich odvoz. Položka zahrnuje i náklady na úpravu povrchů po odstranění zařízení staveniště a úklid ploch, na kterých bylo zařízení staveniště provozováno.</v>
      </c>
      <c r="BB113" s="212"/>
      <c r="BC113" s="212"/>
      <c r="BD113" s="212"/>
      <c r="BE113" s="212"/>
      <c r="BF113" s="212"/>
      <c r="BG113" s="212"/>
      <c r="BH113" s="212"/>
    </row>
    <row r="114" spans="1:60" outlineLevel="1" x14ac:dyDescent="0.2">
      <c r="A114" s="219"/>
      <c r="B114" s="220"/>
      <c r="C114" s="259"/>
      <c r="D114" s="248"/>
      <c r="E114" s="248"/>
      <c r="F114" s="248"/>
      <c r="G114" s="248"/>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9">
        <v>27</v>
      </c>
      <c r="B115" s="240" t="s">
        <v>346</v>
      </c>
      <c r="C115" s="255" t="s">
        <v>347</v>
      </c>
      <c r="D115" s="241" t="s">
        <v>332</v>
      </c>
      <c r="E115" s="242">
        <v>1</v>
      </c>
      <c r="F115" s="243"/>
      <c r="G115" s="244">
        <f>ROUND(E115*F115,2)</f>
        <v>0</v>
      </c>
      <c r="H115" s="243"/>
      <c r="I115" s="244">
        <f>ROUND(E115*H115,2)</f>
        <v>0</v>
      </c>
      <c r="J115" s="243"/>
      <c r="K115" s="244">
        <f>ROUND(E115*J115,2)</f>
        <v>0</v>
      </c>
      <c r="L115" s="244">
        <v>21</v>
      </c>
      <c r="M115" s="244">
        <f>G115*(1+L115/100)</f>
        <v>0</v>
      </c>
      <c r="N115" s="244">
        <v>0</v>
      </c>
      <c r="O115" s="244">
        <f>ROUND(E115*N115,2)</f>
        <v>0</v>
      </c>
      <c r="P115" s="244">
        <v>0</v>
      </c>
      <c r="Q115" s="244">
        <f>ROUND(E115*P115,2)</f>
        <v>0</v>
      </c>
      <c r="R115" s="244"/>
      <c r="S115" s="244" t="s">
        <v>190</v>
      </c>
      <c r="T115" s="245" t="s">
        <v>229</v>
      </c>
      <c r="U115" s="222">
        <v>0</v>
      </c>
      <c r="V115" s="222">
        <f>ROUND(E115*U115,2)</f>
        <v>0</v>
      </c>
      <c r="W115" s="222"/>
      <c r="X115" s="222" t="s">
        <v>333</v>
      </c>
      <c r="Y115" s="212"/>
      <c r="Z115" s="212"/>
      <c r="AA115" s="212"/>
      <c r="AB115" s="212"/>
      <c r="AC115" s="212"/>
      <c r="AD115" s="212"/>
      <c r="AE115" s="212"/>
      <c r="AF115" s="212"/>
      <c r="AG115" s="212" t="s">
        <v>348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1" x14ac:dyDescent="0.2">
      <c r="A116" s="219"/>
      <c r="B116" s="220"/>
      <c r="C116" s="261" t="s">
        <v>349</v>
      </c>
      <c r="D116" s="251"/>
      <c r="E116" s="251"/>
      <c r="F116" s="251"/>
      <c r="G116" s="251"/>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221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0" t="str">
        <f>C116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6" s="212"/>
      <c r="BC116" s="212"/>
      <c r="BD116" s="212"/>
      <c r="BE116" s="212"/>
      <c r="BF116" s="212"/>
      <c r="BG116" s="212"/>
      <c r="BH116" s="212"/>
    </row>
    <row r="117" spans="1:60" outlineLevel="1" x14ac:dyDescent="0.2">
      <c r="A117" s="219"/>
      <c r="B117" s="220"/>
      <c r="C117" s="259"/>
      <c r="D117" s="248"/>
      <c r="E117" s="248"/>
      <c r="F117" s="248"/>
      <c r="G117" s="248"/>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33" t="s">
        <v>184</v>
      </c>
      <c r="B118" s="234" t="s">
        <v>157</v>
      </c>
      <c r="C118" s="254" t="s">
        <v>28</v>
      </c>
      <c r="D118" s="235"/>
      <c r="E118" s="236"/>
      <c r="F118" s="237"/>
      <c r="G118" s="237">
        <f>SUMIF(AG119:AG130,"&lt;&gt;NOR",G119:G130)</f>
        <v>0</v>
      </c>
      <c r="H118" s="237"/>
      <c r="I118" s="237">
        <f>SUM(I119:I130)</f>
        <v>0</v>
      </c>
      <c r="J118" s="237"/>
      <c r="K118" s="237">
        <f>SUM(K119:K130)</f>
        <v>0</v>
      </c>
      <c r="L118" s="237"/>
      <c r="M118" s="237">
        <f>SUM(M119:M130)</f>
        <v>0</v>
      </c>
      <c r="N118" s="237"/>
      <c r="O118" s="237">
        <f>SUM(O119:O130)</f>
        <v>0</v>
      </c>
      <c r="P118" s="237"/>
      <c r="Q118" s="237">
        <f>SUM(Q119:Q130)</f>
        <v>0</v>
      </c>
      <c r="R118" s="237"/>
      <c r="S118" s="237"/>
      <c r="T118" s="238"/>
      <c r="U118" s="232"/>
      <c r="V118" s="232">
        <f>SUM(V119:V130)</f>
        <v>0</v>
      </c>
      <c r="W118" s="232"/>
      <c r="X118" s="232"/>
      <c r="AG118" t="s">
        <v>185</v>
      </c>
    </row>
    <row r="119" spans="1:60" outlineLevel="1" x14ac:dyDescent="0.2">
      <c r="A119" s="239">
        <v>28</v>
      </c>
      <c r="B119" s="240" t="s">
        <v>350</v>
      </c>
      <c r="C119" s="255" t="s">
        <v>351</v>
      </c>
      <c r="D119" s="241" t="s">
        <v>332</v>
      </c>
      <c r="E119" s="242">
        <v>1</v>
      </c>
      <c r="F119" s="243"/>
      <c r="G119" s="244">
        <f>ROUND(E119*F119,2)</f>
        <v>0</v>
      </c>
      <c r="H119" s="243"/>
      <c r="I119" s="244">
        <f>ROUND(E119*H119,2)</f>
        <v>0</v>
      </c>
      <c r="J119" s="243"/>
      <c r="K119" s="244">
        <f>ROUND(E119*J119,2)</f>
        <v>0</v>
      </c>
      <c r="L119" s="244">
        <v>21</v>
      </c>
      <c r="M119" s="244">
        <f>G119*(1+L119/100)</f>
        <v>0</v>
      </c>
      <c r="N119" s="244">
        <v>0</v>
      </c>
      <c r="O119" s="244">
        <f>ROUND(E119*N119,2)</f>
        <v>0</v>
      </c>
      <c r="P119" s="244">
        <v>0</v>
      </c>
      <c r="Q119" s="244">
        <f>ROUND(E119*P119,2)</f>
        <v>0</v>
      </c>
      <c r="R119" s="244"/>
      <c r="S119" s="244" t="s">
        <v>190</v>
      </c>
      <c r="T119" s="245" t="s">
        <v>229</v>
      </c>
      <c r="U119" s="222">
        <v>0</v>
      </c>
      <c r="V119" s="222">
        <f>ROUND(E119*U119,2)</f>
        <v>0</v>
      </c>
      <c r="W119" s="222"/>
      <c r="X119" s="222" t="s">
        <v>333</v>
      </c>
      <c r="Y119" s="212"/>
      <c r="Z119" s="212"/>
      <c r="AA119" s="212"/>
      <c r="AB119" s="212"/>
      <c r="AC119" s="212"/>
      <c r="AD119" s="212"/>
      <c r="AE119" s="212"/>
      <c r="AF119" s="212"/>
      <c r="AG119" s="212" t="s">
        <v>334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33.75" outlineLevel="1" x14ac:dyDescent="0.2">
      <c r="A120" s="219"/>
      <c r="B120" s="220"/>
      <c r="C120" s="261" t="s">
        <v>352</v>
      </c>
      <c r="D120" s="251"/>
      <c r="E120" s="251"/>
      <c r="F120" s="251"/>
      <c r="G120" s="251"/>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0" t="str">
        <f>C120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20" s="212"/>
      <c r="BC120" s="212"/>
      <c r="BD120" s="212"/>
      <c r="BE120" s="212"/>
      <c r="BF120" s="212"/>
      <c r="BG120" s="212"/>
      <c r="BH120" s="212"/>
    </row>
    <row r="121" spans="1:60" outlineLevel="1" x14ac:dyDescent="0.2">
      <c r="A121" s="219"/>
      <c r="B121" s="220"/>
      <c r="C121" s="259"/>
      <c r="D121" s="248"/>
      <c r="E121" s="248"/>
      <c r="F121" s="248"/>
      <c r="G121" s="248"/>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209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9">
        <v>29</v>
      </c>
      <c r="B122" s="240" t="s">
        <v>657</v>
      </c>
      <c r="C122" s="255" t="s">
        <v>658</v>
      </c>
      <c r="D122" s="241" t="s">
        <v>332</v>
      </c>
      <c r="E122" s="242">
        <v>1</v>
      </c>
      <c r="F122" s="243"/>
      <c r="G122" s="244">
        <f>ROUND(E122*F122,2)</f>
        <v>0</v>
      </c>
      <c r="H122" s="243"/>
      <c r="I122" s="244">
        <f>ROUND(E122*H122,2)</f>
        <v>0</v>
      </c>
      <c r="J122" s="243"/>
      <c r="K122" s="244">
        <f>ROUND(E122*J122,2)</f>
        <v>0</v>
      </c>
      <c r="L122" s="244">
        <v>21</v>
      </c>
      <c r="M122" s="244">
        <f>G122*(1+L122/100)</f>
        <v>0</v>
      </c>
      <c r="N122" s="244">
        <v>0</v>
      </c>
      <c r="O122" s="244">
        <f>ROUND(E122*N122,2)</f>
        <v>0</v>
      </c>
      <c r="P122" s="244">
        <v>0</v>
      </c>
      <c r="Q122" s="244">
        <f>ROUND(E122*P122,2)</f>
        <v>0</v>
      </c>
      <c r="R122" s="244"/>
      <c r="S122" s="244" t="s">
        <v>190</v>
      </c>
      <c r="T122" s="245" t="s">
        <v>229</v>
      </c>
      <c r="U122" s="222">
        <v>0</v>
      </c>
      <c r="V122" s="222">
        <f>ROUND(E122*U122,2)</f>
        <v>0</v>
      </c>
      <c r="W122" s="222"/>
      <c r="X122" s="222" t="s">
        <v>333</v>
      </c>
      <c r="Y122" s="212"/>
      <c r="Z122" s="212"/>
      <c r="AA122" s="212"/>
      <c r="AB122" s="212"/>
      <c r="AC122" s="212"/>
      <c r="AD122" s="212"/>
      <c r="AE122" s="212"/>
      <c r="AF122" s="212"/>
      <c r="AG122" s="212" t="s">
        <v>334</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19"/>
      <c r="B123" s="220"/>
      <c r="C123" s="261" t="s">
        <v>659</v>
      </c>
      <c r="D123" s="251"/>
      <c r="E123" s="251"/>
      <c r="F123" s="251"/>
      <c r="G123" s="251"/>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221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50" t="str">
        <f>C123</f>
        <v>Náklady zhotovitele, související s prováděním zkoušek a revizí předepsaných technickými normami nebo objednatelem a které jsou pro provedení díla nezbytné.</v>
      </c>
      <c r="BB123" s="212"/>
      <c r="BC123" s="212"/>
      <c r="BD123" s="212"/>
      <c r="BE123" s="212"/>
      <c r="BF123" s="212"/>
      <c r="BG123" s="212"/>
      <c r="BH123" s="212"/>
    </row>
    <row r="124" spans="1:60" outlineLevel="1" x14ac:dyDescent="0.2">
      <c r="A124" s="219"/>
      <c r="B124" s="220"/>
      <c r="C124" s="259"/>
      <c r="D124" s="248"/>
      <c r="E124" s="248"/>
      <c r="F124" s="248"/>
      <c r="G124" s="248"/>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9">
        <v>30</v>
      </c>
      <c r="B125" s="240" t="s">
        <v>353</v>
      </c>
      <c r="C125" s="255" t="s">
        <v>354</v>
      </c>
      <c r="D125" s="241" t="s">
        <v>332</v>
      </c>
      <c r="E125" s="242">
        <v>1</v>
      </c>
      <c r="F125" s="243"/>
      <c r="G125" s="244">
        <f>ROUND(E125*F125,2)</f>
        <v>0</v>
      </c>
      <c r="H125" s="243"/>
      <c r="I125" s="244">
        <f>ROUND(E125*H125,2)</f>
        <v>0</v>
      </c>
      <c r="J125" s="243"/>
      <c r="K125" s="244">
        <f>ROUND(E125*J125,2)</f>
        <v>0</v>
      </c>
      <c r="L125" s="244">
        <v>21</v>
      </c>
      <c r="M125" s="244">
        <f>G125*(1+L125/100)</f>
        <v>0</v>
      </c>
      <c r="N125" s="244">
        <v>0</v>
      </c>
      <c r="O125" s="244">
        <f>ROUND(E125*N125,2)</f>
        <v>0</v>
      </c>
      <c r="P125" s="244">
        <v>0</v>
      </c>
      <c r="Q125" s="244">
        <f>ROUND(E125*P125,2)</f>
        <v>0</v>
      </c>
      <c r="R125" s="244"/>
      <c r="S125" s="244" t="s">
        <v>190</v>
      </c>
      <c r="T125" s="245" t="s">
        <v>229</v>
      </c>
      <c r="U125" s="222">
        <v>0</v>
      </c>
      <c r="V125" s="222">
        <f>ROUND(E125*U125,2)</f>
        <v>0</v>
      </c>
      <c r="W125" s="222"/>
      <c r="X125" s="222" t="s">
        <v>333</v>
      </c>
      <c r="Y125" s="212"/>
      <c r="Z125" s="212"/>
      <c r="AA125" s="212"/>
      <c r="AB125" s="212"/>
      <c r="AC125" s="212"/>
      <c r="AD125" s="212"/>
      <c r="AE125" s="212"/>
      <c r="AF125" s="212"/>
      <c r="AG125" s="212" t="s">
        <v>334</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1" t="s">
        <v>355</v>
      </c>
      <c r="D126" s="251"/>
      <c r="E126" s="251"/>
      <c r="F126" s="251"/>
      <c r="G126" s="251"/>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221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0" t="str">
        <f>C126</f>
        <v>Náklady zhotovitele, které vzniknou v souvislosti s povinnostmi zhotovitele při předání a převzetí díla.</v>
      </c>
      <c r="BB126" s="212"/>
      <c r="BC126" s="212"/>
      <c r="BD126" s="212"/>
      <c r="BE126" s="212"/>
      <c r="BF126" s="212"/>
      <c r="BG126" s="212"/>
      <c r="BH126" s="212"/>
    </row>
    <row r="127" spans="1:60" outlineLevel="1" x14ac:dyDescent="0.2">
      <c r="A127" s="219"/>
      <c r="B127" s="220"/>
      <c r="C127" s="259"/>
      <c r="D127" s="248"/>
      <c r="E127" s="248"/>
      <c r="F127" s="248"/>
      <c r="G127" s="248"/>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209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9">
        <v>31</v>
      </c>
      <c r="B128" s="240" t="s">
        <v>660</v>
      </c>
      <c r="C128" s="255" t="s">
        <v>661</v>
      </c>
      <c r="D128" s="241" t="s">
        <v>332</v>
      </c>
      <c r="E128" s="242">
        <v>1</v>
      </c>
      <c r="F128" s="243"/>
      <c r="G128" s="244">
        <f>ROUND(E128*F128,2)</f>
        <v>0</v>
      </c>
      <c r="H128" s="243"/>
      <c r="I128" s="244">
        <f>ROUND(E128*H128,2)</f>
        <v>0</v>
      </c>
      <c r="J128" s="243"/>
      <c r="K128" s="244">
        <f>ROUND(E128*J128,2)</f>
        <v>0</v>
      </c>
      <c r="L128" s="244">
        <v>21</v>
      </c>
      <c r="M128" s="244">
        <f>G128*(1+L128/100)</f>
        <v>0</v>
      </c>
      <c r="N128" s="244">
        <v>0</v>
      </c>
      <c r="O128" s="244">
        <f>ROUND(E128*N128,2)</f>
        <v>0</v>
      </c>
      <c r="P128" s="244">
        <v>0</v>
      </c>
      <c r="Q128" s="244">
        <f>ROUND(E128*P128,2)</f>
        <v>0</v>
      </c>
      <c r="R128" s="244"/>
      <c r="S128" s="244" t="s">
        <v>190</v>
      </c>
      <c r="T128" s="245" t="s">
        <v>229</v>
      </c>
      <c r="U128" s="222">
        <v>0</v>
      </c>
      <c r="V128" s="222">
        <f>ROUND(E128*U128,2)</f>
        <v>0</v>
      </c>
      <c r="W128" s="222"/>
      <c r="X128" s="222" t="s">
        <v>333</v>
      </c>
      <c r="Y128" s="212"/>
      <c r="Z128" s="212"/>
      <c r="AA128" s="212"/>
      <c r="AB128" s="212"/>
      <c r="AC128" s="212"/>
      <c r="AD128" s="212"/>
      <c r="AE128" s="212"/>
      <c r="AF128" s="212"/>
      <c r="AG128" s="212" t="s">
        <v>334</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1" t="s">
        <v>662</v>
      </c>
      <c r="D129" s="251"/>
      <c r="E129" s="251"/>
      <c r="F129" s="251"/>
      <c r="G129" s="251"/>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221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50" t="str">
        <f>C129</f>
        <v>Náklady na provedení skutečného zaměření stavby v rozsahu nezbytném pro zápis změny do katastru nemovitostí.</v>
      </c>
      <c r="BB129" s="212"/>
      <c r="BC129" s="212"/>
      <c r="BD129" s="212"/>
      <c r="BE129" s="212"/>
      <c r="BF129" s="212"/>
      <c r="BG129" s="212"/>
      <c r="BH129" s="212"/>
    </row>
    <row r="130" spans="1:60" outlineLevel="1" x14ac:dyDescent="0.2">
      <c r="A130" s="219"/>
      <c r="B130" s="220"/>
      <c r="C130" s="259"/>
      <c r="D130" s="248"/>
      <c r="E130" s="248"/>
      <c r="F130" s="248"/>
      <c r="G130" s="248"/>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3"/>
      <c r="B131" s="4"/>
      <c r="C131" s="266"/>
      <c r="D131" s="6"/>
      <c r="E131" s="3"/>
      <c r="F131" s="3"/>
      <c r="G131" s="3"/>
      <c r="H131" s="3"/>
      <c r="I131" s="3"/>
      <c r="J131" s="3"/>
      <c r="K131" s="3"/>
      <c r="L131" s="3"/>
      <c r="M131" s="3"/>
      <c r="N131" s="3"/>
      <c r="O131" s="3"/>
      <c r="P131" s="3"/>
      <c r="Q131" s="3"/>
      <c r="R131" s="3"/>
      <c r="S131" s="3"/>
      <c r="T131" s="3"/>
      <c r="U131" s="3"/>
      <c r="V131" s="3"/>
      <c r="W131" s="3"/>
      <c r="X131" s="3"/>
      <c r="AE131">
        <v>15</v>
      </c>
      <c r="AF131">
        <v>21</v>
      </c>
      <c r="AG131" t="s">
        <v>171</v>
      </c>
    </row>
    <row r="132" spans="1:60" x14ac:dyDescent="0.2">
      <c r="A132" s="215"/>
      <c r="B132" s="216" t="s">
        <v>29</v>
      </c>
      <c r="C132" s="267"/>
      <c r="D132" s="217"/>
      <c r="E132" s="218"/>
      <c r="F132" s="218"/>
      <c r="G132" s="253">
        <f>G8+G46+G50+G68+G77+G81+G85+G92+G102+G118</f>
        <v>0</v>
      </c>
      <c r="H132" s="3"/>
      <c r="I132" s="3"/>
      <c r="J132" s="3"/>
      <c r="K132" s="3"/>
      <c r="L132" s="3"/>
      <c r="M132" s="3"/>
      <c r="N132" s="3"/>
      <c r="O132" s="3"/>
      <c r="P132" s="3"/>
      <c r="Q132" s="3"/>
      <c r="R132" s="3"/>
      <c r="S132" s="3"/>
      <c r="T132" s="3"/>
      <c r="U132" s="3"/>
      <c r="V132" s="3"/>
      <c r="W132" s="3"/>
      <c r="X132" s="3"/>
      <c r="AE132">
        <f>SUMIF(L7:L130,AE131,G7:G130)</f>
        <v>0</v>
      </c>
      <c r="AF132">
        <f>SUMIF(L7:L130,AF131,G7:G130)</f>
        <v>0</v>
      </c>
      <c r="AG132" t="s">
        <v>356</v>
      </c>
    </row>
    <row r="133" spans="1:60" x14ac:dyDescent="0.2">
      <c r="C133" s="268"/>
      <c r="D133" s="10"/>
      <c r="AG133" t="s">
        <v>357</v>
      </c>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Ppt2cr+3wtT48r/9kkipG5P5iOr3Y/Gjkx1kYDqt5w/Ip2lU21897l6bYaN/MXVfqDoEcSU/WtMR2sI9TEGrg==" saltValue="DcflN1tZW/oo7/U67pgqwQ==" spinCount="100000" sheet="1"/>
  <mergeCells count="57">
    <mergeCell ref="C127:G127"/>
    <mergeCell ref="C129:G129"/>
    <mergeCell ref="C130:G130"/>
    <mergeCell ref="C117:G117"/>
    <mergeCell ref="C120:G120"/>
    <mergeCell ref="C121:G121"/>
    <mergeCell ref="C123:G123"/>
    <mergeCell ref="C124:G124"/>
    <mergeCell ref="C126:G126"/>
    <mergeCell ref="C108:G108"/>
    <mergeCell ref="C110:G110"/>
    <mergeCell ref="C111:G111"/>
    <mergeCell ref="C113:G113"/>
    <mergeCell ref="C114:G114"/>
    <mergeCell ref="C116:G116"/>
    <mergeCell ref="C97:G97"/>
    <mergeCell ref="C99:G99"/>
    <mergeCell ref="C101:G101"/>
    <mergeCell ref="C104:G104"/>
    <mergeCell ref="C105:G105"/>
    <mergeCell ref="C107:G107"/>
    <mergeCell ref="C83:G83"/>
    <mergeCell ref="C84:G84"/>
    <mergeCell ref="C88:G88"/>
    <mergeCell ref="C91:G91"/>
    <mergeCell ref="C94:G94"/>
    <mergeCell ref="C95:G95"/>
    <mergeCell ref="C67:G67"/>
    <mergeCell ref="C70:G70"/>
    <mergeCell ref="C72:G72"/>
    <mergeCell ref="C74:G74"/>
    <mergeCell ref="C76:G76"/>
    <mergeCell ref="C80:G80"/>
    <mergeCell ref="C52:G52"/>
    <mergeCell ref="C54:G54"/>
    <mergeCell ref="C56:G56"/>
    <mergeCell ref="C58:G58"/>
    <mergeCell ref="C60:G60"/>
    <mergeCell ref="C62:G62"/>
    <mergeCell ref="C32:G32"/>
    <mergeCell ref="C34:G34"/>
    <mergeCell ref="C39:G39"/>
    <mergeCell ref="C41:G41"/>
    <mergeCell ref="C45:G45"/>
    <mergeCell ref="C49:G49"/>
    <mergeCell ref="C15:G15"/>
    <mergeCell ref="C17:G17"/>
    <mergeCell ref="C20:G20"/>
    <mergeCell ref="C22:G22"/>
    <mergeCell ref="C24:G24"/>
    <mergeCell ref="C26:G26"/>
    <mergeCell ref="A1:G1"/>
    <mergeCell ref="C2:G2"/>
    <mergeCell ref="C3:G3"/>
    <mergeCell ref="C4:G4"/>
    <mergeCell ref="C11:G11"/>
    <mergeCell ref="C13:G13"/>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01A 2020110701A Pol</vt:lpstr>
      <vt:lpstr>SO 02 202110702 Pol</vt:lpstr>
      <vt:lpstr>SO 03 202110703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01A 2020110701A Pol'!Názvy_tisku</vt:lpstr>
      <vt:lpstr>'SO 02 202110702 Pol'!Názvy_tisku</vt:lpstr>
      <vt:lpstr>'SO 03 202110703 Pol'!Názvy_tisku</vt:lpstr>
      <vt:lpstr>oadresa</vt:lpstr>
      <vt:lpstr>Stavba!Objednatel</vt:lpstr>
      <vt:lpstr>Stavba!Objekt</vt:lpstr>
      <vt:lpstr>'SO 01A 2020110701A Pol'!Oblast_tisku</vt:lpstr>
      <vt:lpstr>'SO 02 202110702 Pol'!Oblast_tisku</vt:lpstr>
      <vt:lpstr>'SO 03 202110703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Kasala</dc:creator>
  <cp:lastModifiedBy>Kasala</cp:lastModifiedBy>
  <cp:lastPrinted>2019-03-19T12:27:02Z</cp:lastPrinted>
  <dcterms:created xsi:type="dcterms:W3CDTF">2009-04-08T07:15:50Z</dcterms:created>
  <dcterms:modified xsi:type="dcterms:W3CDTF">2021-10-04T16:29:51Z</dcterms:modified>
</cp:coreProperties>
</file>