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Cornštejn-oprava klenby (2021)\26_4_2021\"/>
    </mc:Choice>
  </mc:AlternateContent>
  <xr:revisionPtr revIDLastSave="0" documentId="8_{1B32048B-85BC-4BB4-BFFD-2971F112F9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102_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2102_01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2102_01 Pol'!$A$1:$X$177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16" i="1" s="1"/>
  <c r="I52" i="1"/>
  <c r="I51" i="1"/>
  <c r="I50" i="1"/>
  <c r="G42" i="1"/>
  <c r="F42" i="1"/>
  <c r="G41" i="1"/>
  <c r="F41" i="1"/>
  <c r="G39" i="1"/>
  <c r="F39" i="1"/>
  <c r="G176" i="12"/>
  <c r="BA10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6" i="12"/>
  <c r="M16" i="12" s="1"/>
  <c r="I16" i="12"/>
  <c r="K16" i="12"/>
  <c r="K15" i="12" s="1"/>
  <c r="O16" i="12"/>
  <c r="O15" i="12" s="1"/>
  <c r="Q16" i="12"/>
  <c r="Q15" i="12" s="1"/>
  <c r="V16" i="12"/>
  <c r="V15" i="12" s="1"/>
  <c r="G20" i="12"/>
  <c r="I20" i="12"/>
  <c r="K20" i="12"/>
  <c r="M20" i="12"/>
  <c r="O20" i="12"/>
  <c r="Q20" i="12"/>
  <c r="V20" i="12"/>
  <c r="G26" i="12"/>
  <c r="I26" i="12"/>
  <c r="K26" i="12"/>
  <c r="M26" i="12"/>
  <c r="O26" i="12"/>
  <c r="Q26" i="12"/>
  <c r="V26" i="12"/>
  <c r="G30" i="12"/>
  <c r="I30" i="12"/>
  <c r="K30" i="12"/>
  <c r="M30" i="12"/>
  <c r="O30" i="12"/>
  <c r="Q30" i="12"/>
  <c r="V30" i="12"/>
  <c r="G34" i="12"/>
  <c r="M34" i="12" s="1"/>
  <c r="I34" i="12"/>
  <c r="K34" i="12"/>
  <c r="O34" i="12"/>
  <c r="Q34" i="12"/>
  <c r="V34" i="12"/>
  <c r="G39" i="12"/>
  <c r="M39" i="12" s="1"/>
  <c r="I39" i="12"/>
  <c r="I15" i="12" s="1"/>
  <c r="K39" i="12"/>
  <c r="O39" i="12"/>
  <c r="Q39" i="12"/>
  <c r="V39" i="12"/>
  <c r="G42" i="12"/>
  <c r="M42" i="12" s="1"/>
  <c r="I42" i="12"/>
  <c r="K42" i="12"/>
  <c r="O42" i="12"/>
  <c r="Q42" i="12"/>
  <c r="V42" i="12"/>
  <c r="Q45" i="12"/>
  <c r="G46" i="12"/>
  <c r="I46" i="12"/>
  <c r="I45" i="12" s="1"/>
  <c r="K46" i="12"/>
  <c r="K45" i="12" s="1"/>
  <c r="M46" i="12"/>
  <c r="M45" i="12" s="1"/>
  <c r="O46" i="12"/>
  <c r="O45" i="12" s="1"/>
  <c r="Q46" i="12"/>
  <c r="V46" i="12"/>
  <c r="G52" i="12"/>
  <c r="G45" i="12" s="1"/>
  <c r="I52" i="12"/>
  <c r="K52" i="12"/>
  <c r="M52" i="12"/>
  <c r="O52" i="12"/>
  <c r="Q52" i="12"/>
  <c r="V52" i="12"/>
  <c r="V45" i="12" s="1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3" i="12"/>
  <c r="V63" i="12"/>
  <c r="G64" i="12"/>
  <c r="I64" i="12"/>
  <c r="K64" i="12"/>
  <c r="K63" i="12" s="1"/>
  <c r="M64" i="12"/>
  <c r="M63" i="12" s="1"/>
  <c r="O64" i="12"/>
  <c r="O63" i="12" s="1"/>
  <c r="Q64" i="12"/>
  <c r="Q63" i="12" s="1"/>
  <c r="V64" i="12"/>
  <c r="G67" i="12"/>
  <c r="I67" i="12"/>
  <c r="I63" i="12" s="1"/>
  <c r="K67" i="12"/>
  <c r="M67" i="12"/>
  <c r="O67" i="12"/>
  <c r="Q67" i="12"/>
  <c r="V67" i="12"/>
  <c r="G71" i="12"/>
  <c r="G70" i="12" s="1"/>
  <c r="I71" i="12"/>
  <c r="I70" i="12" s="1"/>
  <c r="K71" i="12"/>
  <c r="K70" i="12" s="1"/>
  <c r="O71" i="12"/>
  <c r="Q71" i="12"/>
  <c r="Q70" i="12" s="1"/>
  <c r="V71" i="12"/>
  <c r="V70" i="12" s="1"/>
  <c r="G75" i="12"/>
  <c r="M75" i="12" s="1"/>
  <c r="I75" i="12"/>
  <c r="K75" i="12"/>
  <c r="O75" i="12"/>
  <c r="O70" i="12" s="1"/>
  <c r="Q75" i="12"/>
  <c r="V75" i="12"/>
  <c r="G82" i="12"/>
  <c r="M82" i="12" s="1"/>
  <c r="I82" i="12"/>
  <c r="K82" i="12"/>
  <c r="O82" i="12"/>
  <c r="Q82" i="12"/>
  <c r="V82" i="12"/>
  <c r="G87" i="12"/>
  <c r="I87" i="12"/>
  <c r="K87" i="12"/>
  <c r="M87" i="12"/>
  <c r="O87" i="12"/>
  <c r="Q87" i="12"/>
  <c r="V87" i="12"/>
  <c r="G92" i="12"/>
  <c r="I92" i="12"/>
  <c r="K92" i="12"/>
  <c r="M92" i="12"/>
  <c r="O92" i="12"/>
  <c r="Q92" i="12"/>
  <c r="V92" i="12"/>
  <c r="G96" i="12"/>
  <c r="I96" i="12"/>
  <c r="K96" i="12"/>
  <c r="M96" i="12"/>
  <c r="O96" i="12"/>
  <c r="Q96" i="12"/>
  <c r="V96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08" i="12"/>
  <c r="I108" i="12"/>
  <c r="K108" i="12"/>
  <c r="M108" i="12"/>
  <c r="O108" i="12"/>
  <c r="Q108" i="12"/>
  <c r="V108" i="12"/>
  <c r="G112" i="12"/>
  <c r="I112" i="12"/>
  <c r="K112" i="12"/>
  <c r="M112" i="12"/>
  <c r="O112" i="12"/>
  <c r="Q112" i="12"/>
  <c r="V112" i="12"/>
  <c r="G116" i="12"/>
  <c r="I116" i="12"/>
  <c r="K116" i="12"/>
  <c r="M116" i="12"/>
  <c r="O116" i="12"/>
  <c r="Q116" i="12"/>
  <c r="V116" i="12"/>
  <c r="G119" i="12"/>
  <c r="M119" i="12" s="1"/>
  <c r="I119" i="12"/>
  <c r="K119" i="12"/>
  <c r="O119" i="12"/>
  <c r="Q119" i="12"/>
  <c r="V119" i="12"/>
  <c r="G123" i="12"/>
  <c r="M123" i="12" s="1"/>
  <c r="I123" i="12"/>
  <c r="K123" i="12"/>
  <c r="O123" i="12"/>
  <c r="Q123" i="12"/>
  <c r="V123" i="12"/>
  <c r="G127" i="12"/>
  <c r="M127" i="12" s="1"/>
  <c r="I127" i="12"/>
  <c r="K127" i="12"/>
  <c r="O127" i="12"/>
  <c r="Q127" i="12"/>
  <c r="V127" i="12"/>
  <c r="G130" i="12"/>
  <c r="I130" i="12"/>
  <c r="K130" i="12"/>
  <c r="M130" i="12"/>
  <c r="O130" i="12"/>
  <c r="Q130" i="12"/>
  <c r="V130" i="12"/>
  <c r="G135" i="12"/>
  <c r="I135" i="12"/>
  <c r="K135" i="12"/>
  <c r="M135" i="12"/>
  <c r="O135" i="12"/>
  <c r="Q135" i="12"/>
  <c r="V135" i="12"/>
  <c r="G139" i="12"/>
  <c r="I139" i="12"/>
  <c r="K139" i="12"/>
  <c r="M139" i="12"/>
  <c r="O139" i="12"/>
  <c r="Q139" i="12"/>
  <c r="V139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48" i="12"/>
  <c r="I148" i="12"/>
  <c r="V148" i="12"/>
  <c r="G149" i="12"/>
  <c r="I149" i="12"/>
  <c r="K149" i="12"/>
  <c r="K148" i="12" s="1"/>
  <c r="M149" i="12"/>
  <c r="M148" i="12" s="1"/>
  <c r="O149" i="12"/>
  <c r="O148" i="12" s="1"/>
  <c r="Q149" i="12"/>
  <c r="Q148" i="12" s="1"/>
  <c r="V149" i="12"/>
  <c r="O170" i="12"/>
  <c r="G171" i="12"/>
  <c r="G170" i="12" s="1"/>
  <c r="I171" i="12"/>
  <c r="I170" i="12" s="1"/>
  <c r="K171" i="12"/>
  <c r="K170" i="12" s="1"/>
  <c r="M171" i="12"/>
  <c r="M170" i="12" s="1"/>
  <c r="O171" i="12"/>
  <c r="Q171" i="12"/>
  <c r="V171" i="12"/>
  <c r="V170" i="12" s="1"/>
  <c r="G173" i="12"/>
  <c r="M173" i="12" s="1"/>
  <c r="I173" i="12"/>
  <c r="K173" i="12"/>
  <c r="O173" i="12"/>
  <c r="Q173" i="12"/>
  <c r="Q170" i="12" s="1"/>
  <c r="V173" i="12"/>
  <c r="AE176" i="12"/>
  <c r="AF176" i="12"/>
  <c r="I20" i="1"/>
  <c r="I19" i="1"/>
  <c r="I18" i="1"/>
  <c r="I17" i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I57" i="1" l="1"/>
  <c r="J56" i="1" s="1"/>
  <c r="G26" i="1"/>
  <c r="A26" i="1"/>
  <c r="G28" i="1"/>
  <c r="G23" i="1"/>
  <c r="M15" i="12"/>
  <c r="G15" i="12"/>
  <c r="M71" i="12"/>
  <c r="M70" i="12" s="1"/>
  <c r="M9" i="12"/>
  <c r="M8" i="12" s="1"/>
  <c r="I21" i="1"/>
  <c r="J55" i="1"/>
  <c r="J53" i="1"/>
  <c r="J39" i="1"/>
  <c r="J43" i="1" s="1"/>
  <c r="J41" i="1"/>
  <c r="J42" i="1"/>
  <c r="H43" i="1"/>
  <c r="J54" i="1" l="1"/>
  <c r="J51" i="1"/>
  <c r="J50" i="1"/>
  <c r="J57" i="1" s="1"/>
  <c r="J52" i="1"/>
  <c r="A23" i="1"/>
  <c r="G24" i="1" l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8609087-FB02-4E79-AE10-E7FD250320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F5A046-A28C-4BFF-85F0-451E50F565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<sst xmlns="http://schemas.openxmlformats.org/spreadsheetml/2006/main" count="675" uniqueCount="294">
  <si>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</si>
  <si>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</si>
  <si>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</si>
  <si>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</si>
  <si>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</si>
  <si>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</si>
  <si>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</si>
  <si>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</si>
  <si>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</si>
  <si>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</si>
  <si>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</si>
  <si>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</si>
  <si>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</si>
  <si>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</si>
  <si>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</si>
  <si>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</si>
  <si>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</si>
  <si>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</si>
  <si>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</si>
  <si>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</si>
  <si>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</si>
  <si>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</si>
  <si>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</si>
  <si>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</si>
  <si>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</si>
  <si>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</si>
  <si>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</si>
  <si>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</si>
  <si>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</si>
  <si>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</si>
  <si>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</si>
  <si>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</si>
  <si>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</si>
  <si>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</si>
  <si>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</si>
  <si>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</si>
  <si>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</si>
  <si>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</si>
  <si>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</si>
  <si>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</si>
  <si>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</si>
  <si>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</si>
  <si>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</si>
  <si>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2102_01</t>
  </si>
  <si>
    <t>Oprava klenby,zastřešení- ROK 2022</t>
  </si>
  <si>
    <t>01</t>
  </si>
  <si>
    <t>Oprava klenby,zastřešení</t>
  </si>
  <si>
    <t>Objekt:</t>
  </si>
  <si>
    <t>Rozpočet:</t>
  </si>
  <si>
    <t>2021/02</t>
  </si>
  <si>
    <t>Zřícenina hradu Cornštějn-klenba-havarijní stav</t>
  </si>
  <si>
    <t>Jihomoravské muzeum ve Znojmě, příspěvková organizace</t>
  </si>
  <si>
    <t>Přemyslovců 129/8</t>
  </si>
  <si>
    <t>Znojmo</t>
  </si>
  <si>
    <t>66902</t>
  </si>
  <si>
    <t>00092738</t>
  </si>
  <si>
    <t>26.4.2021</t>
  </si>
  <si>
    <t>Stavba</t>
  </si>
  <si>
    <t>Stavební objekt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</si>
  <si>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</si>
  <si>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</si>
  <si>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</si>
  <si>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</si>
  <si>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</si>
  <si>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</si>
  <si>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</si>
  <si>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</si>
  <si>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</si>
  <si>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</si>
  <si>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</si>
  <si>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</si>
  <si>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767</t>
  </si>
  <si>
    <t>Konstrukce zámečnické</t>
  </si>
  <si>
    <t>783</t>
  </si>
  <si>
    <t>Nátěry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</si>
  <si>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</si>
  <si>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</si>
  <si>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</si>
  <si>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</si>
  <si>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</si>
  <si>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</si>
  <si>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</si>
  <si>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</si>
  <si>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</si>
  <si>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</si>
  <si>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</si>
  <si>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</si>
  <si>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</si>
  <si>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</si>
  <si>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</si>
  <si>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</si>
  <si>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</si>
  <si>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</si>
  <si>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</si>
  <si>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</si>
  <si>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</si>
  <si>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</si>
  <si>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</si>
  <si>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</si>
  <si>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</si>
  <si>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</si>
  <si>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</si>
  <si>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</si>
  <si>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</si>
  <si>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</si>
  <si>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627455111RT1</t>
  </si>
  <si>
    <t>Spárování starého zdiva z lomového kamene, hloubky do 80 mm, cementovou maltou</t>
  </si>
  <si>
    <t>m2</t>
  </si>
  <si>
    <t>821-1</t>
  </si>
  <si>
    <t>RTS 21/ I</t>
  </si>
  <si>
    <t>RTS 20/ II</t>
  </si>
  <si>
    <t>Práce</t>
  </si>
  <si>
    <t>POL1_</t>
  </si>
  <si>
    <t>jakoukoliv cementovou maltou se zatřením spár, s vypláchnutím spár vodou a očištěním povrchu zdiva po vyspárování, s odklizením zbylého materiálu do 20 m, z lomového kamene, kvádrového, cihelného,</t>
  </si>
  <si>
    <t>SPI</t>
  </si>
  <si>
    <t xml:space="preserve">stěny po odklizení závalu : </t>
  </si>
  <si>
    <t>VV</t>
  </si>
  <si>
    <t>1,6*(7,5*2+12,5*2+4*2+4*2+1,5*2)</t>
  </si>
  <si>
    <t>havarovaná klenba : 6,7*3</t>
  </si>
  <si>
    <t>SPU</t>
  </si>
  <si>
    <t>941955004R00</t>
  </si>
  <si>
    <t>Lešení lehké pracovní pomocné pomocné, o výšce lešeňové podlahy přes 2,5 do 3,5 m</t>
  </si>
  <si>
    <t>800-3</t>
  </si>
  <si>
    <t>13*7,5</t>
  </si>
  <si>
    <t>etapa 1 : -65</t>
  </si>
  <si>
    <t>943943221R00</t>
  </si>
  <si>
    <t>Montáž lešení prostorového lehkého bez podlah výšky do 10 m</t>
  </si>
  <si>
    <t>m3</t>
  </si>
  <si>
    <t>pro zatížení podlahové plochy do 2 kPa (200 kg/m2),</t>
  </si>
  <si>
    <t>7,5*12,5*7</t>
  </si>
  <si>
    <t>4*4*7</t>
  </si>
  <si>
    <t>etapa 1 : -512,16</t>
  </si>
  <si>
    <t>943943292R00</t>
  </si>
  <si>
    <t xml:space="preserve">Montáž lešení prostorového lehkého bez podlah příplatek_x000D_
 za každý další i započatý měsíc použití lešení pro zatížení podlahové plochy do 2 kPa (200 kg/m2) </t>
  </si>
  <si>
    <t>Odkaz na mn. položky pořadí 2 : 256,09000</t>
  </si>
  <si>
    <t>943943821R00</t>
  </si>
  <si>
    <t>Demontáž lešení prostorového lehkého výšky do 10 m</t>
  </si>
  <si>
    <t>bez podlah pro zatížení podlahové plochy do 2 kPa (200 kg/m2),</t>
  </si>
  <si>
    <t>943955021R00</t>
  </si>
  <si>
    <t>Montáž lešeňové podlahy s příčníky nebo podélníky, výšky do 10 m</t>
  </si>
  <si>
    <t>7,5*12,5</t>
  </si>
  <si>
    <t>4*4</t>
  </si>
  <si>
    <t>etapa 1 : -73,16</t>
  </si>
  <si>
    <t>943955191R00</t>
  </si>
  <si>
    <t>Montáž lešeňové podlahy příplatek k ceně za každý další i započatý měsíc použití lešení_x000D_
 s příčníky nebo podélníky</t>
  </si>
  <si>
    <t>Odkaz na mn. položky pořadí 5 : 36,59000</t>
  </si>
  <si>
    <t>943955821R00</t>
  </si>
  <si>
    <t>Demontáž lešeňové podlahy s příčníky nebo podélníky, výšky do 10 m</t>
  </si>
  <si>
    <t>953943112R00</t>
  </si>
  <si>
    <t>Osazování jiných kovových výrobků do vynechaných nebo vysekaných kapes zdiva, se zajištěním polohy, se zalitím cementovou maltou_x000D_
 přes 1 kg do 5 kg/kus</t>
  </si>
  <si>
    <t>kus</t>
  </si>
  <si>
    <t>801-1</t>
  </si>
  <si>
    <t>osazování výrobků ostatních jinde neuvedených, bez dodání</t>
  </si>
  <si>
    <t>kotvení sloupů : 5</t>
  </si>
  <si>
    <t>kotvení schodnic+podest : 17*2+16</t>
  </si>
  <si>
    <t>madlo schodů : 8</t>
  </si>
  <si>
    <t>953981104R00</t>
  </si>
  <si>
    <t>Chemické kotvy do betonu, do cihelného zdiva do betonu, hloubky 125 mm, M 16, ampule pro chemickou kotvu</t>
  </si>
  <si>
    <t>801-4</t>
  </si>
  <si>
    <t>rubová klenba : 56</t>
  </si>
  <si>
    <t>etapa 1 : -20</t>
  </si>
  <si>
    <t>95-100</t>
  </si>
  <si>
    <t>Madlo schodišťové, TR 48/2,6mm, vč. kotvení</t>
  </si>
  <si>
    <t>m</t>
  </si>
  <si>
    <t>Vlastní</t>
  </si>
  <si>
    <t>Indiv</t>
  </si>
  <si>
    <t>15</t>
  </si>
  <si>
    <t>13285310R</t>
  </si>
  <si>
    <t>ocel betonářská žebírková tyč 10505; d = 16,0 mm</t>
  </si>
  <si>
    <t>t</t>
  </si>
  <si>
    <t>SPCM</t>
  </si>
  <si>
    <t>Specifikace</t>
  </si>
  <si>
    <t>POL3_</t>
  </si>
  <si>
    <t>kotvení schodnic+podest : 0,5*(17*2+16)*1,58/1000*1,08</t>
  </si>
  <si>
    <t>999281108V1</t>
  </si>
  <si>
    <t>Přesun hmot-přípl. za vodor. přesun nošením,50m, ztížené podmínky</t>
  </si>
  <si>
    <t>POL1_0</t>
  </si>
  <si>
    <t>7,53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</si>
  <si>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</si>
  <si>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</si>
  <si>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</si>
  <si>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</si>
  <si>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</si>
  <si>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767995101R00</t>
  </si>
  <si>
    <t>Výroba a montáž atypických kovovových doplňků staveb hmotnosti do 5 kg</t>
  </si>
  <si>
    <t>kg</t>
  </si>
  <si>
    <t>800-767</t>
  </si>
  <si>
    <t>kotvičky rub. klenba : 0,8*1,21*56</t>
  </si>
  <si>
    <t>fixace J60/60/5 : 12,6</t>
  </si>
  <si>
    <t>767995104R00</t>
  </si>
  <si>
    <t>Výroba a montáž atypických kovovových doplňků staveb hmotnosti přes 20 do 50 kg</t>
  </si>
  <si>
    <t>zábradlí plošiny : 982,62</t>
  </si>
  <si>
    <t>SCHODIŠTĚ : 1185,8</t>
  </si>
  <si>
    <t>lemování podest P10/160 : 80,6*0,16*(1,2*4+1,2*2+1,6*2+1,2*4+1,2*4)</t>
  </si>
  <si>
    <t>podlahy podest P-3 : 25,55*(1,2*1,2*3+1,6*1,2)</t>
  </si>
  <si>
    <t>zábradlí schodiště : 418,95</t>
  </si>
  <si>
    <t>767995105R00</t>
  </si>
  <si>
    <t>Výroba a montáž atypických kovovových doplňků staveb hmotnosti přes 50 do 100 kg</t>
  </si>
  <si>
    <t>dešťový svod TR 102/3,6 : 110,11</t>
  </si>
  <si>
    <t>vyhlídková plošina : 936,95+1179,1</t>
  </si>
  <si>
    <t>etapa 1 : -537,8</t>
  </si>
  <si>
    <t>767-101</t>
  </si>
  <si>
    <t>Povrchová úprav zinkováním, vč. nákladů na dopravu</t>
  </si>
  <si>
    <t>-22,4*26</t>
  </si>
  <si>
    <t>900      RT3</t>
  </si>
  <si>
    <t>HZS, Práce v tarifní třídě 6 (např. tesař)</t>
  </si>
  <si>
    <t>h</t>
  </si>
  <si>
    <t>Prav.M</t>
  </si>
  <si>
    <t>HZS</t>
  </si>
  <si>
    <t>POL10_</t>
  </si>
  <si>
    <t>nzměřitelné práce - zámečník : 60</t>
  </si>
  <si>
    <t>etapa 1 : -40</t>
  </si>
  <si>
    <t>13285305R</t>
  </si>
  <si>
    <t>ocel betonářská žebírková tyč 10505; d = 14,0 mm</t>
  </si>
  <si>
    <t>kotvičky rub. klenba : 0,8*1,21*56/1000*1,08</t>
  </si>
  <si>
    <t>133301510000R</t>
  </si>
  <si>
    <t>tyč ocelová  L (úhelník) válcovaná za tepla S235 (11375); rovnoramenná; tl = 5,00 mm; a = 50,0 mm; b = 50,0 mm</t>
  </si>
  <si>
    <t>rošt : 20,5*26*1,08</t>
  </si>
  <si>
    <t>13331732R</t>
  </si>
  <si>
    <t>tyč ocelová  L (úhelník) válcovaná za tepla S235 (11375); rovnoramenná; tl = 6,00 mm; a = 60,0 mm; b = 60,0 mm</t>
  </si>
  <si>
    <t>plošina : 297,05/1000*1,08</t>
  </si>
  <si>
    <t>13337770R</t>
  </si>
  <si>
    <t>tyč ocelová profilová válcovaná za tepla S235 (11375); průřez T; výška 60 mm</t>
  </si>
  <si>
    <t>plošina : 202,45/1000*1,08</t>
  </si>
  <si>
    <t>13351380.AR</t>
  </si>
  <si>
    <t>tyč ocelová tvarovaná pásovina válcovaná za tepla S235 (11375); tl = 5,00 mm; š = 50,0 mm</t>
  </si>
  <si>
    <t>rošt : 2,45*26/1000*1,08</t>
  </si>
  <si>
    <t>výztuhy podest : 39/1000*1,08</t>
  </si>
  <si>
    <t>13358416R</t>
  </si>
  <si>
    <t>tyč ocelová tvarovaná pásovina válcovaná za tepla S235 (11375); tl = 3,00 mm; š = 25,0 mm</t>
  </si>
  <si>
    <t>zábradlí plošina : 7,25*53/1000*1,08</t>
  </si>
  <si>
    <t>zábradlí schodiště : 7,25*21/1000*1,08</t>
  </si>
  <si>
    <t>13611220R</t>
  </si>
  <si>
    <t>plech ocelový válcovaný za tepla S235 (11375); povrch hladký; tl.  6,00 mm</t>
  </si>
  <si>
    <t>plošina : 42,5/1000*1,08</t>
  </si>
  <si>
    <t>13612628.AR</t>
  </si>
  <si>
    <t>plech ocelový válcovaný za tepla S235 (11375); povrch hladký; tl.  10,00 mm</t>
  </si>
  <si>
    <t>schodnice : 2*17,29*17,5/1000*1,08</t>
  </si>
  <si>
    <t>lemování podest P10/160 : 80,6*0,16*(1,2*4+1,2*2+1,6*2+1,2*4+1,2*4)/1000*1,08</t>
  </si>
  <si>
    <t>13640710R</t>
  </si>
  <si>
    <t>plech ocelový válcovaný za tepla S235JRG; povrch lístkový; tl.  3,00 mm</t>
  </si>
  <si>
    <t>nášlapy : 30,95*17,5/1000*1,08</t>
  </si>
  <si>
    <t>podlahy podest P-3 : 25,55*(1,2*1,2*3+1,6*1,2)/1000*1,08</t>
  </si>
  <si>
    <t>14130811R</t>
  </si>
  <si>
    <t>trubka bezešvá hladká kruhová 11353; svařitelnost zaručená; vnější průměr 102,0 mm; tloušťka stěny 3,6 mm</t>
  </si>
  <si>
    <t>dešťový svod : 13*1,1</t>
  </si>
  <si>
    <t>14587272R</t>
  </si>
  <si>
    <t>profil ocelový tenkostěnný uzavřený svařovaný jak. S235; čtvercový; tl = 3,00 mm; a = 60,0 mm; b = 60,0 mm</t>
  </si>
  <si>
    <t>plošina : (333,45+61,56)/1000*1,08</t>
  </si>
  <si>
    <t>zábradlí plošina : 2,85*53/1000*1,08</t>
  </si>
  <si>
    <t>zábradlí schodiště : 4,26*21/1000*1,08</t>
  </si>
  <si>
    <t>14587756R</t>
  </si>
  <si>
    <t>profil ocelový tenkostěnný uzavřený svařovaný jak. S235; obdélníkový; tl = 3,00 mm; a = 60,0 mm; b = 40,0 mm</t>
  </si>
  <si>
    <t>zábradlí plošina : 4,22*53/1000*1,08*2</t>
  </si>
  <si>
    <t>zábradlí schodiště : 4,22*21/1000*1,08*2</t>
  </si>
  <si>
    <t>15945120V1</t>
  </si>
  <si>
    <t>Tahokov pozink. 62,5/23x7,0x3,0 mm</t>
  </si>
  <si>
    <t>1,25*1,25*26*1,1</t>
  </si>
  <si>
    <t>998767202R00</t>
  </si>
  <si>
    <t>Přesun hmot pro kovové stavební doplňk. konstrukce v objektech výšky do 12 m</t>
  </si>
  <si>
    <t>50 m vodorovně</t>
  </si>
  <si>
    <t>998767292R00</t>
  </si>
  <si>
    <t>Přesun hmot pro kovové stavební doplňk. konstrukce příplatek k ceně za zvětšený přesun přes vymezenou největší dopravní vzdálenost_x000D_
 do 100 m</t>
  </si>
  <si>
    <t>783225100R00</t>
  </si>
  <si>
    <t xml:space="preserve">Nátěry kov.stavebních doplňk.konstrukcí syntetické dvojnásobné + 1x email,  </t>
  </si>
  <si>
    <t>800-783</t>
  </si>
  <si>
    <t>sloupky J150/150/10 : 0,15*4*7,4*3</t>
  </si>
  <si>
    <t>fixace J60/60/5 : 0,6*4*0,3*5</t>
  </si>
  <si>
    <t>IPE 270 : (0,27*2+0,0135*4)*12</t>
  </si>
  <si>
    <t>IPE240 : (0,24*2+0,12*4)*(7,4*10+12)</t>
  </si>
  <si>
    <t>TR102 : 2*Pi*0,051*13</t>
  </si>
  <si>
    <t>plošina : 0,06*4*65</t>
  </si>
  <si>
    <t>0,06*4*12</t>
  </si>
  <si>
    <t>0,15*0,15*2*40</t>
  </si>
  <si>
    <t>0,06*4*65</t>
  </si>
  <si>
    <t>0,06*32,5</t>
  </si>
  <si>
    <t>rošt : 0,05*4*5*26</t>
  </si>
  <si>
    <t>(0,05*2+0,005*2)*1,25*26</t>
  </si>
  <si>
    <t>zabradlí : 53*1,1*2</t>
  </si>
  <si>
    <t>21*1,1</t>
  </si>
  <si>
    <t>schodiště : (0,22+0,01*2)*2*17,5</t>
  </si>
  <si>
    <t>1,25*0,3*2*(8*2+7*2+12)</t>
  </si>
  <si>
    <t>lemování podest P10/160 : (0,16*2+0,01*2)*(1,2*4+1,2*2+1,6*2+1,2*4+1,2*4)</t>
  </si>
  <si>
    <t>podlahy podest P-3 : (1,2*1,2*3+1,6*1,2)*2</t>
  </si>
  <si>
    <t>etapa 1 : -180</t>
  </si>
  <si>
    <t>005121 R</t>
  </si>
  <si>
    <t>Zařízení staveniště</t>
  </si>
  <si>
    <t>Soubor</t>
  </si>
  <si>
    <t>VRN</t>
  </si>
  <si>
    <t>POL99_8</t>
  </si>
  <si>
    <t>005123010R</t>
  </si>
  <si>
    <t>Extrémní místo provádění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</si>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</sst>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ZjwKkpMCUvGg8mUMyvm1pXSMdq3og3ZznXqEl60l7Jm5FmCTqUJ3gscYYIzl7WtAZveVKyXGIDPYdnTb77dDbQ==" saltValue="MeMnEgYd7kwyg7b9ujT/H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1327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SUMIF(F50:F56,A16,I50:I56)+SUMIF(F50:F56,"PSU",I50:I56)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SUMIF(F50:F56,A17,I50:I56)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SUMIF(F50:F56,A18,I50:I56)</f>
        <v>0</v>
      </c>
      <c r="J18" s="85"/>
    </row>
    <row r="19" spans="1:10" ht="23.25" customHeight="1" x14ac:dyDescent="0.2">
      <c r="A19" s="198" t="s">
        <v>76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SUMIF(F50:F56,A19,I50:I56)</f>
        <v>0</v>
      </c>
      <c r="J19" s="85"/>
    </row>
    <row r="20" spans="1:10" ht="23.25" customHeight="1" x14ac:dyDescent="0.2">
      <c r="A20" s="198" t="s">
        <v>75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SUMIF(F50:F56,A20,I50:I56)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57</v>
      </c>
      <c r="C39" s="150"/>
      <c r="D39" s="150"/>
      <c r="E39" s="150"/>
      <c r="F39" s="151">
        <f>'01 2102_01 Pol'!AE176</f>
        <v>0</v>
      </c>
      <c r="G39" s="152">
        <f>'01 2102_01 Pol'!AF176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/>
      <c r="C40" s="156" t="s">
        <v>58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 x14ac:dyDescent="0.2">
      <c r="A41" s="139">
        <v>2</v>
      </c>
      <c r="B41" s="155" t="s">
        <v>45</v>
      </c>
      <c r="C41" s="156" t="s">
        <v>46</v>
      </c>
      <c r="D41" s="156"/>
      <c r="E41" s="156"/>
      <c r="F41" s="157">
        <f>'01 2102_01 Pol'!AE176</f>
        <v>0</v>
      </c>
      <c r="G41" s="158">
        <f>'01 2102_01 Pol'!AF176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0" t="s">
        <v>43</v>
      </c>
      <c r="C42" s="150" t="s">
        <v>44</v>
      </c>
      <c r="D42" s="150"/>
      <c r="E42" s="150"/>
      <c r="F42" s="161">
        <f>'01 2102_01 Pol'!AE176</f>
        <v>0</v>
      </c>
      <c r="G42" s="153">
        <f>'01 2102_01 Pol'!AF176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9"/>
      <c r="B43" s="162" t="s">
        <v>59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 x14ac:dyDescent="0.25">
      <c r="B47" s="178" t="s">
        <v>61</v>
      </c>
    </row>
    <row r="49" spans="1:10" ht="25.5" customHeight="1" x14ac:dyDescent="0.2">
      <c r="A49" s="180"/>
      <c r="B49" s="183" t="s">
        <v>17</v>
      </c>
      <c r="C49" s="183" t="s">
        <v>5</v>
      </c>
      <c r="D49" s="184"/>
      <c r="E49" s="184"/>
      <c r="F49" s="185" t="s">
        <v>62</v>
      </c>
      <c r="G49" s="185"/>
      <c r="H49" s="185"/>
      <c r="I49" s="185" t="s">
        <v>29</v>
      </c>
      <c r="J49" s="185" t="s">
        <v>0</v>
      </c>
    </row>
    <row r="50" spans="1:10" ht="36.75" customHeight="1" x14ac:dyDescent="0.2">
      <c r="A50" s="181"/>
      <c r="B50" s="186" t="s">
        <v>63</v>
      </c>
      <c r="C50" s="187" t="s">
        <v>64</v>
      </c>
      <c r="D50" s="188"/>
      <c r="E50" s="188"/>
      <c r="F50" s="194" t="s">
        <v>24</v>
      </c>
      <c r="G50" s="195"/>
      <c r="H50" s="195"/>
      <c r="I50" s="195">
        <f>'01 2102_01 Pol'!G8</f>
        <v>0</v>
      </c>
      <c r="J50" s="192" t="str">
        <f>IF(I57=0,"",I50/I57*100)</f>
        <v/>
      </c>
    </row>
    <row r="51" spans="1:10" ht="36.75" customHeight="1" x14ac:dyDescent="0.2">
      <c r="A51" s="181"/>
      <c r="B51" s="186" t="s">
        <v>65</v>
      </c>
      <c r="C51" s="187" t="s">
        <v>66</v>
      </c>
      <c r="D51" s="188"/>
      <c r="E51" s="188"/>
      <c r="F51" s="194" t="s">
        <v>24</v>
      </c>
      <c r="G51" s="195"/>
      <c r="H51" s="195"/>
      <c r="I51" s="195">
        <f>'01 2102_01 Pol'!G15</f>
        <v>0</v>
      </c>
      <c r="J51" s="192" t="str">
        <f>IF(I57=0,"",I51/I57*100)</f>
        <v/>
      </c>
    </row>
    <row r="52" spans="1:10" ht="36.75" customHeight="1" x14ac:dyDescent="0.2">
      <c r="A52" s="181"/>
      <c r="B52" s="186" t="s">
        <v>67</v>
      </c>
      <c r="C52" s="187" t="s">
        <v>68</v>
      </c>
      <c r="D52" s="188"/>
      <c r="E52" s="188"/>
      <c r="F52" s="194" t="s">
        <v>24</v>
      </c>
      <c r="G52" s="195"/>
      <c r="H52" s="195"/>
      <c r="I52" s="195">
        <f>'01 2102_01 Pol'!G45</f>
        <v>0</v>
      </c>
      <c r="J52" s="192" t="str">
        <f>IF(I57=0,"",I52/I57*100)</f>
        <v/>
      </c>
    </row>
    <row r="53" spans="1:10" ht="36.75" customHeight="1" x14ac:dyDescent="0.2">
      <c r="A53" s="181"/>
      <c r="B53" s="186" t="s">
        <v>69</v>
      </c>
      <c r="C53" s="187" t="s">
        <v>70</v>
      </c>
      <c r="D53" s="188"/>
      <c r="E53" s="188"/>
      <c r="F53" s="194" t="s">
        <v>24</v>
      </c>
      <c r="G53" s="195"/>
      <c r="H53" s="195"/>
      <c r="I53" s="195">
        <f>'01 2102_01 Pol'!G63</f>
        <v>0</v>
      </c>
      <c r="J53" s="192" t="str">
        <f>IF(I57=0,"",I53/I57*100)</f>
        <v/>
      </c>
    </row>
    <row r="54" spans="1:10" ht="36.75" customHeight="1" x14ac:dyDescent="0.2">
      <c r="A54" s="181"/>
      <c r="B54" s="186" t="s">
        <v>71</v>
      </c>
      <c r="C54" s="187" t="s">
        <v>72</v>
      </c>
      <c r="D54" s="188"/>
      <c r="E54" s="188"/>
      <c r="F54" s="194" t="s">
        <v>25</v>
      </c>
      <c r="G54" s="195"/>
      <c r="H54" s="195"/>
      <c r="I54" s="195">
        <f>'01 2102_01 Pol'!G70</f>
        <v>0</v>
      </c>
      <c r="J54" s="192" t="str">
        <f>IF(I57=0,"",I54/I57*100)</f>
        <v/>
      </c>
    </row>
    <row r="55" spans="1:10" ht="36.75" customHeight="1" x14ac:dyDescent="0.2">
      <c r="A55" s="181"/>
      <c r="B55" s="186" t="s">
        <v>73</v>
      </c>
      <c r="C55" s="187" t="s">
        <v>74</v>
      </c>
      <c r="D55" s="188"/>
      <c r="E55" s="188"/>
      <c r="F55" s="194" t="s">
        <v>25</v>
      </c>
      <c r="G55" s="195"/>
      <c r="H55" s="195"/>
      <c r="I55" s="195">
        <f>'01 2102_01 Pol'!G148</f>
        <v>0</v>
      </c>
      <c r="J55" s="192" t="str">
        <f>IF(I57=0,"",I55/I57*100)</f>
        <v/>
      </c>
    </row>
    <row r="56" spans="1:10" ht="36.75" customHeight="1" x14ac:dyDescent="0.2">
      <c r="A56" s="181"/>
      <c r="B56" s="186" t="s">
        <v>75</v>
      </c>
      <c r="C56" s="187" t="s">
        <v>28</v>
      </c>
      <c r="D56" s="188"/>
      <c r="E56" s="188"/>
      <c r="F56" s="194" t="s">
        <v>75</v>
      </c>
      <c r="G56" s="195"/>
      <c r="H56" s="195"/>
      <c r="I56" s="195">
        <f>'01 2102_01 Pol'!G170</f>
        <v>0</v>
      </c>
      <c r="J56" s="192" t="str">
        <f>IF(I57=0,"",I56/I57*100)</f>
        <v/>
      </c>
    </row>
    <row r="57" spans="1:10" ht="25.5" customHeight="1" x14ac:dyDescent="0.2">
      <c r="A57" s="182"/>
      <c r="B57" s="189" t="s">
        <v>1</v>
      </c>
      <c r="C57" s="190"/>
      <c r="D57" s="191"/>
      <c r="E57" s="191"/>
      <c r="F57" s="196"/>
      <c r="G57" s="197"/>
      <c r="H57" s="197"/>
      <c r="I57" s="197">
        <f>SUM(I50:I56)</f>
        <v>0</v>
      </c>
      <c r="J57" s="193">
        <f>SUM(J50:J56)</f>
        <v>0</v>
      </c>
    </row>
    <row r="58" spans="1:10" x14ac:dyDescent="0.2">
      <c r="F58" s="137"/>
      <c r="G58" s="137"/>
      <c r="H58" s="137"/>
      <c r="I58" s="137"/>
      <c r="J58" s="138"/>
    </row>
    <row r="59" spans="1:10" x14ac:dyDescent="0.2">
      <c r="F59" s="137"/>
      <c r="G59" s="137"/>
      <c r="H59" s="137"/>
      <c r="I59" s="137"/>
      <c r="J59" s="138"/>
    </row>
    <row r="60" spans="1:10" x14ac:dyDescent="0.2">
      <c r="F60" s="137"/>
      <c r="G60" s="137"/>
      <c r="H60" s="137"/>
      <c r="I60" s="137"/>
      <c r="J60" s="138"/>
    </row>
  </sheetData>
  <sheetProtection algorithmName="SHA-512" hashValue="b8x84uxqkp4yJdMx+AomwJ7NmFKGEnIUYhabznc9lqFesE3GdZdCT3xqLQ7YpUiv0kls2DLkndvO4JElCtZK8Q==" saltValue="ScMaJIAOLr0K6Wd12SJuO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dLtHkyxP7ERULeuFx/KBgjI4PPk/9j5VIDcn+ZAdBUI9zQEGutBmgMEWpH2KQI5LtYMOax4qu8A11DIXM3eJdA==" saltValue="bFrik0Jtl7RWF5eG6fT7K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B01E-0F88-40AF-8931-EB6401C2FCF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77</v>
      </c>
      <c r="B1" s="199"/>
      <c r="C1" s="199"/>
      <c r="D1" s="199"/>
      <c r="E1" s="199"/>
      <c r="F1" s="199"/>
      <c r="G1" s="199"/>
      <c r="AG1" t="s">
        <v>78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79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79</v>
      </c>
      <c r="AG3" t="s">
        <v>80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81</v>
      </c>
    </row>
    <row r="5" spans="1:60" x14ac:dyDescent="0.2">
      <c r="D5" s="10"/>
    </row>
    <row r="6" spans="1:60" ht="38.25" x14ac:dyDescent="0.2">
      <c r="A6" s="210" t="s">
        <v>82</v>
      </c>
      <c r="B6" s="212" t="s">
        <v>83</v>
      </c>
      <c r="C6" s="212" t="s">
        <v>84</v>
      </c>
      <c r="D6" s="211" t="s">
        <v>85</v>
      </c>
      <c r="E6" s="210" t="s">
        <v>86</v>
      </c>
      <c r="F6" s="209" t="s">
        <v>87</v>
      </c>
      <c r="G6" s="210" t="s">
        <v>29</v>
      </c>
      <c r="H6" s="213" t="s">
        <v>30</v>
      </c>
      <c r="I6" s="213" t="s">
        <v>88</v>
      </c>
      <c r="J6" s="213" t="s">
        <v>31</v>
      </c>
      <c r="K6" s="213" t="s">
        <v>89</v>
      </c>
      <c r="L6" s="213" t="s">
        <v>90</v>
      </c>
      <c r="M6" s="213" t="s">
        <v>91</v>
      </c>
      <c r="N6" s="213" t="s">
        <v>92</v>
      </c>
      <c r="O6" s="213" t="s">
        <v>93</v>
      </c>
      <c r="P6" s="213" t="s">
        <v>94</v>
      </c>
      <c r="Q6" s="213" t="s">
        <v>95</v>
      </c>
      <c r="R6" s="213" t="s">
        <v>96</v>
      </c>
      <c r="S6" s="213" t="s">
        <v>97</v>
      </c>
      <c r="T6" s="213" t="s">
        <v>98</v>
      </c>
      <c r="U6" s="213" t="s">
        <v>99</v>
      </c>
      <c r="V6" s="213" t="s">
        <v>100</v>
      </c>
      <c r="W6" s="213" t="s">
        <v>101</v>
      </c>
      <c r="X6" s="213" t="s">
        <v>102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9" t="s">
        <v>103</v>
      </c>
      <c r="B8" s="230" t="s">
        <v>63</v>
      </c>
      <c r="C8" s="249" t="s">
        <v>64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3"/>
      <c r="O8" s="233">
        <f>SUM(O9:O14)</f>
        <v>3.7</v>
      </c>
      <c r="P8" s="233"/>
      <c r="Q8" s="233">
        <f>SUM(Q9:Q14)</f>
        <v>0</v>
      </c>
      <c r="R8" s="233"/>
      <c r="S8" s="233"/>
      <c r="T8" s="234"/>
      <c r="U8" s="228"/>
      <c r="V8" s="228">
        <f>SUM(V9:V14)</f>
        <v>310.3</v>
      </c>
      <c r="W8" s="228"/>
      <c r="X8" s="228"/>
      <c r="AG8" t="s">
        <v>104</v>
      </c>
    </row>
    <row r="9" spans="1:60" outlineLevel="1" x14ac:dyDescent="0.2">
      <c r="A9" s="235">
        <v>1</v>
      </c>
      <c r="B9" s="236" t="s">
        <v>105</v>
      </c>
      <c r="C9" s="250" t="s">
        <v>106</v>
      </c>
      <c r="D9" s="237" t="s">
        <v>107</v>
      </c>
      <c r="E9" s="238">
        <v>114.5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3.2340000000000001E-2</v>
      </c>
      <c r="O9" s="240">
        <f>ROUND(E9*N9,2)</f>
        <v>3.7</v>
      </c>
      <c r="P9" s="240">
        <v>0</v>
      </c>
      <c r="Q9" s="240">
        <f>ROUND(E9*P9,2)</f>
        <v>0</v>
      </c>
      <c r="R9" s="240" t="s">
        <v>108</v>
      </c>
      <c r="S9" s="240" t="s">
        <v>109</v>
      </c>
      <c r="T9" s="241" t="s">
        <v>110</v>
      </c>
      <c r="U9" s="224">
        <v>2.71</v>
      </c>
      <c r="V9" s="224">
        <f>ROUND(E9*U9,2)</f>
        <v>310.3</v>
      </c>
      <c r="W9" s="224"/>
      <c r="X9" s="224" t="s">
        <v>111</v>
      </c>
      <c r="Y9" s="214"/>
      <c r="Z9" s="214"/>
      <c r="AA9" s="214"/>
      <c r="AB9" s="214"/>
      <c r="AC9" s="214"/>
      <c r="AD9" s="214"/>
      <c r="AE9" s="214"/>
      <c r="AF9" s="214"/>
      <c r="AG9" s="214" t="s">
        <v>112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21"/>
      <c r="B10" s="222"/>
      <c r="C10" s="251" t="s">
        <v>113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114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2" t="str">
        <f>C10</f>
        <v>jakoukoliv cementovou maltou se zatřením spár, s vypláchnutím spár vodou a očištěním povrchu zdiva po vyspárování, s odklizením zbylého materiálu do 20 m, z lomového kamene, kvádrového, cihelného,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52" t="s">
        <v>115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116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52" t="s">
        <v>117</v>
      </c>
      <c r="D12" s="226"/>
      <c r="E12" s="227">
        <v>94.4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116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52" t="s">
        <v>118</v>
      </c>
      <c r="D13" s="226"/>
      <c r="E13" s="227">
        <v>20.100000000000001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116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21"/>
      <c r="B14" s="222"/>
      <c r="C14" s="253"/>
      <c r="D14" s="245"/>
      <c r="E14" s="245"/>
      <c r="F14" s="245"/>
      <c r="G14" s="245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119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29" t="s">
        <v>103</v>
      </c>
      <c r="B15" s="230" t="s">
        <v>65</v>
      </c>
      <c r="C15" s="249" t="s">
        <v>66</v>
      </c>
      <c r="D15" s="231"/>
      <c r="E15" s="232"/>
      <c r="F15" s="233"/>
      <c r="G15" s="233">
        <f>SUMIF(AG16:AG44,"&lt;&gt;NOR",G16:G44)</f>
        <v>0</v>
      </c>
      <c r="H15" s="233"/>
      <c r="I15" s="233">
        <f>SUM(I16:I44)</f>
        <v>0</v>
      </c>
      <c r="J15" s="233"/>
      <c r="K15" s="233">
        <f>SUM(K16:K44)</f>
        <v>0</v>
      </c>
      <c r="L15" s="233"/>
      <c r="M15" s="233">
        <f>SUM(M16:M44)</f>
        <v>0</v>
      </c>
      <c r="N15" s="233"/>
      <c r="O15" s="233">
        <f>SUM(O16:O44)</f>
        <v>2.7499999999999996</v>
      </c>
      <c r="P15" s="233"/>
      <c r="Q15" s="233">
        <f>SUM(Q16:Q44)</f>
        <v>0</v>
      </c>
      <c r="R15" s="233"/>
      <c r="S15" s="233"/>
      <c r="T15" s="234"/>
      <c r="U15" s="228"/>
      <c r="V15" s="228">
        <f>SUM(V16:V44)</f>
        <v>27.95</v>
      </c>
      <c r="W15" s="228"/>
      <c r="X15" s="228"/>
      <c r="AG15" t="s">
        <v>104</v>
      </c>
    </row>
    <row r="16" spans="1:60" outlineLevel="1" x14ac:dyDescent="0.2">
      <c r="A16" s="235">
        <v>2</v>
      </c>
      <c r="B16" s="236" t="s">
        <v>120</v>
      </c>
      <c r="C16" s="250" t="s">
        <v>121</v>
      </c>
      <c r="D16" s="237" t="s">
        <v>107</v>
      </c>
      <c r="E16" s="238">
        <v>32.5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6.3499999999999997E-3</v>
      </c>
      <c r="O16" s="240">
        <f>ROUND(E16*N16,2)</f>
        <v>0.21</v>
      </c>
      <c r="P16" s="240">
        <v>0</v>
      </c>
      <c r="Q16" s="240">
        <f>ROUND(E16*P16,2)</f>
        <v>0</v>
      </c>
      <c r="R16" s="240" t="s">
        <v>122</v>
      </c>
      <c r="S16" s="240" t="s">
        <v>109</v>
      </c>
      <c r="T16" s="241" t="s">
        <v>110</v>
      </c>
      <c r="U16" s="224">
        <v>0.26</v>
      </c>
      <c r="V16" s="224">
        <f>ROUND(E16*U16,2)</f>
        <v>8.4499999999999993</v>
      </c>
      <c r="W16" s="224"/>
      <c r="X16" s="224" t="s">
        <v>111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112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21"/>
      <c r="B17" s="222"/>
      <c r="C17" s="252" t="s">
        <v>123</v>
      </c>
      <c r="D17" s="226"/>
      <c r="E17" s="227">
        <v>97.5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116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52" t="s">
        <v>124</v>
      </c>
      <c r="D18" s="226"/>
      <c r="E18" s="227">
        <v>-65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116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21"/>
      <c r="B19" s="222"/>
      <c r="C19" s="253"/>
      <c r="D19" s="245"/>
      <c r="E19" s="245"/>
      <c r="F19" s="245"/>
      <c r="G19" s="24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119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5">
        <v>3</v>
      </c>
      <c r="B20" s="236" t="s">
        <v>125</v>
      </c>
      <c r="C20" s="250" t="s">
        <v>126</v>
      </c>
      <c r="D20" s="237" t="s">
        <v>127</v>
      </c>
      <c r="E20" s="238">
        <v>256.08999999999997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7.3499999999999998E-3</v>
      </c>
      <c r="O20" s="240">
        <f>ROUND(E20*N20,2)</f>
        <v>1.88</v>
      </c>
      <c r="P20" s="240">
        <v>0</v>
      </c>
      <c r="Q20" s="240">
        <f>ROUND(E20*P20,2)</f>
        <v>0</v>
      </c>
      <c r="R20" s="240" t="s">
        <v>122</v>
      </c>
      <c r="S20" s="240" t="s">
        <v>109</v>
      </c>
      <c r="T20" s="241" t="s">
        <v>110</v>
      </c>
      <c r="U20" s="224">
        <v>3.3000000000000002E-2</v>
      </c>
      <c r="V20" s="224">
        <f>ROUND(E20*U20,2)</f>
        <v>8.4499999999999993</v>
      </c>
      <c r="W20" s="224"/>
      <c r="X20" s="224" t="s">
        <v>111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112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21"/>
      <c r="B21" s="222"/>
      <c r="C21" s="251" t="s">
        <v>128</v>
      </c>
      <c r="D21" s="243"/>
      <c r="E21" s="243"/>
      <c r="F21" s="243"/>
      <c r="G21" s="243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114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52" t="s">
        <v>129</v>
      </c>
      <c r="D22" s="226"/>
      <c r="E22" s="227">
        <v>656.25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116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21"/>
      <c r="B23" s="222"/>
      <c r="C23" s="252" t="s">
        <v>130</v>
      </c>
      <c r="D23" s="226"/>
      <c r="E23" s="227">
        <v>112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116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21"/>
      <c r="B24" s="222"/>
      <c r="C24" s="252" t="s">
        <v>131</v>
      </c>
      <c r="D24" s="226"/>
      <c r="E24" s="227">
        <v>-512.16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116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21"/>
      <c r="B25" s="222"/>
      <c r="C25" s="253"/>
      <c r="D25" s="245"/>
      <c r="E25" s="245"/>
      <c r="F25" s="245"/>
      <c r="G25" s="24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4"/>
      <c r="Z25" s="214"/>
      <c r="AA25" s="214"/>
      <c r="AB25" s="214"/>
      <c r="AC25" s="214"/>
      <c r="AD25" s="214"/>
      <c r="AE25" s="214"/>
      <c r="AF25" s="214"/>
      <c r="AG25" s="214" t="s">
        <v>119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1" x14ac:dyDescent="0.2">
      <c r="A26" s="235">
        <v>4</v>
      </c>
      <c r="B26" s="236" t="s">
        <v>132</v>
      </c>
      <c r="C26" s="250" t="s">
        <v>133</v>
      </c>
      <c r="D26" s="237" t="s">
        <v>127</v>
      </c>
      <c r="E26" s="238">
        <v>256.08999999999997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1.2E-4</v>
      </c>
      <c r="O26" s="240">
        <f>ROUND(E26*N26,2)</f>
        <v>0.03</v>
      </c>
      <c r="P26" s="240">
        <v>0</v>
      </c>
      <c r="Q26" s="240">
        <f>ROUND(E26*P26,2)</f>
        <v>0</v>
      </c>
      <c r="R26" s="240" t="s">
        <v>122</v>
      </c>
      <c r="S26" s="240" t="s">
        <v>109</v>
      </c>
      <c r="T26" s="241" t="s">
        <v>110</v>
      </c>
      <c r="U26" s="224">
        <v>1E-3</v>
      </c>
      <c r="V26" s="224">
        <f>ROUND(E26*U26,2)</f>
        <v>0.26</v>
      </c>
      <c r="W26" s="224"/>
      <c r="X26" s="224" t="s">
        <v>111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112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21"/>
      <c r="B27" s="222"/>
      <c r="C27" s="251" t="s">
        <v>128</v>
      </c>
      <c r="D27" s="243"/>
      <c r="E27" s="243"/>
      <c r="F27" s="243"/>
      <c r="G27" s="24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114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52" t="s">
        <v>134</v>
      </c>
      <c r="D28" s="226"/>
      <c r="E28" s="227">
        <v>256.08999999999997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116</v>
      </c>
      <c r="AH28" s="214">
        <v>5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21"/>
      <c r="B29" s="222"/>
      <c r="C29" s="253"/>
      <c r="D29" s="245"/>
      <c r="E29" s="245"/>
      <c r="F29" s="245"/>
      <c r="G29" s="245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119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5">
        <v>5</v>
      </c>
      <c r="B30" s="236" t="s">
        <v>135</v>
      </c>
      <c r="C30" s="250" t="s">
        <v>136</v>
      </c>
      <c r="D30" s="237" t="s">
        <v>127</v>
      </c>
      <c r="E30" s="238">
        <v>256.08999999999997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0" t="s">
        <v>122</v>
      </c>
      <c r="S30" s="240" t="s">
        <v>109</v>
      </c>
      <c r="T30" s="241" t="s">
        <v>110</v>
      </c>
      <c r="U30" s="224">
        <v>2.1000000000000001E-2</v>
      </c>
      <c r="V30" s="224">
        <f>ROUND(E30*U30,2)</f>
        <v>5.38</v>
      </c>
      <c r="W30" s="224"/>
      <c r="X30" s="224" t="s">
        <v>111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112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51" t="s">
        <v>137</v>
      </c>
      <c r="D31" s="243"/>
      <c r="E31" s="243"/>
      <c r="F31" s="243"/>
      <c r="G31" s="243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114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52" t="s">
        <v>134</v>
      </c>
      <c r="D32" s="226"/>
      <c r="E32" s="227">
        <v>256.08999999999997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116</v>
      </c>
      <c r="AH32" s="214">
        <v>5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21"/>
      <c r="B33" s="222"/>
      <c r="C33" s="253"/>
      <c r="D33" s="245"/>
      <c r="E33" s="245"/>
      <c r="F33" s="245"/>
      <c r="G33" s="24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119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5">
        <v>6</v>
      </c>
      <c r="B34" s="236" t="s">
        <v>138</v>
      </c>
      <c r="C34" s="250" t="s">
        <v>139</v>
      </c>
      <c r="D34" s="237" t="s">
        <v>107</v>
      </c>
      <c r="E34" s="238">
        <v>36.590000000000003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1.6910000000000001E-2</v>
      </c>
      <c r="O34" s="240">
        <f>ROUND(E34*N34,2)</f>
        <v>0.62</v>
      </c>
      <c r="P34" s="240">
        <v>0</v>
      </c>
      <c r="Q34" s="240">
        <f>ROUND(E34*P34,2)</f>
        <v>0</v>
      </c>
      <c r="R34" s="240" t="s">
        <v>122</v>
      </c>
      <c r="S34" s="240" t="s">
        <v>109</v>
      </c>
      <c r="T34" s="241" t="s">
        <v>110</v>
      </c>
      <c r="U34" s="224">
        <v>0.08</v>
      </c>
      <c r="V34" s="224">
        <f>ROUND(E34*U34,2)</f>
        <v>2.93</v>
      </c>
      <c r="W34" s="224"/>
      <c r="X34" s="224" t="s">
        <v>111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112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21"/>
      <c r="B35" s="222"/>
      <c r="C35" s="252" t="s">
        <v>140</v>
      </c>
      <c r="D35" s="226"/>
      <c r="E35" s="227">
        <v>93.75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4"/>
      <c r="Z35" s="214"/>
      <c r="AA35" s="214"/>
      <c r="AB35" s="214"/>
      <c r="AC35" s="214"/>
      <c r="AD35" s="214"/>
      <c r="AE35" s="214"/>
      <c r="AF35" s="214"/>
      <c r="AG35" s="214" t="s">
        <v>116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21"/>
      <c r="B36" s="222"/>
      <c r="C36" s="252" t="s">
        <v>141</v>
      </c>
      <c r="D36" s="226"/>
      <c r="E36" s="227">
        <v>16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116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52" t="s">
        <v>142</v>
      </c>
      <c r="D37" s="226"/>
      <c r="E37" s="227">
        <v>-73.16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116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53"/>
      <c r="D38" s="245"/>
      <c r="E38" s="245"/>
      <c r="F38" s="245"/>
      <c r="G38" s="24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119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33.75" outlineLevel="1" x14ac:dyDescent="0.2">
      <c r="A39" s="235">
        <v>7</v>
      </c>
      <c r="B39" s="236" t="s">
        <v>143</v>
      </c>
      <c r="C39" s="250" t="s">
        <v>144</v>
      </c>
      <c r="D39" s="237" t="s">
        <v>107</v>
      </c>
      <c r="E39" s="238">
        <v>36.590000000000003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4.0000000000000002E-4</v>
      </c>
      <c r="O39" s="240">
        <f>ROUND(E39*N39,2)</f>
        <v>0.01</v>
      </c>
      <c r="P39" s="240">
        <v>0</v>
      </c>
      <c r="Q39" s="240">
        <f>ROUND(E39*P39,2)</f>
        <v>0</v>
      </c>
      <c r="R39" s="240" t="s">
        <v>122</v>
      </c>
      <c r="S39" s="240" t="s">
        <v>109</v>
      </c>
      <c r="T39" s="241" t="s">
        <v>110</v>
      </c>
      <c r="U39" s="224">
        <v>2E-3</v>
      </c>
      <c r="V39" s="224">
        <f>ROUND(E39*U39,2)</f>
        <v>7.0000000000000007E-2</v>
      </c>
      <c r="W39" s="224"/>
      <c r="X39" s="224" t="s">
        <v>111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112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21"/>
      <c r="B40" s="222"/>
      <c r="C40" s="252" t="s">
        <v>145</v>
      </c>
      <c r="D40" s="226"/>
      <c r="E40" s="227">
        <v>36.590000000000003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116</v>
      </c>
      <c r="AH40" s="214">
        <v>5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53"/>
      <c r="D41" s="245"/>
      <c r="E41" s="245"/>
      <c r="F41" s="245"/>
      <c r="G41" s="24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119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5">
        <v>8</v>
      </c>
      <c r="B42" s="236" t="s">
        <v>146</v>
      </c>
      <c r="C42" s="250" t="s">
        <v>147</v>
      </c>
      <c r="D42" s="237" t="s">
        <v>107</v>
      </c>
      <c r="E42" s="238">
        <v>36.590000000000003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0" t="s">
        <v>122</v>
      </c>
      <c r="S42" s="240" t="s">
        <v>109</v>
      </c>
      <c r="T42" s="241" t="s">
        <v>110</v>
      </c>
      <c r="U42" s="224">
        <v>6.6000000000000003E-2</v>
      </c>
      <c r="V42" s="224">
        <f>ROUND(E42*U42,2)</f>
        <v>2.41</v>
      </c>
      <c r="W42" s="224"/>
      <c r="X42" s="224" t="s">
        <v>111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112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21"/>
      <c r="B43" s="222"/>
      <c r="C43" s="252" t="s">
        <v>145</v>
      </c>
      <c r="D43" s="226"/>
      <c r="E43" s="227">
        <v>36.590000000000003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4"/>
      <c r="Z43" s="214"/>
      <c r="AA43" s="214"/>
      <c r="AB43" s="214"/>
      <c r="AC43" s="214"/>
      <c r="AD43" s="214"/>
      <c r="AE43" s="214"/>
      <c r="AF43" s="214"/>
      <c r="AG43" s="214" t="s">
        <v>116</v>
      </c>
      <c r="AH43" s="214">
        <v>5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21"/>
      <c r="B44" s="222"/>
      <c r="C44" s="253"/>
      <c r="D44" s="245"/>
      <c r="E44" s="245"/>
      <c r="F44" s="245"/>
      <c r="G44" s="24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119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29" t="s">
        <v>103</v>
      </c>
      <c r="B45" s="230" t="s">
        <v>67</v>
      </c>
      <c r="C45" s="249" t="s">
        <v>68</v>
      </c>
      <c r="D45" s="231"/>
      <c r="E45" s="232"/>
      <c r="F45" s="233"/>
      <c r="G45" s="233">
        <f>SUMIF(AG46:AG62,"&lt;&gt;NOR",G46:G62)</f>
        <v>0</v>
      </c>
      <c r="H45" s="233"/>
      <c r="I45" s="233">
        <f>SUM(I46:I62)</f>
        <v>0</v>
      </c>
      <c r="J45" s="233"/>
      <c r="K45" s="233">
        <f>SUM(K46:K62)</f>
        <v>0</v>
      </c>
      <c r="L45" s="233"/>
      <c r="M45" s="233">
        <f>SUM(M46:M62)</f>
        <v>0</v>
      </c>
      <c r="N45" s="233"/>
      <c r="O45" s="233">
        <f>SUM(O46:O62)</f>
        <v>1.07</v>
      </c>
      <c r="P45" s="233"/>
      <c r="Q45" s="233">
        <f>SUM(Q46:Q62)</f>
        <v>0</v>
      </c>
      <c r="R45" s="233"/>
      <c r="S45" s="233"/>
      <c r="T45" s="234"/>
      <c r="U45" s="228"/>
      <c r="V45" s="228">
        <f>SUM(V46:V62)</f>
        <v>38.96</v>
      </c>
      <c r="W45" s="228"/>
      <c r="X45" s="228"/>
      <c r="AG45" t="s">
        <v>104</v>
      </c>
    </row>
    <row r="46" spans="1:60" ht="33.75" outlineLevel="1" x14ac:dyDescent="0.2">
      <c r="A46" s="235">
        <v>9</v>
      </c>
      <c r="B46" s="236" t="s">
        <v>148</v>
      </c>
      <c r="C46" s="250" t="s">
        <v>149</v>
      </c>
      <c r="D46" s="237" t="s">
        <v>150</v>
      </c>
      <c r="E46" s="238">
        <v>63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1.6379999999999999E-2</v>
      </c>
      <c r="O46" s="240">
        <f>ROUND(E46*N46,2)</f>
        <v>1.03</v>
      </c>
      <c r="P46" s="240">
        <v>0</v>
      </c>
      <c r="Q46" s="240">
        <f>ROUND(E46*P46,2)</f>
        <v>0</v>
      </c>
      <c r="R46" s="240" t="s">
        <v>151</v>
      </c>
      <c r="S46" s="240" t="s">
        <v>109</v>
      </c>
      <c r="T46" s="241" t="s">
        <v>110</v>
      </c>
      <c r="U46" s="224">
        <v>0.4</v>
      </c>
      <c r="V46" s="224">
        <f>ROUND(E46*U46,2)</f>
        <v>25.2</v>
      </c>
      <c r="W46" s="224"/>
      <c r="X46" s="224" t="s">
        <v>111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112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21"/>
      <c r="B47" s="222"/>
      <c r="C47" s="251" t="s">
        <v>152</v>
      </c>
      <c r="D47" s="243"/>
      <c r="E47" s="243"/>
      <c r="F47" s="243"/>
      <c r="G47" s="243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114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21"/>
      <c r="B48" s="222"/>
      <c r="C48" s="252" t="s">
        <v>153</v>
      </c>
      <c r="D48" s="226"/>
      <c r="E48" s="227">
        <v>5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116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21"/>
      <c r="B49" s="222"/>
      <c r="C49" s="252" t="s">
        <v>154</v>
      </c>
      <c r="D49" s="226"/>
      <c r="E49" s="227">
        <v>50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4"/>
      <c r="Z49" s="214"/>
      <c r="AA49" s="214"/>
      <c r="AB49" s="214"/>
      <c r="AC49" s="214"/>
      <c r="AD49" s="214"/>
      <c r="AE49" s="214"/>
      <c r="AF49" s="214"/>
      <c r="AG49" s="214" t="s">
        <v>116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21"/>
      <c r="B50" s="222"/>
      <c r="C50" s="252" t="s">
        <v>155</v>
      </c>
      <c r="D50" s="226"/>
      <c r="E50" s="227">
        <v>8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4"/>
      <c r="Z50" s="214"/>
      <c r="AA50" s="214"/>
      <c r="AB50" s="214"/>
      <c r="AC50" s="214"/>
      <c r="AD50" s="214"/>
      <c r="AE50" s="214"/>
      <c r="AF50" s="214"/>
      <c r="AG50" s="214" t="s">
        <v>116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53"/>
      <c r="D51" s="245"/>
      <c r="E51" s="245"/>
      <c r="F51" s="245"/>
      <c r="G51" s="245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119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35">
        <v>10</v>
      </c>
      <c r="B52" s="236" t="s">
        <v>156</v>
      </c>
      <c r="C52" s="250" t="s">
        <v>157</v>
      </c>
      <c r="D52" s="237" t="s">
        <v>150</v>
      </c>
      <c r="E52" s="238">
        <v>86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0" t="s">
        <v>158</v>
      </c>
      <c r="S52" s="240" t="s">
        <v>109</v>
      </c>
      <c r="T52" s="241" t="s">
        <v>110</v>
      </c>
      <c r="U52" s="224">
        <v>0.16</v>
      </c>
      <c r="V52" s="224">
        <f>ROUND(E52*U52,2)</f>
        <v>13.76</v>
      </c>
      <c r="W52" s="224"/>
      <c r="X52" s="224" t="s">
        <v>111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112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52" t="s">
        <v>159</v>
      </c>
      <c r="D53" s="226"/>
      <c r="E53" s="227">
        <v>56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116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21"/>
      <c r="B54" s="222"/>
      <c r="C54" s="252" t="s">
        <v>154</v>
      </c>
      <c r="D54" s="226"/>
      <c r="E54" s="227">
        <v>50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4"/>
      <c r="Z54" s="214"/>
      <c r="AA54" s="214"/>
      <c r="AB54" s="214"/>
      <c r="AC54" s="214"/>
      <c r="AD54" s="214"/>
      <c r="AE54" s="214"/>
      <c r="AF54" s="214"/>
      <c r="AG54" s="214" t="s">
        <v>116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21"/>
      <c r="B55" s="222"/>
      <c r="C55" s="252" t="s">
        <v>160</v>
      </c>
      <c r="D55" s="226"/>
      <c r="E55" s="227">
        <v>-20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116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21"/>
      <c r="B56" s="222"/>
      <c r="C56" s="253"/>
      <c r="D56" s="245"/>
      <c r="E56" s="245"/>
      <c r="F56" s="245"/>
      <c r="G56" s="24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119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5">
        <v>11</v>
      </c>
      <c r="B57" s="236" t="s">
        <v>161</v>
      </c>
      <c r="C57" s="250" t="s">
        <v>162</v>
      </c>
      <c r="D57" s="237" t="s">
        <v>163</v>
      </c>
      <c r="E57" s="238">
        <v>15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0"/>
      <c r="S57" s="240" t="s">
        <v>164</v>
      </c>
      <c r="T57" s="241" t="s">
        <v>165</v>
      </c>
      <c r="U57" s="224">
        <v>0</v>
      </c>
      <c r="V57" s="224">
        <f>ROUND(E57*U57,2)</f>
        <v>0</v>
      </c>
      <c r="W57" s="224"/>
      <c r="X57" s="224" t="s">
        <v>111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112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21"/>
      <c r="B58" s="222"/>
      <c r="C58" s="252" t="s">
        <v>166</v>
      </c>
      <c r="D58" s="226"/>
      <c r="E58" s="227">
        <v>15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4"/>
      <c r="Z58" s="214"/>
      <c r="AA58" s="214"/>
      <c r="AB58" s="214"/>
      <c r="AC58" s="214"/>
      <c r="AD58" s="214"/>
      <c r="AE58" s="214"/>
      <c r="AF58" s="214"/>
      <c r="AG58" s="214" t="s">
        <v>116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53"/>
      <c r="D59" s="245"/>
      <c r="E59" s="245"/>
      <c r="F59" s="245"/>
      <c r="G59" s="245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4"/>
      <c r="Z59" s="214"/>
      <c r="AA59" s="214"/>
      <c r="AB59" s="214"/>
      <c r="AC59" s="214"/>
      <c r="AD59" s="214"/>
      <c r="AE59" s="214"/>
      <c r="AF59" s="214"/>
      <c r="AG59" s="214" t="s">
        <v>119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5">
        <v>12</v>
      </c>
      <c r="B60" s="236" t="s">
        <v>167</v>
      </c>
      <c r="C60" s="250" t="s">
        <v>168</v>
      </c>
      <c r="D60" s="237" t="s">
        <v>169</v>
      </c>
      <c r="E60" s="238">
        <v>4.2659999999999997E-2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40">
        <v>1</v>
      </c>
      <c r="O60" s="240">
        <f>ROUND(E60*N60,2)</f>
        <v>0.04</v>
      </c>
      <c r="P60" s="240">
        <v>0</v>
      </c>
      <c r="Q60" s="240">
        <f>ROUND(E60*P60,2)</f>
        <v>0</v>
      </c>
      <c r="R60" s="240" t="s">
        <v>170</v>
      </c>
      <c r="S60" s="240" t="s">
        <v>109</v>
      </c>
      <c r="T60" s="241" t="s">
        <v>110</v>
      </c>
      <c r="U60" s="224">
        <v>0</v>
      </c>
      <c r="V60" s="224">
        <f>ROUND(E60*U60,2)</f>
        <v>0</v>
      </c>
      <c r="W60" s="224"/>
      <c r="X60" s="224" t="s">
        <v>171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172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52" t="s">
        <v>173</v>
      </c>
      <c r="D61" s="226"/>
      <c r="E61" s="227">
        <v>4.2659999999999997E-2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116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21"/>
      <c r="B62" s="222"/>
      <c r="C62" s="253"/>
      <c r="D62" s="245"/>
      <c r="E62" s="245"/>
      <c r="F62" s="245"/>
      <c r="G62" s="245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4"/>
      <c r="Z62" s="214"/>
      <c r="AA62" s="214"/>
      <c r="AB62" s="214"/>
      <c r="AC62" s="214"/>
      <c r="AD62" s="214"/>
      <c r="AE62" s="214"/>
      <c r="AF62" s="214"/>
      <c r="AG62" s="214" t="s">
        <v>119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x14ac:dyDescent="0.2">
      <c r="A63" s="229" t="s">
        <v>103</v>
      </c>
      <c r="B63" s="230" t="s">
        <v>69</v>
      </c>
      <c r="C63" s="249" t="s">
        <v>70</v>
      </c>
      <c r="D63" s="231"/>
      <c r="E63" s="232"/>
      <c r="F63" s="233"/>
      <c r="G63" s="233">
        <f>SUMIF(AG64:AG69,"&lt;&gt;NOR",G64:G69)</f>
        <v>0</v>
      </c>
      <c r="H63" s="233"/>
      <c r="I63" s="233">
        <f>SUM(I64:I69)</f>
        <v>0</v>
      </c>
      <c r="J63" s="233"/>
      <c r="K63" s="233">
        <f>SUM(K64:K69)</f>
        <v>0</v>
      </c>
      <c r="L63" s="233"/>
      <c r="M63" s="233">
        <f>SUM(M64:M69)</f>
        <v>0</v>
      </c>
      <c r="N63" s="233"/>
      <c r="O63" s="233">
        <f>SUM(O64:O69)</f>
        <v>0</v>
      </c>
      <c r="P63" s="233"/>
      <c r="Q63" s="233">
        <f>SUM(Q64:Q69)</f>
        <v>0</v>
      </c>
      <c r="R63" s="233"/>
      <c r="S63" s="233"/>
      <c r="T63" s="234"/>
      <c r="U63" s="228"/>
      <c r="V63" s="228">
        <f>SUM(V64:V69)</f>
        <v>14.25</v>
      </c>
      <c r="W63" s="228"/>
      <c r="X63" s="228"/>
      <c r="AG63" t="s">
        <v>104</v>
      </c>
    </row>
    <row r="64" spans="1:60" outlineLevel="1" x14ac:dyDescent="0.2">
      <c r="A64" s="235">
        <v>13</v>
      </c>
      <c r="B64" s="236" t="s">
        <v>174</v>
      </c>
      <c r="C64" s="250" t="s">
        <v>175</v>
      </c>
      <c r="D64" s="237" t="s">
        <v>169</v>
      </c>
      <c r="E64" s="238">
        <v>7.53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0"/>
      <c r="S64" s="240" t="s">
        <v>164</v>
      </c>
      <c r="T64" s="241" t="s">
        <v>165</v>
      </c>
      <c r="U64" s="224">
        <v>0</v>
      </c>
      <c r="V64" s="224">
        <f>ROUND(E64*U64,2)</f>
        <v>0</v>
      </c>
      <c r="W64" s="224"/>
      <c r="X64" s="224" t="s">
        <v>111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176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21"/>
      <c r="B65" s="222"/>
      <c r="C65" s="252" t="s">
        <v>177</v>
      </c>
      <c r="D65" s="226"/>
      <c r="E65" s="227">
        <v>7.53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4"/>
      <c r="Z65" s="214"/>
      <c r="AA65" s="214"/>
      <c r="AB65" s="214"/>
      <c r="AC65" s="214"/>
      <c r="AD65" s="214"/>
      <c r="AE65" s="214"/>
      <c r="AF65" s="214"/>
      <c r="AG65" s="214" t="s">
        <v>116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1"/>
      <c r="B66" s="222"/>
      <c r="C66" s="253"/>
      <c r="D66" s="245"/>
      <c r="E66" s="245"/>
      <c r="F66" s="245"/>
      <c r="G66" s="245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4"/>
      <c r="Z66" s="214"/>
      <c r="AA66" s="214"/>
      <c r="AB66" s="214"/>
      <c r="AC66" s="214"/>
      <c r="AD66" s="214"/>
      <c r="AE66" s="214"/>
      <c r="AF66" s="214"/>
      <c r="AG66" s="214" t="s">
        <v>119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33.75" outlineLevel="1" x14ac:dyDescent="0.2">
      <c r="A67" s="235">
        <v>14</v>
      </c>
      <c r="B67" s="236" t="s">
        <v>178</v>
      </c>
      <c r="C67" s="250" t="s">
        <v>179</v>
      </c>
      <c r="D67" s="237" t="s">
        <v>169</v>
      </c>
      <c r="E67" s="238">
        <v>7.5302699999999998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0" t="s">
        <v>158</v>
      </c>
      <c r="S67" s="240" t="s">
        <v>109</v>
      </c>
      <c r="T67" s="241" t="s">
        <v>110</v>
      </c>
      <c r="U67" s="224">
        <v>1.8919999999999999</v>
      </c>
      <c r="V67" s="224">
        <f>ROUND(E67*U67,2)</f>
        <v>14.25</v>
      </c>
      <c r="W67" s="224"/>
      <c r="X67" s="224" t="s">
        <v>180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181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51" t="s">
        <v>182</v>
      </c>
      <c r="D68" s="243"/>
      <c r="E68" s="243"/>
      <c r="F68" s="243"/>
      <c r="G68" s="243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114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/>
      <c r="B69" s="222"/>
      <c r="C69" s="253"/>
      <c r="D69" s="245"/>
      <c r="E69" s="245"/>
      <c r="F69" s="245"/>
      <c r="G69" s="245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4"/>
      <c r="Z69" s="214"/>
      <c r="AA69" s="214"/>
      <c r="AB69" s="214"/>
      <c r="AC69" s="214"/>
      <c r="AD69" s="214"/>
      <c r="AE69" s="214"/>
      <c r="AF69" s="214"/>
      <c r="AG69" s="214" t="s">
        <v>119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2">
      <c r="A70" s="229" t="s">
        <v>103</v>
      </c>
      <c r="B70" s="230" t="s">
        <v>71</v>
      </c>
      <c r="C70" s="249" t="s">
        <v>72</v>
      </c>
      <c r="D70" s="231"/>
      <c r="E70" s="232"/>
      <c r="F70" s="233"/>
      <c r="G70" s="233">
        <f>SUMIF(AG71:AG147,"&lt;&gt;NOR",G71:G147)</f>
        <v>0</v>
      </c>
      <c r="H70" s="233"/>
      <c r="I70" s="233">
        <f>SUM(I71:I147)</f>
        <v>0</v>
      </c>
      <c r="J70" s="233"/>
      <c r="K70" s="233">
        <f>SUM(K71:K147)</f>
        <v>0</v>
      </c>
      <c r="L70" s="233"/>
      <c r="M70" s="233">
        <f>SUM(M71:M147)</f>
        <v>0</v>
      </c>
      <c r="N70" s="233"/>
      <c r="O70" s="233">
        <f>SUM(O71:O147)</f>
        <v>5.95</v>
      </c>
      <c r="P70" s="233"/>
      <c r="Q70" s="233">
        <f>SUM(Q71:Q147)</f>
        <v>0</v>
      </c>
      <c r="R70" s="233"/>
      <c r="S70" s="233"/>
      <c r="T70" s="234"/>
      <c r="U70" s="228"/>
      <c r="V70" s="228">
        <f>SUM(V71:V147)</f>
        <v>490.75</v>
      </c>
      <c r="W70" s="228"/>
      <c r="X70" s="228"/>
      <c r="AG70" t="s">
        <v>104</v>
      </c>
    </row>
    <row r="71" spans="1:60" outlineLevel="1" x14ac:dyDescent="0.2">
      <c r="A71" s="235">
        <v>15</v>
      </c>
      <c r="B71" s="236" t="s">
        <v>183</v>
      </c>
      <c r="C71" s="250" t="s">
        <v>184</v>
      </c>
      <c r="D71" s="237" t="s">
        <v>185</v>
      </c>
      <c r="E71" s="238">
        <v>66.808000000000007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6.0000000000000002E-5</v>
      </c>
      <c r="O71" s="240">
        <f>ROUND(E71*N71,2)</f>
        <v>0</v>
      </c>
      <c r="P71" s="240">
        <v>0</v>
      </c>
      <c r="Q71" s="240">
        <f>ROUND(E71*P71,2)</f>
        <v>0</v>
      </c>
      <c r="R71" s="240" t="s">
        <v>186</v>
      </c>
      <c r="S71" s="240" t="s">
        <v>109</v>
      </c>
      <c r="T71" s="241" t="s">
        <v>110</v>
      </c>
      <c r="U71" s="224">
        <v>0.42599999999999999</v>
      </c>
      <c r="V71" s="224">
        <f>ROUND(E71*U71,2)</f>
        <v>28.46</v>
      </c>
      <c r="W71" s="224"/>
      <c r="X71" s="224" t="s">
        <v>111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112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21"/>
      <c r="B72" s="222"/>
      <c r="C72" s="252" t="s">
        <v>187</v>
      </c>
      <c r="D72" s="226"/>
      <c r="E72" s="227">
        <v>54.207999999999998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4"/>
      <c r="Z72" s="214"/>
      <c r="AA72" s="214"/>
      <c r="AB72" s="214"/>
      <c r="AC72" s="214"/>
      <c r="AD72" s="214"/>
      <c r="AE72" s="214"/>
      <c r="AF72" s="214"/>
      <c r="AG72" s="214" t="s">
        <v>116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52" t="s">
        <v>188</v>
      </c>
      <c r="D73" s="226"/>
      <c r="E73" s="227">
        <v>12.6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116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53"/>
      <c r="D74" s="245"/>
      <c r="E74" s="245"/>
      <c r="F74" s="245"/>
      <c r="G74" s="245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119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5">
        <v>16</v>
      </c>
      <c r="B75" s="236" t="s">
        <v>189</v>
      </c>
      <c r="C75" s="250" t="s">
        <v>190</v>
      </c>
      <c r="D75" s="237" t="s">
        <v>185</v>
      </c>
      <c r="E75" s="238">
        <v>3004.7220000000002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5.0000000000000002E-5</v>
      </c>
      <c r="O75" s="240">
        <f>ROUND(E75*N75,2)</f>
        <v>0.15</v>
      </c>
      <c r="P75" s="240">
        <v>0</v>
      </c>
      <c r="Q75" s="240">
        <f>ROUND(E75*P75,2)</f>
        <v>0</v>
      </c>
      <c r="R75" s="240" t="s">
        <v>186</v>
      </c>
      <c r="S75" s="240" t="s">
        <v>109</v>
      </c>
      <c r="T75" s="241" t="s">
        <v>110</v>
      </c>
      <c r="U75" s="224">
        <v>0.1</v>
      </c>
      <c r="V75" s="224">
        <f>ROUND(E75*U75,2)</f>
        <v>300.47000000000003</v>
      </c>
      <c r="W75" s="224"/>
      <c r="X75" s="224" t="s">
        <v>111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112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52" t="s">
        <v>191</v>
      </c>
      <c r="D76" s="226"/>
      <c r="E76" s="227">
        <v>982.62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116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21"/>
      <c r="B77" s="222"/>
      <c r="C77" s="252" t="s">
        <v>192</v>
      </c>
      <c r="D77" s="226"/>
      <c r="E77" s="227">
        <v>1185.8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116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21"/>
      <c r="B78" s="222"/>
      <c r="C78" s="252" t="s">
        <v>193</v>
      </c>
      <c r="D78" s="226"/>
      <c r="E78" s="227">
        <v>257.92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4"/>
      <c r="Z78" s="214"/>
      <c r="AA78" s="214"/>
      <c r="AB78" s="214"/>
      <c r="AC78" s="214"/>
      <c r="AD78" s="214"/>
      <c r="AE78" s="214"/>
      <c r="AF78" s="214"/>
      <c r="AG78" s="214" t="s">
        <v>116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21"/>
      <c r="B79" s="222"/>
      <c r="C79" s="252" t="s">
        <v>194</v>
      </c>
      <c r="D79" s="226"/>
      <c r="E79" s="227">
        <v>159.43199999999999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4"/>
      <c r="Z79" s="214"/>
      <c r="AA79" s="214"/>
      <c r="AB79" s="214"/>
      <c r="AC79" s="214"/>
      <c r="AD79" s="214"/>
      <c r="AE79" s="214"/>
      <c r="AF79" s="214"/>
      <c r="AG79" s="214" t="s">
        <v>116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21"/>
      <c r="B80" s="222"/>
      <c r="C80" s="252" t="s">
        <v>195</v>
      </c>
      <c r="D80" s="226"/>
      <c r="E80" s="227">
        <v>418.95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4"/>
      <c r="Z80" s="214"/>
      <c r="AA80" s="214"/>
      <c r="AB80" s="214"/>
      <c r="AC80" s="214"/>
      <c r="AD80" s="214"/>
      <c r="AE80" s="214"/>
      <c r="AF80" s="214"/>
      <c r="AG80" s="214" t="s">
        <v>116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53"/>
      <c r="D81" s="245"/>
      <c r="E81" s="245"/>
      <c r="F81" s="245"/>
      <c r="G81" s="245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119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5">
        <v>17</v>
      </c>
      <c r="B82" s="236" t="s">
        <v>196</v>
      </c>
      <c r="C82" s="250" t="s">
        <v>197</v>
      </c>
      <c r="D82" s="237" t="s">
        <v>185</v>
      </c>
      <c r="E82" s="238">
        <v>1688.36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5.0000000000000002E-5</v>
      </c>
      <c r="O82" s="240">
        <f>ROUND(E82*N82,2)</f>
        <v>0.08</v>
      </c>
      <c r="P82" s="240">
        <v>0</v>
      </c>
      <c r="Q82" s="240">
        <f>ROUND(E82*P82,2)</f>
        <v>0</v>
      </c>
      <c r="R82" s="240" t="s">
        <v>186</v>
      </c>
      <c r="S82" s="240" t="s">
        <v>109</v>
      </c>
      <c r="T82" s="241" t="s">
        <v>110</v>
      </c>
      <c r="U82" s="224">
        <v>8.4000000000000005E-2</v>
      </c>
      <c r="V82" s="224">
        <f>ROUND(E82*U82,2)</f>
        <v>141.82</v>
      </c>
      <c r="W82" s="224"/>
      <c r="X82" s="224" t="s">
        <v>111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112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21"/>
      <c r="B83" s="222"/>
      <c r="C83" s="252" t="s">
        <v>198</v>
      </c>
      <c r="D83" s="226"/>
      <c r="E83" s="227">
        <v>110.11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4"/>
      <c r="Z83" s="214"/>
      <c r="AA83" s="214"/>
      <c r="AB83" s="214"/>
      <c r="AC83" s="214"/>
      <c r="AD83" s="214"/>
      <c r="AE83" s="214"/>
      <c r="AF83" s="214"/>
      <c r="AG83" s="214" t="s">
        <v>116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52" t="s">
        <v>199</v>
      </c>
      <c r="D84" s="226"/>
      <c r="E84" s="227">
        <v>2116.0500000000002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4"/>
      <c r="Z84" s="214"/>
      <c r="AA84" s="214"/>
      <c r="AB84" s="214"/>
      <c r="AC84" s="214"/>
      <c r="AD84" s="214"/>
      <c r="AE84" s="214"/>
      <c r="AF84" s="214"/>
      <c r="AG84" s="214" t="s">
        <v>116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21"/>
      <c r="B85" s="222"/>
      <c r="C85" s="252" t="s">
        <v>200</v>
      </c>
      <c r="D85" s="226"/>
      <c r="E85" s="227">
        <v>-537.79999999999995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4"/>
      <c r="Z85" s="214"/>
      <c r="AA85" s="214"/>
      <c r="AB85" s="214"/>
      <c r="AC85" s="214"/>
      <c r="AD85" s="214"/>
      <c r="AE85" s="214"/>
      <c r="AF85" s="214"/>
      <c r="AG85" s="214" t="s">
        <v>116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21"/>
      <c r="B86" s="222"/>
      <c r="C86" s="253"/>
      <c r="D86" s="245"/>
      <c r="E86" s="245"/>
      <c r="F86" s="245"/>
      <c r="G86" s="245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4"/>
      <c r="Z86" s="214"/>
      <c r="AA86" s="214"/>
      <c r="AB86" s="214"/>
      <c r="AC86" s="214"/>
      <c r="AD86" s="214"/>
      <c r="AE86" s="214"/>
      <c r="AF86" s="214"/>
      <c r="AG86" s="214" t="s">
        <v>119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5">
        <v>18</v>
      </c>
      <c r="B87" s="236" t="s">
        <v>201</v>
      </c>
      <c r="C87" s="250" t="s">
        <v>202</v>
      </c>
      <c r="D87" s="237" t="s">
        <v>185</v>
      </c>
      <c r="E87" s="238">
        <v>2516.27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0"/>
      <c r="S87" s="240" t="s">
        <v>164</v>
      </c>
      <c r="T87" s="241" t="s">
        <v>165</v>
      </c>
      <c r="U87" s="224">
        <v>0</v>
      </c>
      <c r="V87" s="224">
        <f>ROUND(E87*U87,2)</f>
        <v>0</v>
      </c>
      <c r="W87" s="224"/>
      <c r="X87" s="224" t="s">
        <v>111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112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52" t="s">
        <v>191</v>
      </c>
      <c r="D88" s="226"/>
      <c r="E88" s="227">
        <v>982.62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116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21"/>
      <c r="B89" s="222"/>
      <c r="C89" s="252" t="s">
        <v>199</v>
      </c>
      <c r="D89" s="226"/>
      <c r="E89" s="227">
        <v>2116.0500000000002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4"/>
      <c r="Z89" s="214"/>
      <c r="AA89" s="214"/>
      <c r="AB89" s="214"/>
      <c r="AC89" s="214"/>
      <c r="AD89" s="214"/>
      <c r="AE89" s="214"/>
      <c r="AF89" s="214"/>
      <c r="AG89" s="214" t="s">
        <v>116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52" t="s">
        <v>203</v>
      </c>
      <c r="D90" s="226"/>
      <c r="E90" s="227">
        <v>-582.4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116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/>
      <c r="B91" s="222"/>
      <c r="C91" s="253"/>
      <c r="D91" s="245"/>
      <c r="E91" s="245"/>
      <c r="F91" s="245"/>
      <c r="G91" s="245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4"/>
      <c r="Z91" s="214"/>
      <c r="AA91" s="214"/>
      <c r="AB91" s="214"/>
      <c r="AC91" s="214"/>
      <c r="AD91" s="214"/>
      <c r="AE91" s="214"/>
      <c r="AF91" s="214"/>
      <c r="AG91" s="214" t="s">
        <v>119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5">
        <v>19</v>
      </c>
      <c r="B92" s="236" t="s">
        <v>204</v>
      </c>
      <c r="C92" s="250" t="s">
        <v>205</v>
      </c>
      <c r="D92" s="237" t="s">
        <v>206</v>
      </c>
      <c r="E92" s="238">
        <v>20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40">
        <v>0</v>
      </c>
      <c r="O92" s="240">
        <f>ROUND(E92*N92,2)</f>
        <v>0</v>
      </c>
      <c r="P92" s="240">
        <v>0</v>
      </c>
      <c r="Q92" s="240">
        <f>ROUND(E92*P92,2)</f>
        <v>0</v>
      </c>
      <c r="R92" s="240" t="s">
        <v>207</v>
      </c>
      <c r="S92" s="240" t="s">
        <v>109</v>
      </c>
      <c r="T92" s="241" t="s">
        <v>110</v>
      </c>
      <c r="U92" s="224">
        <v>1</v>
      </c>
      <c r="V92" s="224">
        <f>ROUND(E92*U92,2)</f>
        <v>20</v>
      </c>
      <c r="W92" s="224"/>
      <c r="X92" s="224" t="s">
        <v>208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209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21"/>
      <c r="B93" s="222"/>
      <c r="C93" s="252" t="s">
        <v>210</v>
      </c>
      <c r="D93" s="226"/>
      <c r="E93" s="227">
        <v>60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4"/>
      <c r="Z93" s="214"/>
      <c r="AA93" s="214"/>
      <c r="AB93" s="214"/>
      <c r="AC93" s="214"/>
      <c r="AD93" s="214"/>
      <c r="AE93" s="214"/>
      <c r="AF93" s="214"/>
      <c r="AG93" s="214" t="s">
        <v>116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21"/>
      <c r="B94" s="222"/>
      <c r="C94" s="252" t="s">
        <v>211</v>
      </c>
      <c r="D94" s="226"/>
      <c r="E94" s="227">
        <v>-40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4"/>
      <c r="Z94" s="214"/>
      <c r="AA94" s="214"/>
      <c r="AB94" s="214"/>
      <c r="AC94" s="214"/>
      <c r="AD94" s="214"/>
      <c r="AE94" s="214"/>
      <c r="AF94" s="214"/>
      <c r="AG94" s="214" t="s">
        <v>116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21"/>
      <c r="B95" s="222"/>
      <c r="C95" s="253"/>
      <c r="D95" s="245"/>
      <c r="E95" s="245"/>
      <c r="F95" s="245"/>
      <c r="G95" s="245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4"/>
      <c r="Z95" s="214"/>
      <c r="AA95" s="214"/>
      <c r="AB95" s="214"/>
      <c r="AC95" s="214"/>
      <c r="AD95" s="214"/>
      <c r="AE95" s="214"/>
      <c r="AF95" s="214"/>
      <c r="AG95" s="214" t="s">
        <v>119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5">
        <v>20</v>
      </c>
      <c r="B96" s="236" t="s">
        <v>212</v>
      </c>
      <c r="C96" s="250" t="s">
        <v>213</v>
      </c>
      <c r="D96" s="237" t="s">
        <v>169</v>
      </c>
      <c r="E96" s="238">
        <v>5.8540000000000002E-2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40">
        <v>1</v>
      </c>
      <c r="O96" s="240">
        <f>ROUND(E96*N96,2)</f>
        <v>0.06</v>
      </c>
      <c r="P96" s="240">
        <v>0</v>
      </c>
      <c r="Q96" s="240">
        <f>ROUND(E96*P96,2)</f>
        <v>0</v>
      </c>
      <c r="R96" s="240" t="s">
        <v>170</v>
      </c>
      <c r="S96" s="240" t="s">
        <v>109</v>
      </c>
      <c r="T96" s="241" t="s">
        <v>110</v>
      </c>
      <c r="U96" s="224">
        <v>0</v>
      </c>
      <c r="V96" s="224">
        <f>ROUND(E96*U96,2)</f>
        <v>0</v>
      </c>
      <c r="W96" s="224"/>
      <c r="X96" s="224" t="s">
        <v>171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172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21"/>
      <c r="B97" s="222"/>
      <c r="C97" s="252" t="s">
        <v>214</v>
      </c>
      <c r="D97" s="226"/>
      <c r="E97" s="227">
        <v>5.8540000000000002E-2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4"/>
      <c r="Z97" s="214"/>
      <c r="AA97" s="214"/>
      <c r="AB97" s="214"/>
      <c r="AC97" s="214"/>
      <c r="AD97" s="214"/>
      <c r="AE97" s="214"/>
      <c r="AF97" s="214"/>
      <c r="AG97" s="214" t="s">
        <v>116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21"/>
      <c r="B98" s="222"/>
      <c r="C98" s="253"/>
      <c r="D98" s="245"/>
      <c r="E98" s="245"/>
      <c r="F98" s="245"/>
      <c r="G98" s="245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4"/>
      <c r="Z98" s="214"/>
      <c r="AA98" s="214"/>
      <c r="AB98" s="214"/>
      <c r="AC98" s="214"/>
      <c r="AD98" s="214"/>
      <c r="AE98" s="214"/>
      <c r="AF98" s="214"/>
      <c r="AG98" s="214" t="s">
        <v>119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 x14ac:dyDescent="0.2">
      <c r="A99" s="235">
        <v>21</v>
      </c>
      <c r="B99" s="236" t="s">
        <v>215</v>
      </c>
      <c r="C99" s="250" t="s">
        <v>216</v>
      </c>
      <c r="D99" s="237" t="s">
        <v>185</v>
      </c>
      <c r="E99" s="238">
        <v>575.64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40">
        <v>1E-3</v>
      </c>
      <c r="O99" s="240">
        <f>ROUND(E99*N99,2)</f>
        <v>0.57999999999999996</v>
      </c>
      <c r="P99" s="240">
        <v>0</v>
      </c>
      <c r="Q99" s="240">
        <f>ROUND(E99*P99,2)</f>
        <v>0</v>
      </c>
      <c r="R99" s="240" t="s">
        <v>170</v>
      </c>
      <c r="S99" s="240" t="s">
        <v>109</v>
      </c>
      <c r="T99" s="241" t="s">
        <v>110</v>
      </c>
      <c r="U99" s="224">
        <v>0</v>
      </c>
      <c r="V99" s="224">
        <f>ROUND(E99*U99,2)</f>
        <v>0</v>
      </c>
      <c r="W99" s="224"/>
      <c r="X99" s="224" t="s">
        <v>171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172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21"/>
      <c r="B100" s="222"/>
      <c r="C100" s="252" t="s">
        <v>217</v>
      </c>
      <c r="D100" s="226"/>
      <c r="E100" s="227">
        <v>575.64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116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21"/>
      <c r="B101" s="222"/>
      <c r="C101" s="253"/>
      <c r="D101" s="245"/>
      <c r="E101" s="245"/>
      <c r="F101" s="245"/>
      <c r="G101" s="245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119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22.5" outlineLevel="1" x14ac:dyDescent="0.2">
      <c r="A102" s="235">
        <v>22</v>
      </c>
      <c r="B102" s="236" t="s">
        <v>218</v>
      </c>
      <c r="C102" s="250" t="s">
        <v>219</v>
      </c>
      <c r="D102" s="237" t="s">
        <v>169</v>
      </c>
      <c r="E102" s="238">
        <v>0.32080999999999998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40">
        <v>1</v>
      </c>
      <c r="O102" s="240">
        <f>ROUND(E102*N102,2)</f>
        <v>0.32</v>
      </c>
      <c r="P102" s="240">
        <v>0</v>
      </c>
      <c r="Q102" s="240">
        <f>ROUND(E102*P102,2)</f>
        <v>0</v>
      </c>
      <c r="R102" s="240" t="s">
        <v>170</v>
      </c>
      <c r="S102" s="240" t="s">
        <v>109</v>
      </c>
      <c r="T102" s="241" t="s">
        <v>110</v>
      </c>
      <c r="U102" s="224">
        <v>0</v>
      </c>
      <c r="V102" s="224">
        <f>ROUND(E102*U102,2)</f>
        <v>0</v>
      </c>
      <c r="W102" s="224"/>
      <c r="X102" s="224" t="s">
        <v>171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172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21"/>
      <c r="B103" s="222"/>
      <c r="C103" s="252" t="s">
        <v>220</v>
      </c>
      <c r="D103" s="226"/>
      <c r="E103" s="227">
        <v>0.32080999999999998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116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21"/>
      <c r="B104" s="222"/>
      <c r="C104" s="253"/>
      <c r="D104" s="245"/>
      <c r="E104" s="245"/>
      <c r="F104" s="245"/>
      <c r="G104" s="245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119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5">
        <v>23</v>
      </c>
      <c r="B105" s="236" t="s">
        <v>221</v>
      </c>
      <c r="C105" s="250" t="s">
        <v>222</v>
      </c>
      <c r="D105" s="237" t="s">
        <v>169</v>
      </c>
      <c r="E105" s="238">
        <v>0.21865000000000001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40">
        <v>1</v>
      </c>
      <c r="O105" s="240">
        <f>ROUND(E105*N105,2)</f>
        <v>0.22</v>
      </c>
      <c r="P105" s="240">
        <v>0</v>
      </c>
      <c r="Q105" s="240">
        <f>ROUND(E105*P105,2)</f>
        <v>0</v>
      </c>
      <c r="R105" s="240" t="s">
        <v>170</v>
      </c>
      <c r="S105" s="240" t="s">
        <v>109</v>
      </c>
      <c r="T105" s="241" t="s">
        <v>110</v>
      </c>
      <c r="U105" s="224">
        <v>0</v>
      </c>
      <c r="V105" s="224">
        <f>ROUND(E105*U105,2)</f>
        <v>0</v>
      </c>
      <c r="W105" s="224"/>
      <c r="X105" s="224" t="s">
        <v>171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172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21"/>
      <c r="B106" s="222"/>
      <c r="C106" s="252" t="s">
        <v>223</v>
      </c>
      <c r="D106" s="226"/>
      <c r="E106" s="227">
        <v>0.21865000000000001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116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53"/>
      <c r="D107" s="245"/>
      <c r="E107" s="245"/>
      <c r="F107" s="245"/>
      <c r="G107" s="245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119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2.5" outlineLevel="1" x14ac:dyDescent="0.2">
      <c r="A108" s="235">
        <v>24</v>
      </c>
      <c r="B108" s="236" t="s">
        <v>224</v>
      </c>
      <c r="C108" s="250" t="s">
        <v>225</v>
      </c>
      <c r="D108" s="237" t="s">
        <v>169</v>
      </c>
      <c r="E108" s="238">
        <v>0.11092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40">
        <v>1</v>
      </c>
      <c r="O108" s="240">
        <f>ROUND(E108*N108,2)</f>
        <v>0.11</v>
      </c>
      <c r="P108" s="240">
        <v>0</v>
      </c>
      <c r="Q108" s="240">
        <f>ROUND(E108*P108,2)</f>
        <v>0</v>
      </c>
      <c r="R108" s="240" t="s">
        <v>170</v>
      </c>
      <c r="S108" s="240" t="s">
        <v>109</v>
      </c>
      <c r="T108" s="241" t="s">
        <v>110</v>
      </c>
      <c r="U108" s="224">
        <v>0</v>
      </c>
      <c r="V108" s="224">
        <f>ROUND(E108*U108,2)</f>
        <v>0</v>
      </c>
      <c r="W108" s="224"/>
      <c r="X108" s="224" t="s">
        <v>171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172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21"/>
      <c r="B109" s="222"/>
      <c r="C109" s="252" t="s">
        <v>226</v>
      </c>
      <c r="D109" s="226"/>
      <c r="E109" s="227">
        <v>6.88E-2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116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21"/>
      <c r="B110" s="222"/>
      <c r="C110" s="252" t="s">
        <v>227</v>
      </c>
      <c r="D110" s="226"/>
      <c r="E110" s="227">
        <v>4.2119999999999998E-2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116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21"/>
      <c r="B111" s="222"/>
      <c r="C111" s="253"/>
      <c r="D111" s="245"/>
      <c r="E111" s="245"/>
      <c r="F111" s="245"/>
      <c r="G111" s="245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119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2.5" outlineLevel="1" x14ac:dyDescent="0.2">
      <c r="A112" s="235">
        <v>25</v>
      </c>
      <c r="B112" s="236" t="s">
        <v>228</v>
      </c>
      <c r="C112" s="250" t="s">
        <v>229</v>
      </c>
      <c r="D112" s="237" t="s">
        <v>169</v>
      </c>
      <c r="E112" s="238">
        <v>0.57942000000000005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40">
        <v>1</v>
      </c>
      <c r="O112" s="240">
        <f>ROUND(E112*N112,2)</f>
        <v>0.57999999999999996</v>
      </c>
      <c r="P112" s="240">
        <v>0</v>
      </c>
      <c r="Q112" s="240">
        <f>ROUND(E112*P112,2)</f>
        <v>0</v>
      </c>
      <c r="R112" s="240" t="s">
        <v>170</v>
      </c>
      <c r="S112" s="240" t="s">
        <v>109</v>
      </c>
      <c r="T112" s="241" t="s">
        <v>110</v>
      </c>
      <c r="U112" s="224">
        <v>0</v>
      </c>
      <c r="V112" s="224">
        <f>ROUND(E112*U112,2)</f>
        <v>0</v>
      </c>
      <c r="W112" s="224"/>
      <c r="X112" s="224" t="s">
        <v>171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172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21"/>
      <c r="B113" s="222"/>
      <c r="C113" s="252" t="s">
        <v>230</v>
      </c>
      <c r="D113" s="226"/>
      <c r="E113" s="227">
        <v>0.41499000000000003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116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21"/>
      <c r="B114" s="222"/>
      <c r="C114" s="252" t="s">
        <v>231</v>
      </c>
      <c r="D114" s="226"/>
      <c r="E114" s="227">
        <v>0.16442999999999999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116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21"/>
      <c r="B115" s="222"/>
      <c r="C115" s="253"/>
      <c r="D115" s="245"/>
      <c r="E115" s="245"/>
      <c r="F115" s="245"/>
      <c r="G115" s="245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119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5">
        <v>26</v>
      </c>
      <c r="B116" s="236" t="s">
        <v>232</v>
      </c>
      <c r="C116" s="250" t="s">
        <v>233</v>
      </c>
      <c r="D116" s="237" t="s">
        <v>169</v>
      </c>
      <c r="E116" s="238">
        <v>4.5900000000000003E-2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40">
        <v>1</v>
      </c>
      <c r="O116" s="240">
        <f>ROUND(E116*N116,2)</f>
        <v>0.05</v>
      </c>
      <c r="P116" s="240">
        <v>0</v>
      </c>
      <c r="Q116" s="240">
        <f>ROUND(E116*P116,2)</f>
        <v>0</v>
      </c>
      <c r="R116" s="240" t="s">
        <v>170</v>
      </c>
      <c r="S116" s="240" t="s">
        <v>109</v>
      </c>
      <c r="T116" s="241" t="s">
        <v>110</v>
      </c>
      <c r="U116" s="224">
        <v>0</v>
      </c>
      <c r="V116" s="224">
        <f>ROUND(E116*U116,2)</f>
        <v>0</v>
      </c>
      <c r="W116" s="224"/>
      <c r="X116" s="224" t="s">
        <v>171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172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21"/>
      <c r="B117" s="222"/>
      <c r="C117" s="252" t="s">
        <v>234</v>
      </c>
      <c r="D117" s="226"/>
      <c r="E117" s="227">
        <v>4.5900000000000003E-2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116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21"/>
      <c r="B118" s="222"/>
      <c r="C118" s="253"/>
      <c r="D118" s="245"/>
      <c r="E118" s="245"/>
      <c r="F118" s="245"/>
      <c r="G118" s="245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119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5">
        <v>27</v>
      </c>
      <c r="B119" s="236" t="s">
        <v>235</v>
      </c>
      <c r="C119" s="250" t="s">
        <v>236</v>
      </c>
      <c r="D119" s="237" t="s">
        <v>169</v>
      </c>
      <c r="E119" s="238">
        <v>0.93211999999999995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40">
        <v>1</v>
      </c>
      <c r="O119" s="240">
        <f>ROUND(E119*N119,2)</f>
        <v>0.93</v>
      </c>
      <c r="P119" s="240">
        <v>0</v>
      </c>
      <c r="Q119" s="240">
        <f>ROUND(E119*P119,2)</f>
        <v>0</v>
      </c>
      <c r="R119" s="240" t="s">
        <v>170</v>
      </c>
      <c r="S119" s="240" t="s">
        <v>109</v>
      </c>
      <c r="T119" s="241" t="s">
        <v>110</v>
      </c>
      <c r="U119" s="224">
        <v>0</v>
      </c>
      <c r="V119" s="224">
        <f>ROUND(E119*U119,2)</f>
        <v>0</v>
      </c>
      <c r="W119" s="224"/>
      <c r="X119" s="224" t="s">
        <v>171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172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21"/>
      <c r="B120" s="222"/>
      <c r="C120" s="252" t="s">
        <v>237</v>
      </c>
      <c r="D120" s="226"/>
      <c r="E120" s="227">
        <v>0.65356000000000003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116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21"/>
      <c r="B121" s="222"/>
      <c r="C121" s="252" t="s">
        <v>238</v>
      </c>
      <c r="D121" s="226"/>
      <c r="E121" s="227">
        <v>0.27855000000000002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116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21"/>
      <c r="B122" s="222"/>
      <c r="C122" s="253"/>
      <c r="D122" s="245"/>
      <c r="E122" s="245"/>
      <c r="F122" s="245"/>
      <c r="G122" s="245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119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5">
        <v>28</v>
      </c>
      <c r="B123" s="236" t="s">
        <v>239</v>
      </c>
      <c r="C123" s="250" t="s">
        <v>240</v>
      </c>
      <c r="D123" s="237" t="s">
        <v>169</v>
      </c>
      <c r="E123" s="238">
        <v>0.75714000000000004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40">
        <v>1</v>
      </c>
      <c r="O123" s="240">
        <f>ROUND(E123*N123,2)</f>
        <v>0.76</v>
      </c>
      <c r="P123" s="240">
        <v>0</v>
      </c>
      <c r="Q123" s="240">
        <f>ROUND(E123*P123,2)</f>
        <v>0</v>
      </c>
      <c r="R123" s="240" t="s">
        <v>170</v>
      </c>
      <c r="S123" s="240" t="s">
        <v>109</v>
      </c>
      <c r="T123" s="241" t="s">
        <v>110</v>
      </c>
      <c r="U123" s="224">
        <v>0</v>
      </c>
      <c r="V123" s="224">
        <f>ROUND(E123*U123,2)</f>
        <v>0</v>
      </c>
      <c r="W123" s="224"/>
      <c r="X123" s="224" t="s">
        <v>171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172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21"/>
      <c r="B124" s="222"/>
      <c r="C124" s="252" t="s">
        <v>241</v>
      </c>
      <c r="D124" s="226"/>
      <c r="E124" s="227">
        <v>0.58496000000000004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116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21"/>
      <c r="B125" s="222"/>
      <c r="C125" s="252" t="s">
        <v>242</v>
      </c>
      <c r="D125" s="226"/>
      <c r="E125" s="227">
        <v>0.17219000000000001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116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21"/>
      <c r="B126" s="222"/>
      <c r="C126" s="253"/>
      <c r="D126" s="245"/>
      <c r="E126" s="245"/>
      <c r="F126" s="245"/>
      <c r="G126" s="245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119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2.5" outlineLevel="1" x14ac:dyDescent="0.2">
      <c r="A127" s="235">
        <v>29</v>
      </c>
      <c r="B127" s="236" t="s">
        <v>243</v>
      </c>
      <c r="C127" s="250" t="s">
        <v>244</v>
      </c>
      <c r="D127" s="237" t="s">
        <v>163</v>
      </c>
      <c r="E127" s="238">
        <v>14.3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40">
        <v>8.7399999999999995E-3</v>
      </c>
      <c r="O127" s="240">
        <f>ROUND(E127*N127,2)</f>
        <v>0.12</v>
      </c>
      <c r="P127" s="240">
        <v>0</v>
      </c>
      <c r="Q127" s="240">
        <f>ROUND(E127*P127,2)</f>
        <v>0</v>
      </c>
      <c r="R127" s="240" t="s">
        <v>170</v>
      </c>
      <c r="S127" s="240" t="s">
        <v>109</v>
      </c>
      <c r="T127" s="241" t="s">
        <v>110</v>
      </c>
      <c r="U127" s="224">
        <v>0</v>
      </c>
      <c r="V127" s="224">
        <f>ROUND(E127*U127,2)</f>
        <v>0</v>
      </c>
      <c r="W127" s="224"/>
      <c r="X127" s="224" t="s">
        <v>171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172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21"/>
      <c r="B128" s="222"/>
      <c r="C128" s="252" t="s">
        <v>245</v>
      </c>
      <c r="D128" s="226"/>
      <c r="E128" s="227">
        <v>14.3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116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21"/>
      <c r="B129" s="222"/>
      <c r="C129" s="253"/>
      <c r="D129" s="245"/>
      <c r="E129" s="245"/>
      <c r="F129" s="245"/>
      <c r="G129" s="245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119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2.5" outlineLevel="1" x14ac:dyDescent="0.2">
      <c r="A130" s="235">
        <v>30</v>
      </c>
      <c r="B130" s="236" t="s">
        <v>246</v>
      </c>
      <c r="C130" s="250" t="s">
        <v>247</v>
      </c>
      <c r="D130" s="237" t="s">
        <v>169</v>
      </c>
      <c r="E130" s="238">
        <v>0.68635999999999997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40">
        <v>1</v>
      </c>
      <c r="O130" s="240">
        <f>ROUND(E130*N130,2)</f>
        <v>0.69</v>
      </c>
      <c r="P130" s="240">
        <v>0</v>
      </c>
      <c r="Q130" s="240">
        <f>ROUND(E130*P130,2)</f>
        <v>0</v>
      </c>
      <c r="R130" s="240" t="s">
        <v>170</v>
      </c>
      <c r="S130" s="240" t="s">
        <v>109</v>
      </c>
      <c r="T130" s="241" t="s">
        <v>110</v>
      </c>
      <c r="U130" s="224">
        <v>0</v>
      </c>
      <c r="V130" s="224">
        <f>ROUND(E130*U130,2)</f>
        <v>0</v>
      </c>
      <c r="W130" s="224"/>
      <c r="X130" s="224" t="s">
        <v>171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172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21"/>
      <c r="B131" s="222"/>
      <c r="C131" s="252" t="s">
        <v>248</v>
      </c>
      <c r="D131" s="226"/>
      <c r="E131" s="227">
        <v>0.42660999999999999</v>
      </c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116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21"/>
      <c r="B132" s="222"/>
      <c r="C132" s="252" t="s">
        <v>249</v>
      </c>
      <c r="D132" s="226"/>
      <c r="E132" s="227">
        <v>0.16313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116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21"/>
      <c r="B133" s="222"/>
      <c r="C133" s="252" t="s">
        <v>250</v>
      </c>
      <c r="D133" s="226"/>
      <c r="E133" s="227">
        <v>9.6619999999999998E-2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116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21"/>
      <c r="B134" s="222"/>
      <c r="C134" s="253"/>
      <c r="D134" s="245"/>
      <c r="E134" s="245"/>
      <c r="F134" s="245"/>
      <c r="G134" s="245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119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22.5" outlineLevel="1" x14ac:dyDescent="0.2">
      <c r="A135" s="235">
        <v>31</v>
      </c>
      <c r="B135" s="236" t="s">
        <v>251</v>
      </c>
      <c r="C135" s="250" t="s">
        <v>252</v>
      </c>
      <c r="D135" s="237" t="s">
        <v>169</v>
      </c>
      <c r="E135" s="238">
        <v>0.67452000000000001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40">
        <v>1</v>
      </c>
      <c r="O135" s="240">
        <f>ROUND(E135*N135,2)</f>
        <v>0.67</v>
      </c>
      <c r="P135" s="240">
        <v>0</v>
      </c>
      <c r="Q135" s="240">
        <f>ROUND(E135*P135,2)</f>
        <v>0</v>
      </c>
      <c r="R135" s="240" t="s">
        <v>170</v>
      </c>
      <c r="S135" s="240" t="s">
        <v>109</v>
      </c>
      <c r="T135" s="241" t="s">
        <v>110</v>
      </c>
      <c r="U135" s="224">
        <v>0</v>
      </c>
      <c r="V135" s="224">
        <f>ROUND(E135*U135,2)</f>
        <v>0</v>
      </c>
      <c r="W135" s="224"/>
      <c r="X135" s="224" t="s">
        <v>171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172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21"/>
      <c r="B136" s="222"/>
      <c r="C136" s="252" t="s">
        <v>253</v>
      </c>
      <c r="D136" s="226"/>
      <c r="E136" s="227">
        <v>0.48310999999999998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116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21"/>
      <c r="B137" s="222"/>
      <c r="C137" s="252" t="s">
        <v>254</v>
      </c>
      <c r="D137" s="226"/>
      <c r="E137" s="227">
        <v>0.19142000000000001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116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21"/>
      <c r="B138" s="222"/>
      <c r="C138" s="253"/>
      <c r="D138" s="245"/>
      <c r="E138" s="245"/>
      <c r="F138" s="245"/>
      <c r="G138" s="245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119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5">
        <v>32</v>
      </c>
      <c r="B139" s="236" t="s">
        <v>255</v>
      </c>
      <c r="C139" s="250" t="s">
        <v>256</v>
      </c>
      <c r="D139" s="237" t="s">
        <v>107</v>
      </c>
      <c r="E139" s="238">
        <v>44.6875</v>
      </c>
      <c r="F139" s="239"/>
      <c r="G139" s="240">
        <f>ROUND(E139*F139,2)</f>
        <v>0</v>
      </c>
      <c r="H139" s="239"/>
      <c r="I139" s="240">
        <f>ROUND(E139*H139,2)</f>
        <v>0</v>
      </c>
      <c r="J139" s="239"/>
      <c r="K139" s="240">
        <f>ROUND(E139*J139,2)</f>
        <v>0</v>
      </c>
      <c r="L139" s="240">
        <v>21</v>
      </c>
      <c r="M139" s="240">
        <f>G139*(1+L139/100)</f>
        <v>0</v>
      </c>
      <c r="N139" s="240">
        <v>1.4E-2</v>
      </c>
      <c r="O139" s="240">
        <f>ROUND(E139*N139,2)</f>
        <v>0.63</v>
      </c>
      <c r="P139" s="240">
        <v>0</v>
      </c>
      <c r="Q139" s="240">
        <f>ROUND(E139*P139,2)</f>
        <v>0</v>
      </c>
      <c r="R139" s="240"/>
      <c r="S139" s="240" t="s">
        <v>164</v>
      </c>
      <c r="T139" s="241" t="s">
        <v>165</v>
      </c>
      <c r="U139" s="224">
        <v>0</v>
      </c>
      <c r="V139" s="224">
        <f>ROUND(E139*U139,2)</f>
        <v>0</v>
      </c>
      <c r="W139" s="224"/>
      <c r="X139" s="224" t="s">
        <v>171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172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21"/>
      <c r="B140" s="222"/>
      <c r="C140" s="252" t="s">
        <v>257</v>
      </c>
      <c r="D140" s="226"/>
      <c r="E140" s="227">
        <v>44.6875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116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21"/>
      <c r="B141" s="222"/>
      <c r="C141" s="253"/>
      <c r="D141" s="245"/>
      <c r="E141" s="245"/>
      <c r="F141" s="245"/>
      <c r="G141" s="245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119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21">
        <v>33</v>
      </c>
      <c r="B142" s="222" t="s">
        <v>258</v>
      </c>
      <c r="C142" s="254" t="s">
        <v>259</v>
      </c>
      <c r="D142" s="223" t="s">
        <v>0</v>
      </c>
      <c r="E142" s="244"/>
      <c r="F142" s="225"/>
      <c r="G142" s="224">
        <f>ROUND(E142*F142,2)</f>
        <v>0</v>
      </c>
      <c r="H142" s="225"/>
      <c r="I142" s="224">
        <f>ROUND(E142*H142,2)</f>
        <v>0</v>
      </c>
      <c r="J142" s="225"/>
      <c r="K142" s="224">
        <f>ROUND(E142*J142,2)</f>
        <v>0</v>
      </c>
      <c r="L142" s="224">
        <v>21</v>
      </c>
      <c r="M142" s="224">
        <f>G142*(1+L142/100)</f>
        <v>0</v>
      </c>
      <c r="N142" s="224">
        <v>0</v>
      </c>
      <c r="O142" s="224">
        <f>ROUND(E142*N142,2)</f>
        <v>0</v>
      </c>
      <c r="P142" s="224">
        <v>0</v>
      </c>
      <c r="Q142" s="224">
        <f>ROUND(E142*P142,2)</f>
        <v>0</v>
      </c>
      <c r="R142" s="224" t="s">
        <v>186</v>
      </c>
      <c r="S142" s="224" t="s">
        <v>109</v>
      </c>
      <c r="T142" s="224" t="s">
        <v>110</v>
      </c>
      <c r="U142" s="224">
        <v>0</v>
      </c>
      <c r="V142" s="224">
        <f>ROUND(E142*U142,2)</f>
        <v>0</v>
      </c>
      <c r="W142" s="224"/>
      <c r="X142" s="224" t="s">
        <v>180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181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21"/>
      <c r="B143" s="222"/>
      <c r="C143" s="255" t="s">
        <v>260</v>
      </c>
      <c r="D143" s="246"/>
      <c r="E143" s="246"/>
      <c r="F143" s="246"/>
      <c r="G143" s="246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114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21"/>
      <c r="B144" s="222"/>
      <c r="C144" s="253"/>
      <c r="D144" s="245"/>
      <c r="E144" s="245"/>
      <c r="F144" s="245"/>
      <c r="G144" s="245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119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33.75" outlineLevel="1" x14ac:dyDescent="0.2">
      <c r="A145" s="221">
        <v>34</v>
      </c>
      <c r="B145" s="222" t="s">
        <v>261</v>
      </c>
      <c r="C145" s="254" t="s">
        <v>262</v>
      </c>
      <c r="D145" s="223" t="s">
        <v>0</v>
      </c>
      <c r="E145" s="244"/>
      <c r="F145" s="225"/>
      <c r="G145" s="224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0</v>
      </c>
      <c r="O145" s="224">
        <f>ROUND(E145*N145,2)</f>
        <v>0</v>
      </c>
      <c r="P145" s="224">
        <v>0</v>
      </c>
      <c r="Q145" s="224">
        <f>ROUND(E145*P145,2)</f>
        <v>0</v>
      </c>
      <c r="R145" s="224" t="s">
        <v>186</v>
      </c>
      <c r="S145" s="224" t="s">
        <v>109</v>
      </c>
      <c r="T145" s="224" t="s">
        <v>110</v>
      </c>
      <c r="U145" s="224">
        <v>0</v>
      </c>
      <c r="V145" s="224">
        <f>ROUND(E145*U145,2)</f>
        <v>0</v>
      </c>
      <c r="W145" s="224"/>
      <c r="X145" s="224" t="s">
        <v>180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181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21"/>
      <c r="B146" s="222"/>
      <c r="C146" s="255" t="s">
        <v>260</v>
      </c>
      <c r="D146" s="246"/>
      <c r="E146" s="246"/>
      <c r="F146" s="246"/>
      <c r="G146" s="246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114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21"/>
      <c r="B147" s="222"/>
      <c r="C147" s="253"/>
      <c r="D147" s="245"/>
      <c r="E147" s="245"/>
      <c r="F147" s="245"/>
      <c r="G147" s="245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119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x14ac:dyDescent="0.2">
      <c r="A148" s="229" t="s">
        <v>103</v>
      </c>
      <c r="B148" s="230" t="s">
        <v>73</v>
      </c>
      <c r="C148" s="249" t="s">
        <v>74</v>
      </c>
      <c r="D148" s="231"/>
      <c r="E148" s="232"/>
      <c r="F148" s="233"/>
      <c r="G148" s="233">
        <f>SUMIF(AG149:AG169,"&lt;&gt;NOR",G149:G169)</f>
        <v>0</v>
      </c>
      <c r="H148" s="233"/>
      <c r="I148" s="233">
        <f>SUM(I149:I169)</f>
        <v>0</v>
      </c>
      <c r="J148" s="233"/>
      <c r="K148" s="233">
        <f>SUM(K149:K169)</f>
        <v>0</v>
      </c>
      <c r="L148" s="233"/>
      <c r="M148" s="233">
        <f>SUM(M149:M169)</f>
        <v>0</v>
      </c>
      <c r="N148" s="233"/>
      <c r="O148" s="233">
        <f>SUM(O149:O169)</f>
        <v>0.06</v>
      </c>
      <c r="P148" s="233"/>
      <c r="Q148" s="233">
        <f>SUM(Q149:Q169)</f>
        <v>0</v>
      </c>
      <c r="R148" s="233"/>
      <c r="S148" s="233"/>
      <c r="T148" s="234"/>
      <c r="U148" s="228"/>
      <c r="V148" s="228">
        <f>SUM(V149:V169)</f>
        <v>79.41</v>
      </c>
      <c r="W148" s="228"/>
      <c r="X148" s="228"/>
      <c r="AG148" t="s">
        <v>104</v>
      </c>
    </row>
    <row r="149" spans="1:60" outlineLevel="1" x14ac:dyDescent="0.2">
      <c r="A149" s="235">
        <v>35</v>
      </c>
      <c r="B149" s="236" t="s">
        <v>263</v>
      </c>
      <c r="C149" s="250" t="s">
        <v>264</v>
      </c>
      <c r="D149" s="237" t="s">
        <v>107</v>
      </c>
      <c r="E149" s="238">
        <v>197.05875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40">
        <v>3.1E-4</v>
      </c>
      <c r="O149" s="240">
        <f>ROUND(E149*N149,2)</f>
        <v>0.06</v>
      </c>
      <c r="P149" s="240">
        <v>0</v>
      </c>
      <c r="Q149" s="240">
        <f>ROUND(E149*P149,2)</f>
        <v>0</v>
      </c>
      <c r="R149" s="240" t="s">
        <v>265</v>
      </c>
      <c r="S149" s="240" t="s">
        <v>109</v>
      </c>
      <c r="T149" s="241" t="s">
        <v>110</v>
      </c>
      <c r="U149" s="224">
        <v>0.40300000000000002</v>
      </c>
      <c r="V149" s="224">
        <f>ROUND(E149*U149,2)</f>
        <v>79.41</v>
      </c>
      <c r="W149" s="224"/>
      <c r="X149" s="224" t="s">
        <v>111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112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21"/>
      <c r="B150" s="222"/>
      <c r="C150" s="252" t="s">
        <v>266</v>
      </c>
      <c r="D150" s="226"/>
      <c r="E150" s="227">
        <v>13.32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116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21"/>
      <c r="B151" s="222"/>
      <c r="C151" s="252" t="s">
        <v>267</v>
      </c>
      <c r="D151" s="226"/>
      <c r="E151" s="227">
        <v>3.6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116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21"/>
      <c r="B152" s="222"/>
      <c r="C152" s="252" t="s">
        <v>268</v>
      </c>
      <c r="D152" s="226"/>
      <c r="E152" s="227">
        <v>7.1280000000000001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116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21"/>
      <c r="B153" s="222"/>
      <c r="C153" s="252" t="s">
        <v>269</v>
      </c>
      <c r="D153" s="226"/>
      <c r="E153" s="227">
        <v>82.56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116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21"/>
      <c r="B154" s="222"/>
      <c r="C154" s="252" t="s">
        <v>270</v>
      </c>
      <c r="D154" s="226"/>
      <c r="E154" s="227">
        <v>4.1657500000000001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116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21"/>
      <c r="B155" s="222"/>
      <c r="C155" s="252" t="s">
        <v>271</v>
      </c>
      <c r="D155" s="226"/>
      <c r="E155" s="227">
        <v>15.6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116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21"/>
      <c r="B156" s="222"/>
      <c r="C156" s="252" t="s">
        <v>272</v>
      </c>
      <c r="D156" s="226"/>
      <c r="E156" s="227">
        <v>2.88</v>
      </c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116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21"/>
      <c r="B157" s="222"/>
      <c r="C157" s="252" t="s">
        <v>273</v>
      </c>
      <c r="D157" s="226"/>
      <c r="E157" s="227">
        <v>1.8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116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21"/>
      <c r="B158" s="222"/>
      <c r="C158" s="252" t="s">
        <v>274</v>
      </c>
      <c r="D158" s="226"/>
      <c r="E158" s="227">
        <v>15.6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116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21"/>
      <c r="B159" s="222"/>
      <c r="C159" s="252" t="s">
        <v>275</v>
      </c>
      <c r="D159" s="226"/>
      <c r="E159" s="227">
        <v>1.95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116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21"/>
      <c r="B160" s="222"/>
      <c r="C160" s="252" t="s">
        <v>276</v>
      </c>
      <c r="D160" s="226"/>
      <c r="E160" s="227">
        <v>26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116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21"/>
      <c r="B161" s="222"/>
      <c r="C161" s="252" t="s">
        <v>277</v>
      </c>
      <c r="D161" s="226"/>
      <c r="E161" s="227">
        <v>3.5750000000000002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116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21"/>
      <c r="B162" s="222"/>
      <c r="C162" s="252" t="s">
        <v>278</v>
      </c>
      <c r="D162" s="226"/>
      <c r="E162" s="227">
        <v>116.6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116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21"/>
      <c r="B163" s="222"/>
      <c r="C163" s="252" t="s">
        <v>279</v>
      </c>
      <c r="D163" s="226"/>
      <c r="E163" s="227">
        <v>23.1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116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21"/>
      <c r="B164" s="222"/>
      <c r="C164" s="252" t="s">
        <v>280</v>
      </c>
      <c r="D164" s="226"/>
      <c r="E164" s="227">
        <v>8.4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116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21"/>
      <c r="B165" s="222"/>
      <c r="C165" s="252" t="s">
        <v>281</v>
      </c>
      <c r="D165" s="226"/>
      <c r="E165" s="227">
        <v>31.5</v>
      </c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116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21"/>
      <c r="B166" s="222"/>
      <c r="C166" s="252" t="s">
        <v>282</v>
      </c>
      <c r="D166" s="226"/>
      <c r="E166" s="227">
        <v>6.8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116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21"/>
      <c r="B167" s="222"/>
      <c r="C167" s="252" t="s">
        <v>283</v>
      </c>
      <c r="D167" s="226"/>
      <c r="E167" s="227">
        <v>12.48</v>
      </c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116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21"/>
      <c r="B168" s="222"/>
      <c r="C168" s="252" t="s">
        <v>284</v>
      </c>
      <c r="D168" s="226"/>
      <c r="E168" s="227">
        <v>-180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116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21"/>
      <c r="B169" s="222"/>
      <c r="C169" s="253"/>
      <c r="D169" s="245"/>
      <c r="E169" s="245"/>
      <c r="F169" s="245"/>
      <c r="G169" s="245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119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x14ac:dyDescent="0.2">
      <c r="A170" s="229" t="s">
        <v>103</v>
      </c>
      <c r="B170" s="230" t="s">
        <v>75</v>
      </c>
      <c r="C170" s="249" t="s">
        <v>28</v>
      </c>
      <c r="D170" s="231"/>
      <c r="E170" s="232"/>
      <c r="F170" s="233"/>
      <c r="G170" s="233">
        <f>SUMIF(AG171:AG174,"&lt;&gt;NOR",G171:G174)</f>
        <v>0</v>
      </c>
      <c r="H170" s="233"/>
      <c r="I170" s="233">
        <f>SUM(I171:I174)</f>
        <v>0</v>
      </c>
      <c r="J170" s="233"/>
      <c r="K170" s="233">
        <f>SUM(K171:K174)</f>
        <v>0</v>
      </c>
      <c r="L170" s="233"/>
      <c r="M170" s="233">
        <f>SUM(M171:M174)</f>
        <v>0</v>
      </c>
      <c r="N170" s="233"/>
      <c r="O170" s="233">
        <f>SUM(O171:O174)</f>
        <v>0</v>
      </c>
      <c r="P170" s="233"/>
      <c r="Q170" s="233">
        <f>SUM(Q171:Q174)</f>
        <v>0</v>
      </c>
      <c r="R170" s="233"/>
      <c r="S170" s="233"/>
      <c r="T170" s="234"/>
      <c r="U170" s="228"/>
      <c r="V170" s="228">
        <f>SUM(V171:V174)</f>
        <v>0</v>
      </c>
      <c r="W170" s="228"/>
      <c r="X170" s="228"/>
      <c r="AG170" t="s">
        <v>104</v>
      </c>
    </row>
    <row r="171" spans="1:60" outlineLevel="1" x14ac:dyDescent="0.2">
      <c r="A171" s="235">
        <v>36</v>
      </c>
      <c r="B171" s="236" t="s">
        <v>285</v>
      </c>
      <c r="C171" s="250" t="s">
        <v>286</v>
      </c>
      <c r="D171" s="237" t="s">
        <v>287</v>
      </c>
      <c r="E171" s="238">
        <v>1</v>
      </c>
      <c r="F171" s="239"/>
      <c r="G171" s="240">
        <f>ROUND(E171*F171,2)</f>
        <v>0</v>
      </c>
      <c r="H171" s="239"/>
      <c r="I171" s="240">
        <f>ROUND(E171*H171,2)</f>
        <v>0</v>
      </c>
      <c r="J171" s="239"/>
      <c r="K171" s="240">
        <f>ROUND(E171*J171,2)</f>
        <v>0</v>
      </c>
      <c r="L171" s="240">
        <v>21</v>
      </c>
      <c r="M171" s="240">
        <f>G171*(1+L171/100)</f>
        <v>0</v>
      </c>
      <c r="N171" s="240">
        <v>0</v>
      </c>
      <c r="O171" s="240">
        <f>ROUND(E171*N171,2)</f>
        <v>0</v>
      </c>
      <c r="P171" s="240">
        <v>0</v>
      </c>
      <c r="Q171" s="240">
        <f>ROUND(E171*P171,2)</f>
        <v>0</v>
      </c>
      <c r="R171" s="240"/>
      <c r="S171" s="240" t="s">
        <v>109</v>
      </c>
      <c r="T171" s="241" t="s">
        <v>165</v>
      </c>
      <c r="U171" s="224">
        <v>0</v>
      </c>
      <c r="V171" s="224">
        <f>ROUND(E171*U171,2)</f>
        <v>0</v>
      </c>
      <c r="W171" s="224"/>
      <c r="X171" s="224" t="s">
        <v>288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289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21"/>
      <c r="B172" s="222"/>
      <c r="C172" s="256"/>
      <c r="D172" s="247"/>
      <c r="E172" s="247"/>
      <c r="F172" s="247"/>
      <c r="G172" s="247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119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5">
        <v>37</v>
      </c>
      <c r="B173" s="236" t="s">
        <v>290</v>
      </c>
      <c r="C173" s="250" t="s">
        <v>291</v>
      </c>
      <c r="D173" s="237" t="s">
        <v>287</v>
      </c>
      <c r="E173" s="238">
        <v>1</v>
      </c>
      <c r="F173" s="239"/>
      <c r="G173" s="240">
        <f>ROUND(E173*F173,2)</f>
        <v>0</v>
      </c>
      <c r="H173" s="239"/>
      <c r="I173" s="240">
        <f>ROUND(E173*H173,2)</f>
        <v>0</v>
      </c>
      <c r="J173" s="239"/>
      <c r="K173" s="240">
        <f>ROUND(E173*J173,2)</f>
        <v>0</v>
      </c>
      <c r="L173" s="240">
        <v>21</v>
      </c>
      <c r="M173" s="240">
        <f>G173*(1+L173/100)</f>
        <v>0</v>
      </c>
      <c r="N173" s="240">
        <v>0</v>
      </c>
      <c r="O173" s="240">
        <f>ROUND(E173*N173,2)</f>
        <v>0</v>
      </c>
      <c r="P173" s="240">
        <v>0</v>
      </c>
      <c r="Q173" s="240">
        <f>ROUND(E173*P173,2)</f>
        <v>0</v>
      </c>
      <c r="R173" s="240"/>
      <c r="S173" s="240" t="s">
        <v>109</v>
      </c>
      <c r="T173" s="241" t="s">
        <v>165</v>
      </c>
      <c r="U173" s="224">
        <v>0</v>
      </c>
      <c r="V173" s="224">
        <f>ROUND(E173*U173,2)</f>
        <v>0</v>
      </c>
      <c r="W173" s="224"/>
      <c r="X173" s="224" t="s">
        <v>288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289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21"/>
      <c r="B174" s="222"/>
      <c r="C174" s="256"/>
      <c r="D174" s="247"/>
      <c r="E174" s="247"/>
      <c r="F174" s="247"/>
      <c r="G174" s="247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119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x14ac:dyDescent="0.2">
      <c r="A175" s="3"/>
      <c r="B175" s="4"/>
      <c r="C175" s="257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E175">
        <v>15</v>
      </c>
      <c r="AF175">
        <v>21</v>
      </c>
      <c r="AG175" t="s">
        <v>90</v>
      </c>
    </row>
    <row r="176" spans="1:60" x14ac:dyDescent="0.2">
      <c r="A176" s="217"/>
      <c r="B176" s="218" t="s">
        <v>29</v>
      </c>
      <c r="C176" s="258"/>
      <c r="D176" s="219"/>
      <c r="E176" s="220"/>
      <c r="F176" s="220"/>
      <c r="G176" s="248">
        <f>G8+G15+G45+G63+G70+G148+G170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f>SUMIF(L7:L174,AE175,G7:G174)</f>
        <v>0</v>
      </c>
      <c r="AF176">
        <f>SUMIF(L7:L174,AF175,G7:G174)</f>
        <v>0</v>
      </c>
      <c r="AG176" t="s">
        <v>292</v>
      </c>
    </row>
    <row r="177" spans="3:33" x14ac:dyDescent="0.2">
      <c r="C177" s="259"/>
      <c r="D177" s="10"/>
      <c r="AG177" t="s">
        <v>293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g0m84gL9qUxoUa9Dd3ZuyIxEA9VTGLt2DK/OAoUqnuv526lZAd4IxMZKuxZYqd0tq39ZRO+hlyDwH0+FYoNsQ==" saltValue="Ha6y8yZomp6whE+kiUG97g==" spinCount="100000" sheet="1"/>
  <mergeCells count="49">
    <mergeCell ref="C174:G174"/>
    <mergeCell ref="C143:G143"/>
    <mergeCell ref="C144:G144"/>
    <mergeCell ref="C146:G146"/>
    <mergeCell ref="C147:G147"/>
    <mergeCell ref="C169:G169"/>
    <mergeCell ref="C172:G172"/>
    <mergeCell ref="C122:G122"/>
    <mergeCell ref="C126:G126"/>
    <mergeCell ref="C129:G129"/>
    <mergeCell ref="C134:G134"/>
    <mergeCell ref="C138:G138"/>
    <mergeCell ref="C141:G141"/>
    <mergeCell ref="C101:G101"/>
    <mergeCell ref="C104:G104"/>
    <mergeCell ref="C107:G107"/>
    <mergeCell ref="C111:G111"/>
    <mergeCell ref="C115:G115"/>
    <mergeCell ref="C118:G118"/>
    <mergeCell ref="C74:G74"/>
    <mergeCell ref="C81:G81"/>
    <mergeCell ref="C86:G86"/>
    <mergeCell ref="C91:G91"/>
    <mergeCell ref="C95:G95"/>
    <mergeCell ref="C98:G98"/>
    <mergeCell ref="C56:G56"/>
    <mergeCell ref="C59:G59"/>
    <mergeCell ref="C62:G62"/>
    <mergeCell ref="C66:G66"/>
    <mergeCell ref="C68:G68"/>
    <mergeCell ref="C69:G69"/>
    <mergeCell ref="C33:G33"/>
    <mergeCell ref="C38:G38"/>
    <mergeCell ref="C41:G41"/>
    <mergeCell ref="C44:G44"/>
    <mergeCell ref="C47:G47"/>
    <mergeCell ref="C51:G51"/>
    <mergeCell ref="C19:G19"/>
    <mergeCell ref="C21:G21"/>
    <mergeCell ref="C25:G25"/>
    <mergeCell ref="C27:G27"/>
    <mergeCell ref="C29:G29"/>
    <mergeCell ref="C31:G3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2102_01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2102_01 Pol'!Názvy_tisku</vt:lpstr>
      <vt:lpstr>oadresa</vt:lpstr>
      <vt:lpstr>Stavba!Objednatel</vt:lpstr>
      <vt:lpstr>Stavba!Objekt</vt:lpstr>
      <vt:lpstr>'01 2102_01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2021-04-26T11:36:18Z</dcterms:modified>
</cp:coreProperties>
</file>