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slouzilova.lucie" reservationPassword="0"/>
  <workbookPr/>
  <bookViews>
    <workbookView xWindow="240" yWindow="120" windowWidth="14940" windowHeight="9225" activeTab="0"/>
  </bookViews>
  <sheets>
    <sheet name="Rekapitulace" sheetId="1" r:id="rId1"/>
    <sheet name="000_Ostatní" sheetId="2" r:id="rId2"/>
    <sheet name="000_Vedlejší" sheetId="3" r:id="rId3"/>
    <sheet name="SO 101.1" sheetId="4" r:id="rId4"/>
    <sheet name="SO 181" sheetId="5" r:id="rId5"/>
  </sheets>
  <definedNames/>
  <calcPr/>
  <webPublishing/>
</workbook>
</file>

<file path=xl/sharedStrings.xml><?xml version="1.0" encoding="utf-8"?>
<sst xmlns="http://schemas.openxmlformats.org/spreadsheetml/2006/main" count="1669" uniqueCount="557">
  <si>
    <t>Firma: Správa a údržba silnic Jihomoravského kraje, příspěvková organizace kraje</t>
  </si>
  <si>
    <t>Rekapitulace ceny</t>
  </si>
  <si>
    <t>Stavba: VD08917 - III/4241 Týnec - průtah, SÚS</t>
  </si>
  <si>
    <t>Varianta: ZŘ - Základní řešení</t>
  </si>
  <si>
    <t>Celková cena bez DPH:</t>
  </si>
  <si>
    <t>Celková cena s DPH:</t>
  </si>
  <si>
    <t>Objekt</t>
  </si>
  <si>
    <t>Popis</t>
  </si>
  <si>
    <t>Cena bez DPH</t>
  </si>
  <si>
    <t>DPH</t>
  </si>
  <si>
    <t>Cena s DPH</t>
  </si>
  <si>
    <t>ASPE10</t>
  </si>
  <si>
    <t>S</t>
  </si>
  <si>
    <t>Soupis prací objektu</t>
  </si>
  <si>
    <t xml:space="preserve">Stavba: </t>
  </si>
  <si>
    <t>VD08917</t>
  </si>
  <si>
    <t>III/4241 Týnec - průtah, SÚS</t>
  </si>
  <si>
    <t>O</t>
  </si>
  <si>
    <t>Objekt:</t>
  </si>
  <si>
    <t>000</t>
  </si>
  <si>
    <t>Ostatní a vedlejší náklady</t>
  </si>
  <si>
    <t>O1</t>
  </si>
  <si>
    <t>Rozpočet:</t>
  </si>
  <si>
    <t>0,00</t>
  </si>
  <si>
    <t>15,00</t>
  </si>
  <si>
    <t>21,00</t>
  </si>
  <si>
    <t>3</t>
  </si>
  <si>
    <t>2</t>
  </si>
  <si>
    <t>Ostatní</t>
  </si>
  <si>
    <t>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</si>
  <si>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</si>
  <si>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</si>
  <si>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</si>
  <si>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</si>
  <si>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</si>
  <si>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</si>
  <si>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</si>
  <si>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</si>
  <si>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</si>
  <si>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</si>
  <si>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</si>
  <si>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</si>
  <si>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</si>
  <si>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</si>
  <si>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</si>
  <si>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</si>
  <si>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</si>
  <si>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</si>
  <si>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</si>
  <si>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</si>
  <si>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029113</t>
  </si>
  <si>
    <t/>
  </si>
  <si>
    <t>OSTATNÍ POŽADAVKY - GEODETICKÉ ZAMĚŘENÍ - CELKY</t>
  </si>
  <si>
    <t>KPL</t>
  </si>
  <si>
    <t>PP</t>
  </si>
  <si>
    <t>Geodetické zaměření stavby - popsáno v obchodních podmínkách</t>
  </si>
  <si>
    <t>VV</t>
  </si>
  <si>
    <t>TS</t>
  </si>
  <si>
    <t>zahrnuje veškeré náklady spojené s objednatelem požadovanými pracemi</t>
  </si>
  <si>
    <t>02944</t>
  </si>
  <si>
    <t>OSTAT POŽADAVKY - DOKUMENTACE SKUTEČ PROVEDENÍ V DIGIT FORMĚ</t>
  </si>
  <si>
    <t>Dokumentace skutečného provedení stavby (dále jen DSPS) - popsáno v obchodních podmínkách</t>
  </si>
  <si>
    <t>02945</t>
  </si>
  <si>
    <t>OSTAT POŽADAVKY - GEOMETRICKÝ PLÁN</t>
  </si>
  <si>
    <t>Geometrické plány - popsáno v obchodních podmínkách</t>
  </si>
  <si>
    <t>položka zahrnuje: 
- přípravu podkladů, podání žádosti na katastrální úřad 
- polní práce spojené s vyhotovením geometrického plánu 
- výpočetní a grafické kancelářské práce 
- úřední ověření výsledného geometrického plánu</t>
  </si>
  <si>
    <t>02946</t>
  </si>
  <si>
    <t>OSTAT POŽADAVKY - FOTODOKUMENTACE</t>
  </si>
  <si>
    <t>Fotodokumentace provádění stavby - popsáno v obchodních podmínkách</t>
  </si>
  <si>
    <t>položka zahrnuje:  
- fotodokumentaci zadavatelem požadovaného děje a konstrukcí v požadovaných časových intervalech  
- zadavatelem specifikované výstupy (fotografie v papírovém a digitálním formátu) v požadovaném počtu</t>
  </si>
  <si>
    <t>Vedlejší</t>
  </si>
  <si>
    <t>00001</t>
  </si>
  <si>
    <t>R</t>
  </si>
  <si>
    <t>Vytyčení veškerých inženýrských sítí v prostoru staveniště - popsáno v obchodních podmínkách  a v projektové dokumentaci</t>
  </si>
  <si>
    <t>00002</t>
  </si>
  <si>
    <t>Vytyčení obvodu prostoru staveniště - popsáno v projektové dokumentaci</t>
  </si>
  <si>
    <t>00003</t>
  </si>
  <si>
    <t>Zřízení a odstranění zařízení staveniště - popsáno v obchodních podmínkách</t>
  </si>
  <si>
    <t>00004</t>
  </si>
  <si>
    <t>Zajištění povolení k uzavírkám - popsáno v obchodních podmínkách, v zákoně č. 13/1997 Sb., a vyhlášce č. 104/1997</t>
  </si>
  <si>
    <t>00005</t>
  </si>
  <si>
    <t>Zajištění stanovení, umístění, údržbu, přemístění a odstranění dočasného dopravního značení - popsáno v projektové dokumentaci</t>
  </si>
  <si>
    <t>00008</t>
  </si>
  <si>
    <t>Zajištění přístupů a příjezdů k sousedním nemovitostem  - popsáno v obchodních podmínkách, v zákoně č. 13/1997 Sb., a vyhlášce č. 104/1997</t>
  </si>
  <si>
    <t>7</t>
  </si>
  <si>
    <t>00009</t>
  </si>
  <si>
    <t>Hlavní prohlídka silnice prováděná při uvedení stavby do provozu  - popsáno v obchodních podmínkách a vyhlášce č. 104/1997</t>
  </si>
  <si>
    <t>8</t>
  </si>
  <si>
    <t>00014</t>
  </si>
  <si>
    <t>Zajištění provedení a výstupů veškerých zkoušek a revizí - popsáno v obchodních podmínkách, technických podmínkách a normách ČSN</t>
  </si>
  <si>
    <t>00015</t>
  </si>
  <si>
    <t>Bezpečnostní opatření - popsáno v projektové dokumentaci</t>
  </si>
  <si>
    <t>00016</t>
  </si>
  <si>
    <t>Výpočet hluku ze stavební činnosti - popsáno v projektové dokumentaci a ve vyhlášce č. 272/2011</t>
  </si>
  <si>
    <t>11</t>
  </si>
  <si>
    <t>00018</t>
  </si>
  <si>
    <t>Návrh technologického postupu prací - popsáno v obchodních podmínkách</t>
  </si>
  <si>
    <t>SO 101.1</t>
  </si>
  <si>
    <t>Silnice III/4241</t>
  </si>
  <si>
    <t>014102</t>
  </si>
  <si>
    <t>POPLATKY ZA SKLÁDKU</t>
  </si>
  <si>
    <t>T</t>
  </si>
  <si>
    <t>zemina</t>
  </si>
  <si>
    <t>dle položky 17120 uložení... (76,42+537,504+111,223+5,14+1,8+82,5)*2=1 629,174 [A] 
dle položky 11130 sejmutí... 292*0,1*1,8=52,560 [B] 
Celkem: A+B=1 681,734 [C]</t>
  </si>
  <si>
    <t>zahrnuje veškeré poplatky provozovateli skládky související s uložením odpadu na skládce.</t>
  </si>
  <si>
    <t>kamenivo</t>
  </si>
  <si>
    <t>dle položky: 
17120 uložení... (2,12+660,365)*1,9=1 258,722 [A] 
11332.R odstranění... 12,04*1,9=22,876 [B] 
12920 čištění krajnic... kamenivo 28,25*1,9=53,675 [C] 
21262 trativody 100... kamenivo 253,845*1,9=482,306 [D] 
212635 trativody 150...kamenivo 6,44*1,9=12,236 [E] 
Celkem: A+B+C+D+E=1 829,815 [F]</t>
  </si>
  <si>
    <t>beton</t>
  </si>
  <si>
    <t>dle položky: 
11315.R odstranění... 5,122*2,3=11,781 [A] 
11317.R odstranění... 0,46*2,6=1,196 [B] 
11318.R odstranění... 0,94*2,0=1,880 [C] 
11352.R odstranění... 181,4*0,205=37,187 [D] 
11354.R odstranění... 23,5*0,04=0,940 [E] 
11356.R odstranění... 2*9*0,115=2,070 [F] 
966371.R bourání... 10*1,5=15,000 [G] 
96687.R vybourání... 6*1,5*0,93=8,370 [H] 
96657.R odstranění... (7*0,35)+(25,7*0,18)=7,076 [I] 
A+B+C+D+E+F+G+H+I=85,500 [J]</t>
  </si>
  <si>
    <t>železobeton</t>
  </si>
  <si>
    <t>dle položky 96616.R bourání... 2*2,5=5,000 [A]</t>
  </si>
  <si>
    <t>asfalt</t>
  </si>
  <si>
    <t>dle položky 11313.R odstranění... 8,788*2,4=21,091 [A]</t>
  </si>
  <si>
    <t>Zemní práce</t>
  </si>
  <si>
    <t>11120</t>
  </si>
  <si>
    <t>ODSTRANĚNÍ KŘOVIN</t>
  </si>
  <si>
    <t>M2</t>
  </si>
  <si>
    <t>odvoz a likvidace v režii zhotovitele</t>
  </si>
  <si>
    <t>křoviny v nové kci 35=35,000 [A]</t>
  </si>
  <si>
    <t>odstranění křovin a stromů do průměru 100 mm  
doprava dřevin bez ohledu na vzdálenost  
spálení na hromadách nebo štěpkování</t>
  </si>
  <si>
    <t>11130</t>
  </si>
  <si>
    <t>SEJMUTÍ DRNU</t>
  </si>
  <si>
    <t>odvoz a likvidace v režii zhotovitele  
výměra dle Microstation</t>
  </si>
  <si>
    <t>odhumusování tl.100mm v místě zpevnění svahu komunikace 292=292,000 [A]</t>
  </si>
  <si>
    <t>včetně vodorovné dopravy  a uložení na skládku</t>
  </si>
  <si>
    <t>11201</t>
  </si>
  <si>
    <t>KÁCENÍ STROMŮ D KMENE DO 0,5M S ODSTRANĚNÍM PAŘEZŮ</t>
  </si>
  <si>
    <t>KUS</t>
  </si>
  <si>
    <t>km 0,620-0,700 P  
odvoz a likvidace v režii zhotovitele</t>
  </si>
  <si>
    <t>stávající stromy v místech nové kce 6=6,000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</si>
  <si>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</si>
  <si>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11313</t>
  </si>
  <si>
    <t>ODSTRANĚNÍ KRYTU ZPEVNĚNÝCH PLOCH S ASFALTOVÝM POJIVEM</t>
  </si>
  <si>
    <t>M3</t>
  </si>
  <si>
    <t>odvozová vzdálenost v režii zhotovitele  
výměra dle Microstation</t>
  </si>
  <si>
    <t>asf. kryt nad přípojkami napojení DV tl.100mm 0,1*0,5*134,75=6,738 [A] 
rušení stávajícího propustku st.0.675 tl.100mm 1,5*7*0,1=1,050 [B] 
dopojení vjezdu st.0.717-L tl.100mm 0,1*10=1,000 [C] 
Celkem: A+B+C=8,788 [D]</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</si>
  <si>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</si>
  <si>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11315</t>
  </si>
  <si>
    <t>ODSTRANĚNÍ KRYTU ZPEVNĚNÝCH PLOCH Z BETONU</t>
  </si>
  <si>
    <t>beton u obrub vjezdů 0,2*0,3*(3+5,5+4,7+10+5)=1,692 [A] 
stávající bet. tl.100mm u vjezdů v místě nové kce st. 0.728-L;0.776-L;0.837-L;0.811-P 0,1*(0,7+3+2,8+2,5)=0,900 [B] 
stávající bet. tl.100mm dopojení vjezdů st. 0.728-L;0.776-L;0.837-L; 0.837-L; 0.860-P 0,1*(3,9+3,2+5,2+1+12)=2,530 [D] 
Celkem: A+B+D=5,122 [E]</t>
  </si>
  <si>
    <t>11317</t>
  </si>
  <si>
    <t>ODSTRAN KRYTU ZPEVNĚNÝCH PLOCH Z DLAŽEB KOSTEK</t>
  </si>
  <si>
    <t>drobná kostka st.0.330-L 0,1*(1,3+3,3)=0,460 [A]</t>
  </si>
  <si>
    <t>12</t>
  </si>
  <si>
    <t>11318</t>
  </si>
  <si>
    <t>ODSTRANĚNÍ KRYTU ZPEVNĚNÝCH PLOCH Z DLAŽDIC</t>
  </si>
  <si>
    <t>bet. dlažba 50x50 u vjezdů st.0.239-P;0.245-P;0.253-P;0.800-P 0,05*(1,5+1,5+1,2+9)=0,660 [A] 
bet.dlažba zamk. 80mm u vjezdů st.0.307-L; 0.315-L 0,08*3,5=0,280 [B] 
Celkem: A+B=0,940 [C]</t>
  </si>
  <si>
    <t>13</t>
  </si>
  <si>
    <t>11332</t>
  </si>
  <si>
    <t>ODSTRANĚNÍ PODKLADŮ ZPEVNĚNÝCH PLOCH Z KAMENIVA NESTMELENÉHO</t>
  </si>
  <si>
    <t>odkop kce ŠD tl.50mm pod dlažbou 50x50 0,05*(1,5+1,5+1,2+9)=0,660 [A] 
odkop kce ŠD tl.20mm pod zámk. dlažbou 80mm 0,02*3,5=0,070 [B] 
odkop kce ŠD tl.190mm v místě příčného prahu st. 0.396 0,19*21=3,990 [C] 
odkop kce ŠD tl.240mm v místě příčného prahu st. 0.396 0,24*30,5=7,320 [D] 
Celkem: A+B+C+D=12,040 [E]</t>
  </si>
  <si>
    <t>14</t>
  </si>
  <si>
    <t>11352</t>
  </si>
  <si>
    <t>ODSTRANĚNÍ CHODNÍKOVÝCH A SILNIČNÍCH OBRUBNÍKŮ BETONOVÝCH</t>
  </si>
  <si>
    <t>M</t>
  </si>
  <si>
    <t>včetně betonové patky  
odvozová vzdálenost v režii zhotovitele  
výměra dle Microstation</t>
  </si>
  <si>
    <t>stávající obruba 10+6+6+10,2+11,5+7+20,6+6+6+4+14+16=117,300 [A] 
ležatá obruba 5,5+3,6+14+36+5=64,100 [B] 
Celkem: A+B=181,400 [C]</t>
  </si>
  <si>
    <t>15</t>
  </si>
  <si>
    <t>11354</t>
  </si>
  <si>
    <t>ODSTRANĚNÍ OBRUB Z KRAJNÍKŮ</t>
  </si>
  <si>
    <t>včetně betonové patky-podkladu  
odvozová vzdálenost v režii zhotovitele  
výměra dle Microstation</t>
  </si>
  <si>
    <t>odstranění přídlažby 15+8,5=23,500 [A]</t>
  </si>
  <si>
    <t>16</t>
  </si>
  <si>
    <t>11356</t>
  </si>
  <si>
    <t>ODSTRANĚNÍ OBRUB Z DLAŽEBNÍCH KOSTEK DVOJITÝCH</t>
  </si>
  <si>
    <t>dvouřádek 9=9,000 [A]</t>
  </si>
  <si>
    <t>17</t>
  </si>
  <si>
    <t>11372</t>
  </si>
  <si>
    <t>FRÉZOVÁNÍ ZPEVNĚNÝCH PLOCH ASFALTOVÝCH</t>
  </si>
  <si>
    <t>rozfrézování středu vozovky před rozhrnutím do krajů pro snížení nivelety   
výměra dle Microstation</t>
  </si>
  <si>
    <t>tl.150mm 0,15*(4291-607)=552,600 [A]</t>
  </si>
  <si>
    <t>Položka zahrnuje veškerou manipulaci s vybouranou sutí a s vybouranými hmotami.</t>
  </si>
  <si>
    <t>18</t>
  </si>
  <si>
    <t>R-mat bude dále využit viz pol.56364  
včetně odvozu na meziskládku; odvozová vzdálenost v režii zhotovitele  
výměra dle Microstation</t>
  </si>
  <si>
    <t>stávající asf. povrch tl.90mm v místě sanace krajů 0,09*(107+118,5-5,5+13+153,8+4+119+4+6+74+132+97,5+93+57,8)=87,669 [A] 
asfalt v místě příčného prahu přechodu st.0.396 tl.100mm 0,1*62,5=6,250 [B] 
stávající asf. povrch tl.90mm v ZÚ po st. 0.071 0,09*607=54,630 [C] 
Celkem: A+B+C=148,549 [D]</t>
  </si>
  <si>
    <t>19</t>
  </si>
  <si>
    <t>12273</t>
  </si>
  <si>
    <t>ODKOPÁVKY A PROKOPÁVKY OBECNÉ TŘ. I</t>
  </si>
  <si>
    <t>odvozová vzdálenost na meziskládku v režii zhotovitele  
výměra dle Microstation</t>
  </si>
  <si>
    <t>část odkopu pro zpětný zásyp viz pol. 17411 62,94=62,940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</si>
  <si>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t>
  </si>
  <si>
    <t>20</t>
  </si>
  <si>
    <t>odkop pro nové ohumusování a zatravnění zemina tl.100mm 0,1*(79+116,4+67+14+19,5+6,6+1,7+73+5+42+76+4,5+184+20+55,5)=76,420 [A] 
napojení za novou obrubou ŠD tl.100mm 0,1*(4+1,5+1,3+9,5+1,9+3)=2,120 [B] 
část odkopu pro zpětný zásyp viz pol. 17411 -62,94=-62,940 [C] 
odkop pro sanace tl.300mm v krajích komunikace 0,3*1791,68=537,504 [D] 
Celkem: A+B+C+D=553,104 [E]</t>
  </si>
  <si>
    <t>21</t>
  </si>
  <si>
    <t>12673</t>
  </si>
  <si>
    <t>ZŘÍZENÍ STUPŇŮ V PODLOŽÍ NÁSYPŮ TŘ. I</t>
  </si>
  <si>
    <t>pro opěrnou zeď zazubením - zřízením stupňů ve svahu dle výkresu č.D.1.1.1.2.c 1,65*50=82,500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</si>
  <si>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</si>
  <si>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22</t>
  </si>
  <si>
    <t>12920</t>
  </si>
  <si>
    <t>ČIŠTĚNÍ KRAJNIC OD NÁNOSU</t>
  </si>
  <si>
    <t>výměra dle Microstation</t>
  </si>
  <si>
    <t>odkop štěrkového nánosu ŠD tl.100mm v krajích vozovky od st.0.700 0,1*(19+6,3+2+55,8+25,5+1,9+24,5+15+132,5)=28,250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</si>
  <si>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</si>
  <si>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23</t>
  </si>
  <si>
    <t>13173</t>
  </si>
  <si>
    <t>HLOUBENÍ JAM ZAPAŽ I NEPAŽ TŘ. I</t>
  </si>
  <si>
    <t>pro nové DV 23*(1,5*1,5*1,5)=77,625 [A] 
pro roznášecí desku st.0.072-L;0.180-L  2*3*3*1=18,000 [B] 
pro rušení DV 6*((1,5*1,5*1,5)-(1,5*0,93))=11,880 [C] 
pro horské vpusti 2*(1,1*1,3*1,3)=3,718 [D] 
Celkem: A+B+C+D=111,223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</si>
  <si>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</si>
  <si>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24</t>
  </si>
  <si>
    <t>13273</t>
  </si>
  <si>
    <t>HLOUBENÍ RÝH ŠÍŘ DO 2M PAŽ I NEPAŽ TŘ. I</t>
  </si>
  <si>
    <t>rýha pro přípojky DV v kci ŠD 0,5*2*134,75=134,750 [A] 
odkop na úroveň pláně po frézování v kci ŠD 0,35*(22,5+12,5+126,5+180+97+101+140+5,8)=239,855 [B] 
odkop na úroveň pláně po frézování v kci ŠD při hraně chodníku 0,2*(143+180+12+62+6,5+99+118+55+56,5+82,3+102,5+10,5)=185,460 [C] 
rušení zatrubnění propustek pod vozovkou ŠD st.0.675 (1,5*10*2)-(10*0,8)=22,000 [D] 
odkop na úroveň pláně po frézování v kci ŠD v místech rozšíření vozovky ŠD 0,45*(61+103)=73,800 [E] 
rýha pro nový žlab příčného prahu st. 0.396 v kci ŠD 0,75*6=4,500 [F] 
rýha pro odvodňovací žlab š. 0,6m  uložen do bet. lože C 16/20 st.0.800-L;0.810-L (8,4+12,2+5,1)*0,2=5,140 [G] 
rýha pro připojení horských vpustí 12*0,15=1,800 [H] 
Celkem: A+B+C+D+E+F+G+H=667,305 [I]</t>
  </si>
  <si>
    <t>25</t>
  </si>
  <si>
    <t>17120</t>
  </si>
  <si>
    <t>ULOŽENÍ SYPANINY DO NÁSYPŮ A NA SKLÁDKY BEZ ZHUTNĚNÍ</t>
  </si>
  <si>
    <t>dle položky: 
12273 odkopávky... (meziskládka) zemina 62,94=62,940 [A] 
12273.R odkopávky... zemina 76,42+537,504=613,924 [B] 
12273.R odkopávky... kamenivo 2,12=2,120 [C] 
13173.R hloubení jam... zemina 111,223=111,223 [D] 
13273.R hloubení rýh... kamenivo 660,365=660,365 [E] 
13273.R hloubení rýh... zemina 5,14+1,8=6,940 [F] 
12673 zřízení stupňů... zemina 82,5=82,500 [G] 
Celkem: A+B+C+D+E+F+G=1 540,012 [H]</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</si>
  <si>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</si>
  <si>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26</t>
  </si>
  <si>
    <t>17180</t>
  </si>
  <si>
    <t>ULOŽENÍ SYPANINY DO NÁSYPŮ Z NAKUPOVANÝCH MATERIÁLŮ</t>
  </si>
  <si>
    <t>pro opěrnou zeď svahu dle výkresu č.D.1.1.1.2.c ŠD 0-32 120=120,000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</si>
  <si>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</si>
  <si>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27</t>
  </si>
  <si>
    <t>17411</t>
  </si>
  <si>
    <t>ZÁSYP JAM A RÝH ZEMINOU SE ZHUTNĚNÍM</t>
  </si>
  <si>
    <t>naložení a dovoz z meziskládky v režii zhotovitele  
výměra dle Microstation</t>
  </si>
  <si>
    <t>zakrytí roznášecí desky st.0.072-L;0.180-L zemina zpětně 2*3*3*1=18,000 [A] 
úprava za obrubou - zásyp k obrubě zemina zpětně 0,025*(155,1+180+72,5+95,5+117,5+55+109+108)=22,315 [B] 
úprava za obrubou - zásyp k obrubě u nové opěrné zdi zemina zpětně 0,25*(59,5+31)=22,625 [C] 
Celkem: A+B+C=62,940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</si>
  <si>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</si>
  <si>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28</t>
  </si>
  <si>
    <t>17481</t>
  </si>
  <si>
    <t>ZÁSYP JAM A RÝH Z NAKUPOVANÝCH MATERIÁLŮ</t>
  </si>
  <si>
    <t>zásyp přípojek napojení DV ŠD 0-32 (0,5*2*134,75)-(134,75*0,018)=132,325 [A] 
zásyp nových DV ŠD 0-32 23*((1,5*1,5*1,5)-(1,5*0,93))=45,540 [B] 
napojení za novou obrubou ŠD tl.100mm 0,1*(4+1,5+1,3+9,5+1,9+3)=2,120 [C] 
zrušení DV ŠD 0-32 6*(1,5*1,5*1,5)=20,250 [D] 
zrušení propustku st.0.675 ŠD 0-32 (1,5*10*2)=30,000 [E] 
zásyp pod základ opěrné zdi ŠD 0-32 0,4*50=20,000 [F] 
zásyp tvarovek opěrné zdi ŠD 0-32 1125*0,16*0,58*0,42=43,848 [G] 
zásyp k horským vpustím ŠD 0-32 2*1,1=2,200 [H] 
Celkem: A+B+C+D+E+F+G+H=296,283 [I]</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</si>
  <si>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</si>
  <si>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29</t>
  </si>
  <si>
    <t>18110</t>
  </si>
  <si>
    <t>ÚPRAVA PLÁNĚ SE ZHUTNĚNÍM V HORNINĚ TŘ. I</t>
  </si>
  <si>
    <t>pro novou kci vyvýšené křižovatky st.0.396 51,5=51,500 [A] 
sanace krajů pláň 1794,68=1 794,680 [B] 
sanace krajů parapláň 1794,68=1 794,680 [C] 
Celkem: A+B+C=3 640,860 [D]</t>
  </si>
  <si>
    <t>položka zahrnuje úpravu pláně včetně vyrovnání výškových rozdílů. Míru zhutnění určuje projekt.</t>
  </si>
  <si>
    <t>30</t>
  </si>
  <si>
    <t>18231</t>
  </si>
  <si>
    <t>ROZPROSTŘENÍ ORNICE V ROVINĚ V TL DO 0,10M</t>
  </si>
  <si>
    <t>včetně zajištění dovozu a dodání vhodné zeminy  
výměra dle Microstation</t>
  </si>
  <si>
    <t>nové zatravnění tl.100mm 13+79+6719,5+6,6+4,5+184+75,5+62,6=7 144,700 [A]</t>
  </si>
  <si>
    <t>položka zahrnuje:  
nutné přemístění ornice z dočasných skládek vzdálených do 50m  
rozprostření ornice v předepsané tloušťce v rovině a ve svahu do 1:5</t>
  </si>
  <si>
    <t>31</t>
  </si>
  <si>
    <t>18241</t>
  </si>
  <si>
    <t>ZALOŽENÍ TRÁVNÍKU RUČNÍM VÝSEVEM</t>
  </si>
  <si>
    <t>nové zatravnění 13+79+67+4,5+184+75,5+62,6=485,600 [A]</t>
  </si>
  <si>
    <t>Zahrnuje dodání předepsané travní směsi, její výsev na ornici, zalévání, první pokosení, to vše bez ohledu na sklon terénu</t>
  </si>
  <si>
    <t>Základy</t>
  </si>
  <si>
    <t>32</t>
  </si>
  <si>
    <t>21197</t>
  </si>
  <si>
    <t>OPLÁŠTĚNÍ ODVODŇOVACÍCH ŽEBER Z GEOTEXTILIE</t>
  </si>
  <si>
    <t>separační geotextilie 300g/m2  
výměra dle Microstation</t>
  </si>
  <si>
    <t>opláštění drenážního potrubí 2*(155,1+142+180+180+97+12+62+6,5+5,3+21,5+200+232+278,8+112,3+107,8)=3 584,600 [A]</t>
  </si>
  <si>
    <t>položka zahrnuje dodávku předepsané geotextilie, mimostaveništní a vnitrostaveništní dopravu a její uložení včetně potřebných přesahů (nezapočítávají se do výměry)</t>
  </si>
  <si>
    <t>33</t>
  </si>
  <si>
    <t>212625</t>
  </si>
  <si>
    <t>TRATIVODY KOMPL Z TRUB Z PLAST HM DN DO 100MM, RÝHA TŘ I</t>
  </si>
  <si>
    <t>včetně napojení na odbočky DV  
výměra dle Microstation</t>
  </si>
  <si>
    <t>nová drenáž DN 100 PVC 155,1+142+180+180+97+12+62+6,5+5,3+21,5+200+232+278,8+112,3+107,8=1 792,300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</si>
  <si>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</si>
  <si>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34</t>
  </si>
  <si>
    <t>212635</t>
  </si>
  <si>
    <t>TRATIVODY KOMPL Z TRUB Z PLAST HM DN DO 150MM, RÝHA TŘ I</t>
  </si>
  <si>
    <t>odvodnění - plastová trubka DN 150 st.0.805-0.807,2; 0.816-0.846 2,2+30=32,200 [A]</t>
  </si>
  <si>
    <t>35</t>
  </si>
  <si>
    <t>24512</t>
  </si>
  <si>
    <t>KRYCÍ DESKA STUDNY Z DÍLCŮ ZE ŽELEZOBETONU</t>
  </si>
  <si>
    <t>překrytí šachty roznášecí deskou st.0.072-L;0.180-L 2*2,5*2,5*0,2=2,500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</si>
  <si>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</si>
  <si>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36</t>
  </si>
  <si>
    <t>27231A</t>
  </si>
  <si>
    <t>ZÁKLADY Z PROSTÉHO BETONU DO C20/25</t>
  </si>
  <si>
    <t>C 20/25 XF3</t>
  </si>
  <si>
    <t>základ opěrné zdi bet. lože C 20/25 XF3 tl.250mm (0,7*0,25*45)=7,875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</si>
  <si>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</si>
  <si>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37</t>
  </si>
  <si>
    <t>289971</t>
  </si>
  <si>
    <t>OPLÁŠTĚNÍ (ZPEVNĚNÍ) Z GEOTEXTILIE</t>
  </si>
  <si>
    <t>geotextilie 300g/m2  
výměra dle Microstation</t>
  </si>
  <si>
    <t>zpevnění svahu v oblouku st.0.900-P 55=55,000 [A] 
sanace pláně 1794,68=1 794,680 [B] 
Celkem: A+B=1 849,680 [C]</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</si>
  <si>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</si>
  <si>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Svislé konstrukce</t>
  </si>
  <si>
    <t>38</t>
  </si>
  <si>
    <t>32812</t>
  </si>
  <si>
    <t>OPĚRNÝ SYSTÉM S LÍCEM Z BETON TVAROVEK VÝŠ 2M - 4M</t>
  </si>
  <si>
    <t>bet. základ viz pol. 27231A  
svahové tvárnice včetně výplně vhodnou zeminou  
výměra dle Microstation</t>
  </si>
  <si>
    <t>nová opěrná zeď st.0,.650-0.695 dle výkresu D.1.1.1.2.c zpevnění svahu bet. svahové tvárnice 58/42/16 100=100,000 [A]</t>
  </si>
  <si>
    <t>Položka se vykazuje v m2 svislé lícní pohledové plochy   
Pod pojmem „výška“ na 5. pozici číselného znaku se rozumí svislá vzdálenost horní hrany opěrného systému od rostlého terénu. Položka zahrnuje ucelený certifikovaný systém (tuhé monolitické geomříže, betonové tvarovky, systémový plastový liniový konektor  
Položka nezahrnuje dodávku a dopravu zásypového materiálu vyztuženého bloku. Pro výpočet kubatury tohoto materiálu se uvažuje s hloubkou vyztuženého bloku jako jednonásobkem výšky konstrukce, u výšky do 2m pak jeden a půl násobkem výšky.</t>
  </si>
  <si>
    <t>Komunikace</t>
  </si>
  <si>
    <t>39</t>
  </si>
  <si>
    <t>561431</t>
  </si>
  <si>
    <t>KAMENIVO ZPEVNĚNÉ CEMENTEM TŘ. I TL. DO 150MM</t>
  </si>
  <si>
    <t>směs stmelená cementem SD C8/10 tl.120mm kce příčného prahu st.0.396 51,5=51,500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</si>
  <si>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</si>
  <si>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40</t>
  </si>
  <si>
    <t>56330</t>
  </si>
  <si>
    <t>VOZOVKOVÉ VRSTVY ZE ŠTĚRKODRTI</t>
  </si>
  <si>
    <t>sanace tl.300mm v krajích komunikace ŠD 0-63 0,3*1791,68=537,504 [A]</t>
  </si>
  <si>
    <t>- dodání kameniva předepsané kvality a zrnitosti  
- rozprostření a zhutnění vrstvy v předepsané tloušťce  
- zřízení vrstvy bez rozlišení šířky, pokládání vrstvy po etapách  
- nezahrnuje postřiky, nátěry</t>
  </si>
  <si>
    <t>41</t>
  </si>
  <si>
    <t>56333</t>
  </si>
  <si>
    <t>VOZOVKOVÉ VRSTVY ZE ŠTĚRKODRTI TL. DO 150MM</t>
  </si>
  <si>
    <t>nová kce příčného prahu st.0.396 ŠDa 0-32 tl.150mm 51,5=51,500 [A]</t>
  </si>
  <si>
    <t>42</t>
  </si>
  <si>
    <t>56334</t>
  </si>
  <si>
    <t>VOZOVKOVÉ VRSTVY ZE ŠTĚRKODRTI TL. DO 200MM</t>
  </si>
  <si>
    <t>viz VZOROVÉ PŘÍČNÉ ŘEZY výkres D.1.1.1.2.c  
výměra dle Microstation</t>
  </si>
  <si>
    <t>kce v krajích vozovky a pod novou obrubou ŠDa 0-32 tl.180mm1*(22,5+12,5+126,5+180+97+101+109+6)=654,500 [A] 
kce v krajích vozovky a pod novou obrubou ŠDa 0-32 tl.180mm při hraně chodníku 0,6*(143+180+12+62+6,5+99+118+55+56,5+82,3+102+10,5)=556,080 [B] 
kce v krajích vozovky a pod obrubou ŠDa 0-32 tl.180mm v místech rozšíření vozovky u opěrné zdi 3*(61+31+101,7)=581,100 [C] 
Celkem: A+B+C=1 791,680 [D]</t>
  </si>
  <si>
    <t>43</t>
  </si>
  <si>
    <t>56363</t>
  </si>
  <si>
    <t>VOZOVKOVÉ VRSTVY Z RECYKLOVANÉHO MATERIÁLU TL DO 150MM</t>
  </si>
  <si>
    <t>rozhrnutí po rozfrézování do krajů pro snížení nivelety o 90mm včetně napojení na MK  
výměra dle Microstation</t>
  </si>
  <si>
    <t>4291=4 291,000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</si>
  <si>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</si>
  <si>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44</t>
  </si>
  <si>
    <t>56364</t>
  </si>
  <si>
    <t>VOZOVKOVÉ VRSTVY Z RECYKLOVANÉHO MATERIÁLU TL DO 200MM</t>
  </si>
  <si>
    <t>včetně naložení a dovozu z meziskládky v režii zhotovitele; R-mat viz pol.11372  
výměra dle Microstation</t>
  </si>
  <si>
    <t>zpětné rozprostření a vyrovnání odfrézovaným materiálem 1444,18=1 444,180 [A]</t>
  </si>
  <si>
    <t>45</t>
  </si>
  <si>
    <t>567544</t>
  </si>
  <si>
    <t>VRST PRO OBNOVU A OPR RECYK ZA STUD CEM A ASF EM TL DO 200MM</t>
  </si>
  <si>
    <t>recyklace za studena RS CA (na místě) celk. tl.160mm  
včetně rozfrézování, reprofilace vrstvy pro recyklaci za studena   
doplňkový materiál na základě rozborů zhotovitele - dodání v režii zhotovitele  
výměra dle Microstation</t>
  </si>
  <si>
    <t>obnova vozovky včetně napojení na MK - RS CA tl.160mm 1518+991,53+600+568+758+725+550=5 710,530 [A]</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</si>
  <si>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</si>
  <si>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46</t>
  </si>
  <si>
    <t>572214</t>
  </si>
  <si>
    <t>SPOJOVACÍ POSTŘIK Z MODIFIK EMULZE DO 0,5KG/M2</t>
  </si>
  <si>
    <t>obnova vozovky včetně napojení na MK PS-E 0,3kg/m2 1518+991,53+600+568+758+725+550=5 710,530 [A]</t>
  </si>
  <si>
    <t>- dodání všech předepsaných materiálů pro postřiky v předepsaném množství  
- provedení dle předepsaného technologického předpisu  
- zřízení vrstvy bez rozlišení šířky, pokládání vrstvy po etapách  
- úpravu napojení, ukončení</t>
  </si>
  <si>
    <t>47</t>
  </si>
  <si>
    <t>572224</t>
  </si>
  <si>
    <t>SPOJOVACÍ POSTŘIK Z MODIFIK EMULZE DO 1,0KG/M2</t>
  </si>
  <si>
    <t>obnova vozovky včetně napojení na MK PS-E 0,6kg/m2 1518+991,53+600+568+758+725+550=5 710,530 [A]</t>
  </si>
  <si>
    <t>48</t>
  </si>
  <si>
    <t>574B34</t>
  </si>
  <si>
    <t>ASFALTOVÝ BETON PRO OBRUSNÉ VRSTVY MODIFIK ACO 11+, TL. 40MM</t>
  </si>
  <si>
    <t>obnova vozovky včetně napojení na MK ACO 11+ 1518+991,53+600+568+758+725+550=5 710,530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</si>
  <si>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</si>
  <si>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49</t>
  </si>
  <si>
    <t>574C46</t>
  </si>
  <si>
    <t>ASFALTOVÝ BETON PRO LOŽNÍ VRSTVY ACL 16+, TL. 50MM</t>
  </si>
  <si>
    <t>obnova vozovky včetně napojení na MK ACL 16+ 1518+991,53+600+568+758+725+550=5 710,530 [A]</t>
  </si>
  <si>
    <t>50</t>
  </si>
  <si>
    <t>5774BE</t>
  </si>
  <si>
    <t>VRSTVY PRO OBNOVU A OPRAVY Z ASF BETONU ACO 11+, MODIFIK</t>
  </si>
  <si>
    <t>ruční pokládka  
výměra dle Microstation</t>
  </si>
  <si>
    <t>dopojení vjezdu st.0.717-L ACO 11+ tl.100mm 0,1*10=1,000 [D]</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</si>
  <si>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</si>
  <si>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51</t>
  </si>
  <si>
    <t>58110</t>
  </si>
  <si>
    <t>CEMENTOBETONOVÝ KRYT JEDNOVRSTVÝ NEVYZTUŽENÝ</t>
  </si>
  <si>
    <t>dopojení vjezdů C20/25 st. 0.728-L;0.776-L;0.837-L; 0.837-L; 0.860-P tl.100mm 0,1*(3,9+3,2+5,2+1+12)=2,530 [D]</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</si>
  <si>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</si>
  <si>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52</t>
  </si>
  <si>
    <t>582612</t>
  </si>
  <si>
    <t>KRYTY Z BETON DLAŽDIC SE ZÁMKEM ŠEDÝCH TL 80MM DO LOŽE Z KAM</t>
  </si>
  <si>
    <t>lože DK fr.4/8  
výměra dle Microstation</t>
  </si>
  <si>
    <t>nová kce příčného prahu st.0.396 21=21,000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</si>
  <si>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</si>
  <si>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53</t>
  </si>
  <si>
    <t>582615</t>
  </si>
  <si>
    <t>KRYTY Z BETON DLAŽDIC SE ZÁMKEM BAREV TL 80MM DO LOŽE Z KAM</t>
  </si>
  <si>
    <t>nová kce příčného prahu - červená 30,5=30,500 [A]</t>
  </si>
  <si>
    <t>54</t>
  </si>
  <si>
    <t>587202</t>
  </si>
  <si>
    <t>PŘEDLÁŽDĚNÍ KRYTU Z DROBNÝCH KOSTEK</t>
  </si>
  <si>
    <t>napojení 3,1=3,100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</si>
  <si>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</si>
  <si>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55</t>
  </si>
  <si>
    <t>587205</t>
  </si>
  <si>
    <t>PŘEDLÁŽDĚNÍ KRYTU Z BETONOVÝCH DLAŽDIC</t>
  </si>
  <si>
    <t>napojení zámk. dl.80mm 2+1,5+2,7+2,5+4+11,2+5,6=29,500 [A] 
napojení dl.30x30 0,5+0,5+1=2,000 [B] 
napojení dl.50x50 6=6,000 [C] 
napojení zámk. dl.60mm 0,6=0,600 [D] 
Celkem: A+B+C+D=38,100 [E]</t>
  </si>
  <si>
    <t>56</t>
  </si>
  <si>
    <t>58920</t>
  </si>
  <si>
    <t>VÝPLŇ SPAR MODIFIKOVANÝM ASFALTEM</t>
  </si>
  <si>
    <t>včetně prořezání  
výměra dle Microstation</t>
  </si>
  <si>
    <t>styčná spára v místech napojení 6+7,5+38,35+5,5+6+20+4+10+11,5+5+26,35+30,5+12,6+9,3+18,8+10+12,3+15,5+6+10,6=265,800 [A]</t>
  </si>
  <si>
    <t>položka zahrnuje:  
- dodávku předepsaného materiálu  
- vyčištění a výplň spar tímto materiálem</t>
  </si>
  <si>
    <t>Potrubí</t>
  </si>
  <si>
    <t>57</t>
  </si>
  <si>
    <t>87433</t>
  </si>
  <si>
    <t>POTRUBÍ Z TRUB PLASTOVÝCH ODPADNÍCH DN DO 150MM</t>
  </si>
  <si>
    <t>přípojky napojení DV DN 150 SN8 včetně tvarovek 134,75=134,750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</si>
  <si>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</si>
  <si>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58</t>
  </si>
  <si>
    <t>87434</t>
  </si>
  <si>
    <t>POTRUBÍ Z TRUB PLASTOVÝCH ODPADNÍCH DN DO 200MM</t>
  </si>
  <si>
    <t>hladké PVC DN 200 SN8  
včetně odboček (lepených) na hlavní kanalizační potrubí   
výměna dle Microstation</t>
  </si>
  <si>
    <t>napojení horských vpustí na novou kanalizaci 12=12,000 [A]</t>
  </si>
  <si>
    <t>59</t>
  </si>
  <si>
    <t>891833</t>
  </si>
  <si>
    <t>NAVRTÁVACÍ PASY DN DO 150MM</t>
  </si>
  <si>
    <t>navrtávací pas DN 150  
část nových DV bude napojena na nově budovanou kanalizaci</t>
  </si>
  <si>
    <t>napojení DV na stávající kanalizaci 16=16,000 [A] 
napojení odvodňovacích žlabů na stávající kanalizaci 3=3,000 [B] 
Celkem: A+B=19,000 [C]</t>
  </si>
  <si>
    <t>- Položka zahrnuje kompletní montáž dle technologického předpisu, dodávku armatury, veškerou mimostaveništní a vnitrostaveništní dopravu.</t>
  </si>
  <si>
    <t>60</t>
  </si>
  <si>
    <t>89712</t>
  </si>
  <si>
    <t>VPUSŤ KANALIZAČNÍ ULIČNÍ KOMPLETNÍ Z BETONOVÝCH DÍLCŮ</t>
  </si>
  <si>
    <t>dle výkresu D.1.1.1.2.c  
položka zahrnuje:  
- dodávku a osazení předepsaných dílů včetně mříže a kalového koše  
- výplň, těsnění  a tmelení spar a spojů,  
- opatření  povrchů  betonu  izolací  proti zemní vlhkosti v částech, kde přijdou do styku se zeminou nebo kamenivem,  
- předepsané podkladní konstrukce</t>
  </si>
  <si>
    <t>nové DV 23=23,000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</si>
  <si>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</si>
  <si>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61</t>
  </si>
  <si>
    <t>89722</t>
  </si>
  <si>
    <t>VPUSŤ KANALIZAČNÍ HORSKÁ KOMPLETNÍ Z BETON DÍLCŮ</t>
  </si>
  <si>
    <t>horská vpust šikmá st.1.014-P;1.030-L dle výkresu D.1.1.1.2.c včetně dodání mříže a napojení na novou kanalizaci DN200 2=2,000 [A]</t>
  </si>
  <si>
    <t>62</t>
  </si>
  <si>
    <t>89921</t>
  </si>
  <si>
    <t>VÝŠKOVÁ ÚPRAVA POKLOPŮ</t>
  </si>
  <si>
    <t>úprava poklopů při stavbě - snížení pro recyklaci, zakrytí, finální umístění do nivelety, doplnění / náhrada poškozených vyrovnávacích prstýnků včetně podkladních vrstev vozovky.</t>
  </si>
  <si>
    <t>stávající poklopy kanalizace ve vozovce 28=28,000 [A]</t>
  </si>
  <si>
    <t>- položka výškové úpravy zahrnuje všechny nutné práce a materiály pro zvýšení nebo snížení zařízení (včetně nutné úpravy stávajícího povrchu vozovky nebo chodníku).</t>
  </si>
  <si>
    <t>63</t>
  </si>
  <si>
    <t>89923</t>
  </si>
  <si>
    <t>VÝŠKOVÁ ÚPRAVA KRYCÍCH HRNCŮ</t>
  </si>
  <si>
    <t>stávající šoupě 3=3,000 [A]</t>
  </si>
  <si>
    <t>Ostatní konstrukce a práce</t>
  </si>
  <si>
    <t>64</t>
  </si>
  <si>
    <t>9113E1</t>
  </si>
  <si>
    <t>SVODIDLO OCEL SILNIČ JEDNOSTR, ÚROVEŇ ZADRŽ H4 - DODÁVKA A MONTÁŽ</t>
  </si>
  <si>
    <t>nové svodidlo včetně krátkých náběhů 2 x 4 m; st.0.647-L 62=62,000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</si>
  <si>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</si>
  <si>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65</t>
  </si>
  <si>
    <t>91238</t>
  </si>
  <si>
    <t>SMĚROVÉ SLOUPKY Z PLAST HMOT - NÁSTAVCE NA SVODIDLA VČETNĚ ODRAZNÉHO PÁSKU</t>
  </si>
  <si>
    <t>na novém svodidle st.0.647-L 4=4,000 [A]</t>
  </si>
  <si>
    <t>položka zahrnuje:  
- dodání a osazení sloupku včetně nutných zemních prací  
- vnitrostaveništní a mimostaveništní doprava  
- odrazky plastové nebo z retroreflexní fólie</t>
  </si>
  <si>
    <t>66</t>
  </si>
  <si>
    <t>914131</t>
  </si>
  <si>
    <t>DOPRAVNÍ ZNAČKY ZÁKLADNÍ VELIKOSTI OCELOVÉ FÓLIE TŘ 2 - DODÁVKA A MONTÁŽ</t>
  </si>
  <si>
    <t>nové DZ: 
P2 1=1,000 [A] 
P4 1=1,000 [B] 
IP2 1=1,000 [C] 
Celkem: A+B+C=3,000 [D]</t>
  </si>
  <si>
    <t>položka zahrnuje:  
- dodávku a montáž značek v požadovaném provedení</t>
  </si>
  <si>
    <t>67</t>
  </si>
  <si>
    <t>914133</t>
  </si>
  <si>
    <t>DOPRAVNÍ ZNAČKY ZÁKLADNÍ VELIKOSTI OCELOVÉ FÓLIE TŘ 2 - DEMONTÁŽ</t>
  </si>
  <si>
    <t>odvoz a likvidace v režii zhotovitele.</t>
  </si>
  <si>
    <t>stávající DZ 5+2=7,000 [A]</t>
  </si>
  <si>
    <t>Položka zahrnuje odstranění, demontáž a odklizení materiálu s odvozem na předepsané místo</t>
  </si>
  <si>
    <t>68</t>
  </si>
  <si>
    <t>914921</t>
  </si>
  <si>
    <t>SLOUPKY A STOJKY DOPRAVNÍCH ZNAČEK Z OCEL TRUBEK DO PATKY - DODÁVKA A MONTÁŽ</t>
  </si>
  <si>
    <t>nové DZ 3=3,000 [A]</t>
  </si>
  <si>
    <t>položka zahrnuje:  
- sloupky a upevňovací zařízení včetně jejich osazení (betonová patka, zemní práce)</t>
  </si>
  <si>
    <t>69</t>
  </si>
  <si>
    <t>914922</t>
  </si>
  <si>
    <t>SLOUPKY A STOJKY DZ Z OCEL TRUBEK DO PATKY MONTÁŽ S PŘESUNEM</t>
  </si>
  <si>
    <t>P2; P4; B12; B4+E13 
přesun DZ se sloupkem zpětné použití 4=4,000 [A]</t>
  </si>
  <si>
    <t>položka zahrnuje:  
- dopravu demontovaného zařízení z dočasné skládky  
- osazení a montáž zařízení na místě určeném projektem  
- nutnou opravu poškozených částí  
nezahrnuje dodávku sloupku, stojky a upevňovacího zařízení</t>
  </si>
  <si>
    <t>70</t>
  </si>
  <si>
    <t>914923</t>
  </si>
  <si>
    <t>SLOUPKY A STOJKY DZ Z OCEL TRUBEK DO PATKY DEMONTÁŽ</t>
  </si>
  <si>
    <t>stávající sloupky DZ 2+2=4,000 [A] 
přesun DZ se sloupkem 4=4,000 [B] 
Celkem: A+B=8,000 [C]</t>
  </si>
  <si>
    <t>71</t>
  </si>
  <si>
    <t>917224</t>
  </si>
  <si>
    <t>SILNIČNÍ A CHODNÍKOVÉ OBRUBY Z BETONOVÝCH OBRUBNÍKŮ ŠÍŘ 150MM</t>
  </si>
  <si>
    <t>bet. lože C 16/20  
výměra dle Microstation</t>
  </si>
  <si>
    <t>silniční obruba 100/25/15 21,5+10,6+113+85+13+5,1+4+6+3+9+30,5+4,5+16+61,5+59,5+89,4+89,7+4,3=625,600 [A] 
nájezdová 100/15/15 8+5,5+3+4+6+21+3+3+5+4,5+36+6+6=111,000 [B] 
přechodová LV 100/25/25-15 1+4+1+2+8+1=17,000 [C] 
přechodová PV 100/25/15-25 1+4+2+2+7+1=17,000 [D] 
Celkem: A+B+C+D=770,600 [E]</t>
  </si>
  <si>
    <t>Položka zahrnuje:  
dodání a pokládku betonových obrubníků o rozměrech předepsaných zadávací dokumentací  
betonové lože i boční betonovou opěrku.</t>
  </si>
  <si>
    <t>72</t>
  </si>
  <si>
    <t>91771</t>
  </si>
  <si>
    <t>OBRUBA Z DLAŽEBNÍCH KOSTEK VELKÝCH</t>
  </si>
  <si>
    <t>dvouřádek u žlabu vyvýšené křižovatky 2*2*6=24,000 [A]</t>
  </si>
  <si>
    <t>Položka zahrnuje:  
dodání a pokládku jedné řady dlažebních kostek o rozměrech předepsaných zadávací dokumentací  
betonové lože i boční betonovou opěrku.</t>
  </si>
  <si>
    <t>73</t>
  </si>
  <si>
    <t>919112</t>
  </si>
  <si>
    <t>ŘEZÁNÍ ASFALTOVÉHO KRYTU VOZOVEK TL DO 100MM</t>
  </si>
  <si>
    <t>pro přípojky napojení DV tl.100mm 2*134,75=269,500 [A] 
rušení propustku st.0.675 tl.100mm 7*2=14,000 [B] 
Celkem: A+B=283,500 [C]</t>
  </si>
  <si>
    <t>položka zahrnuje řezání vozovkové vrstvy v předepsané tloušťce, včetně spotřeby vody</t>
  </si>
  <si>
    <t>74</t>
  </si>
  <si>
    <t>919122</t>
  </si>
  <si>
    <t>ŘEZÁNÍ BETONOVÉHO KRYTU VOZOVEK TL DO 100MM</t>
  </si>
  <si>
    <t>pro odstranění bet. dopojení vjezdů st. 0.728-L;0.776-L;0.837-L; 0.837-L; 0.860-P  tl.100mm 66,7=66,700 [A]</t>
  </si>
  <si>
    <t>75</t>
  </si>
  <si>
    <t>935212</t>
  </si>
  <si>
    <t>PŘÍKOPOVÉ ŽLABY Z BETON TVÁRNIC ŠÍŘ DO 600MM DO BETONU TL 100MM</t>
  </si>
  <si>
    <t>odvodňovací žlab š. 0,6m  uložen do bet. lože C 16/20 st.0.800-L;0.810-L 8,4+12,2+5,1=25,700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</si>
  <si>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</si>
  <si>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76</t>
  </si>
  <si>
    <t>93557</t>
  </si>
  <si>
    <t>ŽLABY Z DÍLCŮ Z BETONU SVĚTLÉ ŠÍŘKY DO 500MM VČET MŘÍŽÍ</t>
  </si>
  <si>
    <t>mříž D400  
včetně bet. lože a obetonování dle výkresu D.1.1.1.2.c  
výměra dle Microstation</t>
  </si>
  <si>
    <t>nový betonový žlab DN400 příčného prahu st.0.396 do bet. lože C 16/20 6=6,000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</si>
  <si>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</si>
  <si>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77</t>
  </si>
  <si>
    <t>965821</t>
  </si>
  <si>
    <t>DEMONTÁŽ KILOMETROVNÍKU, HEKTOMETROVNÍKU, MEZNÍKU</t>
  </si>
  <si>
    <t>stávající mezníky u nové opěrné zdi st.0.640-0.700 7=7,000 [A]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</si>
  <si>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</si>
  <si>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78</t>
  </si>
  <si>
    <t>96616</t>
  </si>
  <si>
    <t>BOURÁNÍ KONSTRUKCÍ ZE ŽELEZOBETONU</t>
  </si>
  <si>
    <t>odvozová vzdálenost v režii zhotovitele</t>
  </si>
  <si>
    <t>zrušení čela zatrubnění st.0.675 2*0,5*2=2,000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</si>
  <si>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</si>
  <si>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79</t>
  </si>
  <si>
    <t>966371</t>
  </si>
  <si>
    <t>BOURÁNÍ PROPUSTŮ Z TRUB DN DO 1000MM</t>
  </si>
  <si>
    <t>zrušení propustku st.0.675 10=10,000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</si>
  <si>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</si>
  <si>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80</t>
  </si>
  <si>
    <t>96657</t>
  </si>
  <si>
    <t>ODSTRANĚNÍ ŽLABŮ Z DÍLCŮ (VČET ŠTĚRBINOVÝCH) ŠÍŘKY 500MM</t>
  </si>
  <si>
    <t>včetně mříží  
odvoz a likvidace v režii zhotovitele  
výměra dle Microstation</t>
  </si>
  <si>
    <t>vybourání žlabu st.0.395 napojení MK 7=7,000 [A] 
vybourání žlabu st.0.792-0.818-L 25,7=25,700 [B] 
Celkem: A+B=32,700 [C]</t>
  </si>
  <si>
    <t>- zahrnuje vybourání žlabů včetně podkladních vrstev a eventuelních mříží  
- zahrnuje veškerou manipulaci s vybouranou sutí a hmotami včetně uložení na skládku  
- nezahrnuje poplatek za skládku, vykáže se v samostatné položce 014** (s výjimkou malého množství bouraného materiálu, kde je možné poplatek zahrnout do jednotkové ceny bourání – tento fakt musí být uveden v doplňujícím textu k položce)</t>
  </si>
  <si>
    <t>81</t>
  </si>
  <si>
    <t>96687</t>
  </si>
  <si>
    <t>VYBOURÁNÍ ULIČNÍCH VPUSTÍ KOMPLETNÍCH</t>
  </si>
  <si>
    <t>včetně mříže a rámu  
zaslepení 1ks cca 0,35m3 betonem 
odvoz a likvidace v režii zhotovitele</t>
  </si>
  <si>
    <t>zrušení DV včetně zaslepení 2+4=6,000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</si>
  <si>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</si>
  <si>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181</t>
  </si>
  <si>
    <t>Dopravně inženýrské opatření</t>
  </si>
  <si>
    <t>91400</t>
  </si>
  <si>
    <t>DOČASNÉ ZAKRYTÍ NEBO OTOČENÍ STÁVAJÍCÍCH DOPRAVNÍCH ZNAČEK</t>
  </si>
  <si>
    <t>19=19,000 [A]</t>
  </si>
  <si>
    <t>zahrnuje zakrytí dočasně neplatných svislých dopravních značek (nebo jejich částí) bez ohledu na způsob a na jejich velikost (zakrytí neprůhledným materiálem nebo otočení značky) a jeho následné odstranění</t>
  </si>
  <si>
    <t>914122</t>
  </si>
  <si>
    <t>DOPRAVNÍ ZNAČKY ZÁKLADNÍ VELIKOSTI OCELOVÉ FÓLIE TŘ 1 - MONTÁŽ S PŘEMÍSTĚNÍM</t>
  </si>
  <si>
    <t>včetně přesunu dle etap výstavby</t>
  </si>
  <si>
    <t>I. etapa B1+E1; IP10a; IP10b (2*5)+1+2=13,000 [A] 
 II. etapa B1+E1; IP10a; IP10b (2*3)+1+1=8,000 [B] 
III. etapa B1+E1; IP10a; IP10b (2*5)+3+2=15,000 [C] 
IV. etapa B1+E1; IP10a; IP10b (2*5)+2+2=14,000 [D] 
Celkem: A+B+C+D=50,000 [E]</t>
  </si>
  <si>
    <t>položka zahrnuje:  
- dopravu demontované značky z dočasné skládky  
- osazení a montáž značky na místě určeném projektem  
- nutnou opravu poškozených částí  
nezahrnuje dodávku značky</t>
  </si>
  <si>
    <t>914123</t>
  </si>
  <si>
    <t>DOPRAVNÍ ZNAČKY ZÁKLADNÍ VELIKOSTI OCELOVÉ FÓLIE TŘ 1 - DEMONTÁŽ</t>
  </si>
  <si>
    <t>50=50,000 [A]</t>
  </si>
  <si>
    <t>914139</t>
  </si>
  <si>
    <t>DOPRAV ZNAČKY ZÁKLAD VEL OCEL FÓLIE TŘ 2 - NÁJEMNÉ</t>
  </si>
  <si>
    <t>KSDEN</t>
  </si>
  <si>
    <t>I. etapa ((2*5)+1+2)*77=1 001,000 [A] 
 II. etapa ((2*3)+1+1)*77=616,000 [B] 
III. etapa ((2*5)+3+2)*77=1 155,000 [C] 
IV. etapa ((2*5)+2+2)*252=3 528,000 [D] 
Celkem: A+B+C+D=6 300,000 [E]</t>
  </si>
  <si>
    <t>položka zahrnuje sazbu za pronájem dopravních značek a zařízení, počet jednotek je určen jako součin počtu značek a počtu dní použití</t>
  </si>
  <si>
    <t>914432</t>
  </si>
  <si>
    <t>DOPRAVNÍ ZNAČKY 100X150CM OCELOVÉ FÓLIE TŘ 2 - MONTÁŽ S PŘEMÍSTĚNÍM</t>
  </si>
  <si>
    <t>IS11a 3=3,000 [A]</t>
  </si>
  <si>
    <t>914433</t>
  </si>
  <si>
    <t>DOPRAVNÍ ZNAČKY 100X150CM OCELOVÉ FÓLIE TŘ 2 - DEMONTÁŽ</t>
  </si>
  <si>
    <t>3=3,000 [A]</t>
  </si>
  <si>
    <t>914439</t>
  </si>
  <si>
    <t>DOPRAV ZNAČKY 100X150CM OCEL FÓLIE TŘ 2 - NÁJEMNÉ</t>
  </si>
  <si>
    <t>3*252=756,000 [A]</t>
  </si>
  <si>
    <t>pro B1+E1; IP10a; IP10b; Z2  
včetně přesunu dle etap výstavby</t>
  </si>
  <si>
    <t>I. etapa 5+1+2+(2*5)=18,000 [A] 
 II. etapa 3+1+1+(2*3)=11,000 [B] 
III. etapa 5+3+2+(2*5)=20,000 [C] 
IV. etapa 5+2+2+(2*5)=19,000 [D] 
pro IS11a 3*2=6,000 [E] 
Celkem: A+B+C+D+E=74,000 [F]</t>
  </si>
  <si>
    <t>74=74,000 [A]</t>
  </si>
  <si>
    <t>914929</t>
  </si>
  <si>
    <t>SLOUPKY A STOJKY DZ Z OCEL TRUBEK DO PATKY NÁJEMNÉ</t>
  </si>
  <si>
    <t>I. etapa (5+1+2+(2*5))*77=1 386,000 [A] 
 II. etapa (3+1+1+(2*3))*77=847,000 [B] 
III. etapa (5+3+2+(2*5))*77=1 540,000 [C] 
IV. etapa (5+2+2+(2*5))*252=4 788,000 [D] 
IS11s 2*3*252=1 512,000 [E] 
Celkem: A+B+C+D+E=10 073,000 [F]</t>
  </si>
  <si>
    <t>položka zahrnuje sazbu za pronájem dopravních značek a zařízení. Počet měrných jednotek se určí jako součin počtu sloupků a počtu dní použití</t>
  </si>
  <si>
    <t>916322</t>
  </si>
  <si>
    <t>DOPRAVNÍ ZÁBRANY Z2 S FÓLIÍ TŘ 2 - MONTÁŽ S PŘESUNEM</t>
  </si>
  <si>
    <t>I. etapa 5=5,000 [A] 
 II. etapa 3=3,000 [B] 
III. etapa 5=5,000 [C] 
IV. etapa 5=5,000 [D] 
Celkem: A+B+C+D=18,000 [E]</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</si>
  <si>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</si>
  <si>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</si>
  <si>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</si>
  <si>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18=18,000 [A]</t>
  </si>
  <si>
    <t>Položka zahrnuje odstranění, demontáž a odklizení zařízení s odvozem na předepsané místo</t>
  </si>
  <si>
    <t>916329</t>
  </si>
  <si>
    <t>DOPRAVNÍ ZÁBRANY Z2 S FÓLIÍ TŘ 2 - NÁJEMNÉ</t>
  </si>
  <si>
    <t>I. etapa 5*77=385,000 [A] 
 II. etapa 3*77=231,000 [B] 
III. etapa 5*77=385,000 [C] 
IV. etapa 5*252=1 260,000 [D] 
Celkem: A+B+C+D=2 261,000 [E]</t>
  </si>
  <si>
    <t>položka zahrnuje sazbu za pronájem zařízení. Počet měrných jednotek se určí jako součin počtu zařízení a počtu dní použití.</t>
  </si>
  <si>
    <t>916722</t>
  </si>
  <si>
    <t>UPEVŇOVACÍ KONSTR - PODKLADNÍ DESKA OD 28KG - MONTÁŽ S PŘESUNEM</t>
  </si>
  <si>
    <t>916723</t>
  </si>
  <si>
    <t>UPEVŇOVACÍ KONSTR - PODKLADNÍ DESKA OD 28KG - DEMONTÁŽ</t>
  </si>
  <si>
    <t>916729</t>
  </si>
  <si>
    <t>UPEVŇOVACÍ KONSTR - PODKL DESKA OD 28KG - NÁJEMNÉ</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</si>
</sst>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5">
    <fill>
      <patternFill/>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5">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0" fillId="2" borderId="6" xfId="0" applyFill="1"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4" borderId="1" xfId="0" applyNumberFormat="1" applyFill="1" applyBorder="1" applyAlignment="1" applyProtection="1">
      <alignment horizontal="center"/>
      <protection locked="0"/>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0" fontId="3" fillId="0" borderId="1" xfId="0" applyFont="1" applyBorder="1" applyAlignment="1">
      <alignment horizontal="left"/>
    </xf>
    <xf numFmtId="177" fontId="3" fillId="0" borderId="1" xfId="0" applyNumberFormat="1" applyFont="1" applyBorder="1" applyAlignment="1">
      <alignment horizontal="right"/>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sharedStrings" Target="sharedStrings.xml" /><Relationship Id="rId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sheetPr>
    <pageSetUpPr fitToPage="1"/>
  </sheetPr>
  <dimension ref="A1:E1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SUM(C10:C13)</f>
      </c>
      <c s="1"/>
      <c s="1"/>
    </row>
    <row r="7" spans="1:5" ht="12.75" customHeight="1">
      <c r="A7" s="1"/>
      <c s="4" t="s">
        <v>5</v>
      </c>
      <c s="7">
        <f>SUM(E10:E13)</f>
      </c>
      <c s="1"/>
      <c s="1"/>
    </row>
    <row r="8" spans="1:5" ht="12.75" customHeight="1">
      <c r="A8" s="6"/>
      <c s="6"/>
      <c s="6"/>
      <c s="6"/>
      <c s="6"/>
    </row>
    <row r="9" spans="1:5" ht="12.75" customHeight="1">
      <c r="A9" s="5" t="s">
        <v>6</v>
      </c>
      <c s="5" t="s">
        <v>7</v>
      </c>
      <c s="5" t="s">
        <v>8</v>
      </c>
      <c s="5" t="s">
        <v>9</v>
      </c>
      <c s="5" t="s">
        <v>10</v>
      </c>
    </row>
    <row r="10" spans="1:5" ht="12.75" customHeight="1">
      <c r="A10" s="19" t="s">
        <v>28</v>
      </c>
      <c s="19" t="s">
        <v>29</v>
      </c>
      <c s="20">
        <f>'000_Ostatní'!I3</f>
      </c>
      <c s="20">
        <f>'000_Ostatní'!O2</f>
      </c>
      <c s="20">
        <f>C10+D10</f>
      </c>
    </row>
    <row r="11" spans="1:5" ht="12.75" customHeight="1">
      <c r="A11" s="19" t="s">
        <v>70</v>
      </c>
      <c s="19" t="s">
        <v>29</v>
      </c>
      <c s="20">
        <f>'000_Vedlejší'!I3</f>
      </c>
      <c s="20">
        <f>'000_Vedlejší'!O2</f>
      </c>
      <c s="20">
        <f>C11+D11</f>
      </c>
    </row>
    <row r="12" spans="1:5" ht="12.75" customHeight="1">
      <c r="A12" s="40" t="s">
        <v>97</v>
      </c>
      <c s="40" t="s">
        <v>98</v>
      </c>
      <c s="41">
        <f>'SO 101.1'!I3</f>
      </c>
      <c s="41">
        <f>'SO 101.1'!O2</f>
      </c>
      <c s="41">
        <f>C12+D12</f>
      </c>
    </row>
    <row r="13" spans="1:5" ht="12.75" customHeight="1">
      <c r="A13" s="40" t="s">
        <v>504</v>
      </c>
      <c s="40" t="s">
        <v>505</v>
      </c>
      <c s="41">
        <f>'SO 181'!I3</f>
      </c>
      <c s="41">
        <f>'SO 181'!O2</f>
      </c>
      <c s="41">
        <f>C13+D13</f>
      </c>
    </row>
  </sheetData>
  <sheetProtection sheet="1" objects="1" scenarios="1"/>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f>
      </c>
      <c t="s">
        <v>26</v>
      </c>
    </row>
    <row r="3" spans="1:16" ht="15" customHeight="1">
      <c r="A3" t="s">
        <v>12</v>
      </c>
      <c s="12" t="s">
        <v>14</v>
      </c>
      <c s="13" t="s">
        <v>15</v>
      </c>
      <c s="1"/>
      <c s="14" t="s">
        <v>16</v>
      </c>
      <c s="1"/>
      <c s="9"/>
      <c s="8" t="s">
        <v>28</v>
      </c>
      <c s="39">
        <f>0+I9</f>
      </c>
      <c r="O3" t="s">
        <v>23</v>
      </c>
      <c t="s">
        <v>27</v>
      </c>
    </row>
    <row r="4" spans="1:16" ht="15" customHeight="1">
      <c r="A4" t="s">
        <v>17</v>
      </c>
      <c s="12" t="s">
        <v>18</v>
      </c>
      <c s="13" t="s">
        <v>19</v>
      </c>
      <c s="1"/>
      <c s="14" t="s">
        <v>20</v>
      </c>
      <c s="1"/>
      <c s="1"/>
      <c s="11"/>
      <c s="11"/>
      <c r="O4" t="s">
        <v>24</v>
      </c>
      <c t="s">
        <v>27</v>
      </c>
    </row>
    <row r="5" spans="1:16" ht="12.75" customHeight="1">
      <c r="A5" t="s">
        <v>21</v>
      </c>
      <c s="16" t="s">
        <v>22</v>
      </c>
      <c s="17" t="s">
        <v>28</v>
      </c>
      <c s="6"/>
      <c s="18" t="s">
        <v>29</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5" t="s">
        <v>47</v>
      </c>
      <c s="25"/>
      <c s="26" t="s">
        <v>31</v>
      </c>
      <c s="25"/>
      <c s="27" t="s">
        <v>48</v>
      </c>
      <c s="25"/>
      <c s="25"/>
      <c s="25"/>
      <c s="28">
        <f>0+Q9</f>
      </c>
      <c r="O9">
        <f>0+R9</f>
      </c>
      <c r="Q9">
        <f>0+I10+I14+I18+I22</f>
      </c>
      <c>
        <f>0+O10+O14+O18+O22</f>
      </c>
    </row>
    <row r="10" spans="1:16" ht="12.75">
      <c r="A10" s="24" t="s">
        <v>49</v>
      </c>
      <c s="29" t="s">
        <v>33</v>
      </c>
      <c s="29" t="s">
        <v>50</v>
      </c>
      <c s="24" t="s">
        <v>51</v>
      </c>
      <c s="30" t="s">
        <v>52</v>
      </c>
      <c s="31" t="s">
        <v>53</v>
      </c>
      <c s="32">
        <v>1</v>
      </c>
      <c s="33">
        <v>0</v>
      </c>
      <c s="34">
        <f>ROUND(ROUND(H10,2)*ROUND(G10,3),2)</f>
      </c>
      <c r="O10">
        <f>(I10*21)/100</f>
      </c>
      <c t="s">
        <v>27</v>
      </c>
    </row>
    <row r="11" spans="1:5" ht="12.75">
      <c r="A11" s="35" t="s">
        <v>54</v>
      </c>
      <c r="E11" s="36" t="s">
        <v>55</v>
      </c>
    </row>
    <row r="12" spans="1:5" ht="12.75">
      <c r="A12" s="37" t="s">
        <v>56</v>
      </c>
      <c r="E12" s="38" t="s">
        <v>51</v>
      </c>
    </row>
    <row r="13" spans="1:5" ht="12.75">
      <c r="A13" t="s">
        <v>57</v>
      </c>
      <c r="E13" s="36" t="s">
        <v>58</v>
      </c>
    </row>
    <row r="14" spans="1:16" ht="12.75">
      <c r="A14" s="24" t="s">
        <v>49</v>
      </c>
      <c s="29" t="s">
        <v>27</v>
      </c>
      <c s="29" t="s">
        <v>59</v>
      </c>
      <c s="24" t="s">
        <v>51</v>
      </c>
      <c s="30" t="s">
        <v>60</v>
      </c>
      <c s="31" t="s">
        <v>53</v>
      </c>
      <c s="32">
        <v>1</v>
      </c>
      <c s="33">
        <v>0</v>
      </c>
      <c s="34">
        <f>ROUND(ROUND(H14,2)*ROUND(G14,3),2)</f>
      </c>
      <c r="O14">
        <f>(I14*21)/100</f>
      </c>
      <c t="s">
        <v>27</v>
      </c>
    </row>
    <row r="15" spans="1:5" ht="25.5">
      <c r="A15" s="35" t="s">
        <v>54</v>
      </c>
      <c r="E15" s="36" t="s">
        <v>61</v>
      </c>
    </row>
    <row r="16" spans="1:5" ht="12.75">
      <c r="A16" s="37" t="s">
        <v>56</v>
      </c>
      <c r="E16" s="38" t="s">
        <v>51</v>
      </c>
    </row>
    <row r="17" spans="1:5" ht="12.75">
      <c r="A17" t="s">
        <v>57</v>
      </c>
      <c r="E17" s="36" t="s">
        <v>58</v>
      </c>
    </row>
    <row r="18" spans="1:16" ht="12.75">
      <c r="A18" s="24" t="s">
        <v>49</v>
      </c>
      <c s="29" t="s">
        <v>26</v>
      </c>
      <c s="29" t="s">
        <v>62</v>
      </c>
      <c s="24" t="s">
        <v>51</v>
      </c>
      <c s="30" t="s">
        <v>63</v>
      </c>
      <c s="31" t="s">
        <v>53</v>
      </c>
      <c s="32">
        <v>1</v>
      </c>
      <c s="33">
        <v>0</v>
      </c>
      <c s="34">
        <f>ROUND(ROUND(H18,2)*ROUND(G18,3),2)</f>
      </c>
      <c r="O18">
        <f>(I18*21)/100</f>
      </c>
      <c t="s">
        <v>27</v>
      </c>
    </row>
    <row r="19" spans="1:5" ht="12.75">
      <c r="A19" s="35" t="s">
        <v>54</v>
      </c>
      <c r="E19" s="36" t="s">
        <v>64</v>
      </c>
    </row>
    <row r="20" spans="1:5" ht="12.75">
      <c r="A20" s="37" t="s">
        <v>56</v>
      </c>
      <c r="E20" s="38" t="s">
        <v>51</v>
      </c>
    </row>
    <row r="21" spans="1:5" ht="63.75">
      <c r="A21" t="s">
        <v>57</v>
      </c>
      <c r="E21" s="36" t="s">
        <v>65</v>
      </c>
    </row>
    <row r="22" spans="1:16" ht="12.75">
      <c r="A22" s="24" t="s">
        <v>49</v>
      </c>
      <c s="29" t="s">
        <v>37</v>
      </c>
      <c s="29" t="s">
        <v>66</v>
      </c>
      <c s="24" t="s">
        <v>51</v>
      </c>
      <c s="30" t="s">
        <v>67</v>
      </c>
      <c s="31" t="s">
        <v>53</v>
      </c>
      <c s="32">
        <v>1</v>
      </c>
      <c s="33">
        <v>0</v>
      </c>
      <c s="34">
        <f>ROUND(ROUND(H22,2)*ROUND(G22,3),2)</f>
      </c>
      <c r="O22">
        <f>(I22*21)/100</f>
      </c>
      <c t="s">
        <v>27</v>
      </c>
    </row>
    <row r="23" spans="1:5" ht="12.75">
      <c r="A23" s="35" t="s">
        <v>54</v>
      </c>
      <c r="E23" s="36" t="s">
        <v>68</v>
      </c>
    </row>
    <row r="24" spans="1:5" ht="12.75">
      <c r="A24" s="37" t="s">
        <v>56</v>
      </c>
      <c r="E24" s="38" t="s">
        <v>51</v>
      </c>
    </row>
    <row r="25" spans="1:5" ht="63.75">
      <c r="A25" t="s">
        <v>57</v>
      </c>
      <c r="E25" s="36" t="s">
        <v>69</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5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f>
      </c>
      <c t="s">
        <v>26</v>
      </c>
    </row>
    <row r="3" spans="1:16" ht="15" customHeight="1">
      <c r="A3" t="s">
        <v>12</v>
      </c>
      <c s="12" t="s">
        <v>14</v>
      </c>
      <c s="13" t="s">
        <v>15</v>
      </c>
      <c s="1"/>
      <c s="14" t="s">
        <v>16</v>
      </c>
      <c s="1"/>
      <c s="9"/>
      <c s="8" t="s">
        <v>70</v>
      </c>
      <c s="39">
        <f>0+I9</f>
      </c>
      <c r="O3" t="s">
        <v>23</v>
      </c>
      <c t="s">
        <v>27</v>
      </c>
    </row>
    <row r="4" spans="1:16" ht="15" customHeight="1">
      <c r="A4" t="s">
        <v>17</v>
      </c>
      <c s="12" t="s">
        <v>18</v>
      </c>
      <c s="13" t="s">
        <v>19</v>
      </c>
      <c s="1"/>
      <c s="14" t="s">
        <v>20</v>
      </c>
      <c s="1"/>
      <c s="1"/>
      <c s="11"/>
      <c s="11"/>
      <c r="O4" t="s">
        <v>24</v>
      </c>
      <c t="s">
        <v>27</v>
      </c>
    </row>
    <row r="5" spans="1:16" ht="12.75" customHeight="1">
      <c r="A5" t="s">
        <v>21</v>
      </c>
      <c s="16" t="s">
        <v>22</v>
      </c>
      <c s="17" t="s">
        <v>70</v>
      </c>
      <c s="6"/>
      <c s="18" t="s">
        <v>29</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5" t="s">
        <v>47</v>
      </c>
      <c s="25"/>
      <c s="26" t="s">
        <v>31</v>
      </c>
      <c s="25"/>
      <c s="27" t="s">
        <v>48</v>
      </c>
      <c s="25"/>
      <c s="25"/>
      <c s="25"/>
      <c s="28">
        <f>0+Q9</f>
      </c>
      <c r="O9">
        <f>0+R9</f>
      </c>
      <c r="Q9">
        <f>0+I10+I14+I18+I22+I26+I30+I34+I38+I42+I46+I50</f>
      </c>
      <c>
        <f>0+O10+O14+O18+O22+O26+O30+O34+O38+O42+O46+O50</f>
      </c>
    </row>
    <row r="10" spans="1:16" ht="25.5">
      <c r="A10" s="24" t="s">
        <v>49</v>
      </c>
      <c s="29" t="s">
        <v>33</v>
      </c>
      <c s="29" t="s">
        <v>71</v>
      </c>
      <c s="24" t="s">
        <v>72</v>
      </c>
      <c s="30" t="s">
        <v>73</v>
      </c>
      <c s="31" t="s">
        <v>53</v>
      </c>
      <c s="32">
        <v>1</v>
      </c>
      <c s="33">
        <v>0</v>
      </c>
      <c s="34">
        <f>ROUND(ROUND(H10,2)*ROUND(G10,3),2)</f>
      </c>
      <c r="O10">
        <f>(I10*21)/100</f>
      </c>
      <c t="s">
        <v>27</v>
      </c>
    </row>
    <row r="11" spans="1:5" ht="12.75">
      <c r="A11" s="35" t="s">
        <v>54</v>
      </c>
      <c r="E11" s="36" t="s">
        <v>51</v>
      </c>
    </row>
    <row r="12" spans="1:5" ht="12.75">
      <c r="A12" s="37" t="s">
        <v>56</v>
      </c>
      <c r="E12" s="38" t="s">
        <v>51</v>
      </c>
    </row>
    <row r="13" spans="1:5" ht="12.75">
      <c r="A13" t="s">
        <v>57</v>
      </c>
      <c r="E13" s="36" t="s">
        <v>51</v>
      </c>
    </row>
    <row r="14" spans="1:16" ht="12.75">
      <c r="A14" s="24" t="s">
        <v>49</v>
      </c>
      <c s="29" t="s">
        <v>27</v>
      </c>
      <c s="29" t="s">
        <v>74</v>
      </c>
      <c s="24" t="s">
        <v>72</v>
      </c>
      <c s="30" t="s">
        <v>75</v>
      </c>
      <c s="31" t="s">
        <v>53</v>
      </c>
      <c s="32">
        <v>1</v>
      </c>
      <c s="33">
        <v>0</v>
      </c>
      <c s="34">
        <f>ROUND(ROUND(H14,2)*ROUND(G14,3),2)</f>
      </c>
      <c r="O14">
        <f>(I14*21)/100</f>
      </c>
      <c t="s">
        <v>27</v>
      </c>
    </row>
    <row r="15" spans="1:5" ht="12.75">
      <c r="A15" s="35" t="s">
        <v>54</v>
      </c>
      <c r="E15" s="36" t="s">
        <v>51</v>
      </c>
    </row>
    <row r="16" spans="1:5" ht="12.75">
      <c r="A16" s="37" t="s">
        <v>56</v>
      </c>
      <c r="E16" s="38" t="s">
        <v>51</v>
      </c>
    </row>
    <row r="17" spans="1:5" ht="12.75">
      <c r="A17" t="s">
        <v>57</v>
      </c>
      <c r="E17" s="36" t="s">
        <v>51</v>
      </c>
    </row>
    <row r="18" spans="1:16" ht="12.75">
      <c r="A18" s="24" t="s">
        <v>49</v>
      </c>
      <c s="29" t="s">
        <v>26</v>
      </c>
      <c s="29" t="s">
        <v>76</v>
      </c>
      <c s="24" t="s">
        <v>72</v>
      </c>
      <c s="30" t="s">
        <v>77</v>
      </c>
      <c s="31" t="s">
        <v>53</v>
      </c>
      <c s="32">
        <v>1</v>
      </c>
      <c s="33">
        <v>0</v>
      </c>
      <c s="34">
        <f>ROUND(ROUND(H18,2)*ROUND(G18,3),2)</f>
      </c>
      <c r="O18">
        <f>(I18*21)/100</f>
      </c>
      <c t="s">
        <v>27</v>
      </c>
    </row>
    <row r="19" spans="1:5" ht="12.75">
      <c r="A19" s="35" t="s">
        <v>54</v>
      </c>
      <c r="E19" s="36" t="s">
        <v>51</v>
      </c>
    </row>
    <row r="20" spans="1:5" ht="12.75">
      <c r="A20" s="37" t="s">
        <v>56</v>
      </c>
      <c r="E20" s="38" t="s">
        <v>51</v>
      </c>
    </row>
    <row r="21" spans="1:5" ht="12.75">
      <c r="A21" t="s">
        <v>57</v>
      </c>
      <c r="E21" s="36" t="s">
        <v>51</v>
      </c>
    </row>
    <row r="22" spans="1:16" ht="25.5">
      <c r="A22" s="24" t="s">
        <v>49</v>
      </c>
      <c s="29" t="s">
        <v>37</v>
      </c>
      <c s="29" t="s">
        <v>78</v>
      </c>
      <c s="24" t="s">
        <v>72</v>
      </c>
      <c s="30" t="s">
        <v>79</v>
      </c>
      <c s="31" t="s">
        <v>53</v>
      </c>
      <c s="32">
        <v>1</v>
      </c>
      <c s="33">
        <v>0</v>
      </c>
      <c s="34">
        <f>ROUND(ROUND(H22,2)*ROUND(G22,3),2)</f>
      </c>
      <c r="O22">
        <f>(I22*21)/100</f>
      </c>
      <c t="s">
        <v>27</v>
      </c>
    </row>
    <row r="23" spans="1:5" ht="12.75">
      <c r="A23" s="35" t="s">
        <v>54</v>
      </c>
      <c r="E23" s="36" t="s">
        <v>51</v>
      </c>
    </row>
    <row r="24" spans="1:5" ht="12.75">
      <c r="A24" s="37" t="s">
        <v>56</v>
      </c>
      <c r="E24" s="38" t="s">
        <v>51</v>
      </c>
    </row>
    <row r="25" spans="1:5" ht="12.75">
      <c r="A25" t="s">
        <v>57</v>
      </c>
      <c r="E25" s="36" t="s">
        <v>51</v>
      </c>
    </row>
    <row r="26" spans="1:16" ht="25.5">
      <c r="A26" s="24" t="s">
        <v>49</v>
      </c>
      <c s="29" t="s">
        <v>39</v>
      </c>
      <c s="29" t="s">
        <v>80</v>
      </c>
      <c s="24" t="s">
        <v>72</v>
      </c>
      <c s="30" t="s">
        <v>81</v>
      </c>
      <c s="31" t="s">
        <v>53</v>
      </c>
      <c s="32">
        <v>1</v>
      </c>
      <c s="33">
        <v>0</v>
      </c>
      <c s="34">
        <f>ROUND(ROUND(H26,2)*ROUND(G26,3),2)</f>
      </c>
      <c r="O26">
        <f>(I26*21)/100</f>
      </c>
      <c t="s">
        <v>27</v>
      </c>
    </row>
    <row r="27" spans="1:5" ht="12.75">
      <c r="A27" s="35" t="s">
        <v>54</v>
      </c>
      <c r="E27" s="36" t="s">
        <v>51</v>
      </c>
    </row>
    <row r="28" spans="1:5" ht="12.75">
      <c r="A28" s="37" t="s">
        <v>56</v>
      </c>
      <c r="E28" s="38" t="s">
        <v>51</v>
      </c>
    </row>
    <row r="29" spans="1:5" ht="12.75">
      <c r="A29" t="s">
        <v>57</v>
      </c>
      <c r="E29" s="36" t="s">
        <v>51</v>
      </c>
    </row>
    <row r="30" spans="1:16" ht="25.5">
      <c r="A30" s="24" t="s">
        <v>49</v>
      </c>
      <c s="29" t="s">
        <v>41</v>
      </c>
      <c s="29" t="s">
        <v>82</v>
      </c>
      <c s="24" t="s">
        <v>72</v>
      </c>
      <c s="30" t="s">
        <v>83</v>
      </c>
      <c s="31" t="s">
        <v>53</v>
      </c>
      <c s="32">
        <v>1</v>
      </c>
      <c s="33">
        <v>0</v>
      </c>
      <c s="34">
        <f>ROUND(ROUND(H30,2)*ROUND(G30,3),2)</f>
      </c>
      <c r="O30">
        <f>(I30*21)/100</f>
      </c>
      <c t="s">
        <v>27</v>
      </c>
    </row>
    <row r="31" spans="1:5" ht="12.75">
      <c r="A31" s="35" t="s">
        <v>54</v>
      </c>
      <c r="E31" s="36" t="s">
        <v>51</v>
      </c>
    </row>
    <row r="32" spans="1:5" ht="12.75">
      <c r="A32" s="37" t="s">
        <v>56</v>
      </c>
      <c r="E32" s="38" t="s">
        <v>51</v>
      </c>
    </row>
    <row r="33" spans="1:5" ht="12.75">
      <c r="A33" t="s">
        <v>57</v>
      </c>
      <c r="E33" s="36" t="s">
        <v>51</v>
      </c>
    </row>
    <row r="34" spans="1:16" ht="25.5">
      <c r="A34" s="24" t="s">
        <v>49</v>
      </c>
      <c s="29" t="s">
        <v>84</v>
      </c>
      <c s="29" t="s">
        <v>85</v>
      </c>
      <c s="24" t="s">
        <v>72</v>
      </c>
      <c s="30" t="s">
        <v>86</v>
      </c>
      <c s="31" t="s">
        <v>53</v>
      </c>
      <c s="32">
        <v>1</v>
      </c>
      <c s="33">
        <v>0</v>
      </c>
      <c s="34">
        <f>ROUND(ROUND(H34,2)*ROUND(G34,3),2)</f>
      </c>
      <c r="O34">
        <f>(I34*21)/100</f>
      </c>
      <c t="s">
        <v>27</v>
      </c>
    </row>
    <row r="35" spans="1:5" ht="12.75">
      <c r="A35" s="35" t="s">
        <v>54</v>
      </c>
      <c r="E35" s="36" t="s">
        <v>51</v>
      </c>
    </row>
    <row r="36" spans="1:5" ht="12.75">
      <c r="A36" s="37" t="s">
        <v>56</v>
      </c>
      <c r="E36" s="38" t="s">
        <v>51</v>
      </c>
    </row>
    <row r="37" spans="1:5" ht="12.75">
      <c r="A37" t="s">
        <v>57</v>
      </c>
      <c r="E37" s="36" t="s">
        <v>51</v>
      </c>
    </row>
    <row r="38" spans="1:16" ht="25.5">
      <c r="A38" s="24" t="s">
        <v>49</v>
      </c>
      <c s="29" t="s">
        <v>87</v>
      </c>
      <c s="29" t="s">
        <v>88</v>
      </c>
      <c s="24" t="s">
        <v>72</v>
      </c>
      <c s="30" t="s">
        <v>89</v>
      </c>
      <c s="31" t="s">
        <v>53</v>
      </c>
      <c s="32">
        <v>1</v>
      </c>
      <c s="33">
        <v>0</v>
      </c>
      <c s="34">
        <f>ROUND(ROUND(H38,2)*ROUND(G38,3),2)</f>
      </c>
      <c r="O38">
        <f>(I38*21)/100</f>
      </c>
      <c t="s">
        <v>27</v>
      </c>
    </row>
    <row r="39" spans="1:5" ht="12.75">
      <c r="A39" s="35" t="s">
        <v>54</v>
      </c>
      <c r="E39" s="36" t="s">
        <v>51</v>
      </c>
    </row>
    <row r="40" spans="1:5" ht="12.75">
      <c r="A40" s="37" t="s">
        <v>56</v>
      </c>
      <c r="E40" s="38" t="s">
        <v>51</v>
      </c>
    </row>
    <row r="41" spans="1:5" ht="12.75">
      <c r="A41" t="s">
        <v>57</v>
      </c>
      <c r="E41" s="36" t="s">
        <v>51</v>
      </c>
    </row>
    <row r="42" spans="1:16" ht="12.75">
      <c r="A42" s="24" t="s">
        <v>49</v>
      </c>
      <c s="29" t="s">
        <v>44</v>
      </c>
      <c s="29" t="s">
        <v>90</v>
      </c>
      <c s="24" t="s">
        <v>72</v>
      </c>
      <c s="30" t="s">
        <v>91</v>
      </c>
      <c s="31" t="s">
        <v>53</v>
      </c>
      <c s="32">
        <v>1</v>
      </c>
      <c s="33">
        <v>0</v>
      </c>
      <c s="34">
        <f>ROUND(ROUND(H42,2)*ROUND(G42,3),2)</f>
      </c>
      <c r="O42">
        <f>(I42*21)/100</f>
      </c>
      <c t="s">
        <v>27</v>
      </c>
    </row>
    <row r="43" spans="1:5" ht="12.75">
      <c r="A43" s="35" t="s">
        <v>54</v>
      </c>
      <c r="E43" s="36" t="s">
        <v>51</v>
      </c>
    </row>
    <row r="44" spans="1:5" ht="12.75">
      <c r="A44" s="37" t="s">
        <v>56</v>
      </c>
      <c r="E44" s="38" t="s">
        <v>51</v>
      </c>
    </row>
    <row r="45" spans="1:5" ht="12.75">
      <c r="A45" t="s">
        <v>57</v>
      </c>
      <c r="E45" s="36" t="s">
        <v>51</v>
      </c>
    </row>
    <row r="46" spans="1:16" ht="25.5">
      <c r="A46" s="24" t="s">
        <v>49</v>
      </c>
      <c s="29" t="s">
        <v>46</v>
      </c>
      <c s="29" t="s">
        <v>92</v>
      </c>
      <c s="24" t="s">
        <v>72</v>
      </c>
      <c s="30" t="s">
        <v>93</v>
      </c>
      <c s="31" t="s">
        <v>53</v>
      </c>
      <c s="32">
        <v>1</v>
      </c>
      <c s="33">
        <v>0</v>
      </c>
      <c s="34">
        <f>ROUND(ROUND(H46,2)*ROUND(G46,3),2)</f>
      </c>
      <c r="O46">
        <f>(I46*21)/100</f>
      </c>
      <c t="s">
        <v>27</v>
      </c>
    </row>
    <row r="47" spans="1:5" ht="12.75">
      <c r="A47" s="35" t="s">
        <v>54</v>
      </c>
      <c r="E47" s="36" t="s">
        <v>51</v>
      </c>
    </row>
    <row r="48" spans="1:5" ht="12.75">
      <c r="A48" s="37" t="s">
        <v>56</v>
      </c>
      <c r="E48" s="38" t="s">
        <v>51</v>
      </c>
    </row>
    <row r="49" spans="1:5" ht="12.75">
      <c r="A49" t="s">
        <v>57</v>
      </c>
      <c r="E49" s="36" t="s">
        <v>51</v>
      </c>
    </row>
    <row r="50" spans="1:16" ht="12.75">
      <c r="A50" s="24" t="s">
        <v>49</v>
      </c>
      <c s="29" t="s">
        <v>94</v>
      </c>
      <c s="29" t="s">
        <v>95</v>
      </c>
      <c s="24" t="s">
        <v>72</v>
      </c>
      <c s="30" t="s">
        <v>96</v>
      </c>
      <c s="31" t="s">
        <v>53</v>
      </c>
      <c s="32">
        <v>1</v>
      </c>
      <c s="33">
        <v>0</v>
      </c>
      <c s="34">
        <f>ROUND(ROUND(H50,2)*ROUND(G50,3),2)</f>
      </c>
      <c r="O50">
        <f>(I50*21)/100</f>
      </c>
      <c t="s">
        <v>27</v>
      </c>
    </row>
    <row r="51" spans="1:5" ht="12.75">
      <c r="A51" s="35" t="s">
        <v>54</v>
      </c>
      <c r="E51" s="36" t="s">
        <v>51</v>
      </c>
    </row>
    <row r="52" spans="1:5" ht="12.75">
      <c r="A52" s="37" t="s">
        <v>56</v>
      </c>
      <c r="E52" s="38" t="s">
        <v>51</v>
      </c>
    </row>
    <row r="53" spans="1:5" ht="12.75">
      <c r="A53" t="s">
        <v>57</v>
      </c>
      <c r="E53" s="36" t="s">
        <v>51</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3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0+O8+O29+O134+O159+O164+O237+O266</f>
      </c>
      <c t="s">
        <v>26</v>
      </c>
    </row>
    <row r="3" spans="1:16" ht="15" customHeight="1">
      <c r="A3" t="s">
        <v>12</v>
      </c>
      <c s="12" t="s">
        <v>14</v>
      </c>
      <c s="13" t="s">
        <v>15</v>
      </c>
      <c s="1"/>
      <c s="14" t="s">
        <v>16</v>
      </c>
      <c s="1"/>
      <c s="9"/>
      <c s="8" t="s">
        <v>97</v>
      </c>
      <c s="39">
        <f>0+I8+I29+I134+I159+I164+I237+I266</f>
      </c>
      <c r="O3" t="s">
        <v>23</v>
      </c>
      <c t="s">
        <v>27</v>
      </c>
    </row>
    <row r="4" spans="1:16" ht="15" customHeight="1">
      <c r="A4" t="s">
        <v>17</v>
      </c>
      <c s="16" t="s">
        <v>22</v>
      </c>
      <c s="17" t="s">
        <v>97</v>
      </c>
      <c s="6"/>
      <c s="18" t="s">
        <v>98</v>
      </c>
      <c s="6"/>
      <c s="6"/>
      <c s="25"/>
      <c s="25"/>
      <c r="O4" t="s">
        <v>24</v>
      </c>
      <c t="s">
        <v>27</v>
      </c>
    </row>
    <row r="5" spans="1:16" ht="12.75" customHeight="1">
      <c r="A5" s="15" t="s">
        <v>30</v>
      </c>
      <c s="15" t="s">
        <v>32</v>
      </c>
      <c s="15" t="s">
        <v>34</v>
      </c>
      <c s="15" t="s">
        <v>35</v>
      </c>
      <c s="15" t="s">
        <v>36</v>
      </c>
      <c s="15" t="s">
        <v>38</v>
      </c>
      <c s="15" t="s">
        <v>40</v>
      </c>
      <c s="15" t="s">
        <v>42</v>
      </c>
      <c s="15"/>
      <c r="O5" t="s">
        <v>25</v>
      </c>
      <c t="s">
        <v>27</v>
      </c>
    </row>
    <row r="6" spans="1:9" ht="12.75" customHeight="1">
      <c r="A6" s="15"/>
      <c s="15"/>
      <c s="15"/>
      <c s="15"/>
      <c s="15"/>
      <c s="15"/>
      <c s="15"/>
      <c s="15" t="s">
        <v>43</v>
      </c>
      <c s="15" t="s">
        <v>45</v>
      </c>
    </row>
    <row r="7" spans="1:9" ht="12.75" customHeight="1">
      <c r="A7" s="15" t="s">
        <v>31</v>
      </c>
      <c s="15" t="s">
        <v>33</v>
      </c>
      <c s="15" t="s">
        <v>27</v>
      </c>
      <c s="15" t="s">
        <v>26</v>
      </c>
      <c s="15" t="s">
        <v>37</v>
      </c>
      <c s="15" t="s">
        <v>39</v>
      </c>
      <c s="15" t="s">
        <v>41</v>
      </c>
      <c s="15" t="s">
        <v>44</v>
      </c>
      <c s="15" t="s">
        <v>46</v>
      </c>
    </row>
    <row r="8" spans="1:18" ht="12.75" customHeight="1">
      <c r="A8" s="25" t="s">
        <v>47</v>
      </c>
      <c s="25"/>
      <c s="26" t="s">
        <v>31</v>
      </c>
      <c s="25"/>
      <c s="27" t="s">
        <v>48</v>
      </c>
      <c s="25"/>
      <c s="25"/>
      <c s="25"/>
      <c s="28">
        <f>0+Q8</f>
      </c>
      <c r="O8">
        <f>0+R8</f>
      </c>
      <c r="Q8">
        <f>0+I9+I13+I17+I21+I25</f>
      </c>
      <c>
        <f>0+O9+O13+O17+O21+O25</f>
      </c>
    </row>
    <row r="9" spans="1:16" ht="12.75">
      <c r="A9" s="24" t="s">
        <v>49</v>
      </c>
      <c s="29" t="s">
        <v>33</v>
      </c>
      <c s="29" t="s">
        <v>99</v>
      </c>
      <c s="24" t="s">
        <v>33</v>
      </c>
      <c s="30" t="s">
        <v>100</v>
      </c>
      <c s="31" t="s">
        <v>101</v>
      </c>
      <c s="32">
        <v>1681.734</v>
      </c>
      <c s="33">
        <v>0</v>
      </c>
      <c s="34">
        <f>ROUND(ROUND(H9,2)*ROUND(G9,3),2)</f>
      </c>
      <c r="O9">
        <f>(I9*21)/100</f>
      </c>
      <c t="s">
        <v>27</v>
      </c>
    </row>
    <row r="10" spans="1:5" ht="12.75">
      <c r="A10" s="35" t="s">
        <v>54</v>
      </c>
      <c r="E10" s="36" t="s">
        <v>102</v>
      </c>
    </row>
    <row r="11" spans="1:5" ht="51">
      <c r="A11" s="37" t="s">
        <v>56</v>
      </c>
      <c r="E11" s="38" t="s">
        <v>103</v>
      </c>
    </row>
    <row r="12" spans="1:5" ht="25.5">
      <c r="A12" t="s">
        <v>57</v>
      </c>
      <c r="E12" s="36" t="s">
        <v>104</v>
      </c>
    </row>
    <row r="13" spans="1:16" ht="12.75">
      <c r="A13" s="24" t="s">
        <v>49</v>
      </c>
      <c s="29" t="s">
        <v>27</v>
      </c>
      <c s="29" t="s">
        <v>99</v>
      </c>
      <c s="24" t="s">
        <v>27</v>
      </c>
      <c s="30" t="s">
        <v>100</v>
      </c>
      <c s="31" t="s">
        <v>101</v>
      </c>
      <c s="32">
        <v>1829.815</v>
      </c>
      <c s="33">
        <v>0</v>
      </c>
      <c s="34">
        <f>ROUND(ROUND(H13,2)*ROUND(G13,3),2)</f>
      </c>
      <c r="O13">
        <f>(I13*21)/100</f>
      </c>
      <c t="s">
        <v>27</v>
      </c>
    </row>
    <row r="14" spans="1:5" ht="12.75">
      <c r="A14" s="35" t="s">
        <v>54</v>
      </c>
      <c r="E14" s="36" t="s">
        <v>105</v>
      </c>
    </row>
    <row r="15" spans="1:5" ht="89.25">
      <c r="A15" s="37" t="s">
        <v>56</v>
      </c>
      <c r="E15" s="38" t="s">
        <v>106</v>
      </c>
    </row>
    <row r="16" spans="1:5" ht="25.5">
      <c r="A16" t="s">
        <v>57</v>
      </c>
      <c r="E16" s="36" t="s">
        <v>104</v>
      </c>
    </row>
    <row r="17" spans="1:16" ht="12.75">
      <c r="A17" s="24" t="s">
        <v>49</v>
      </c>
      <c s="29" t="s">
        <v>26</v>
      </c>
      <c s="29" t="s">
        <v>99</v>
      </c>
      <c s="24" t="s">
        <v>26</v>
      </c>
      <c s="30" t="s">
        <v>100</v>
      </c>
      <c s="31" t="s">
        <v>101</v>
      </c>
      <c s="32">
        <v>85.5</v>
      </c>
      <c s="33">
        <v>0</v>
      </c>
      <c s="34">
        <f>ROUND(ROUND(H17,2)*ROUND(G17,3),2)</f>
      </c>
      <c r="O17">
        <f>(I17*21)/100</f>
      </c>
      <c t="s">
        <v>27</v>
      </c>
    </row>
    <row r="18" spans="1:5" ht="12.75">
      <c r="A18" s="35" t="s">
        <v>54</v>
      </c>
      <c r="E18" s="36" t="s">
        <v>107</v>
      </c>
    </row>
    <row r="19" spans="1:5" ht="140.25">
      <c r="A19" s="37" t="s">
        <v>56</v>
      </c>
      <c r="E19" s="38" t="s">
        <v>108</v>
      </c>
    </row>
    <row r="20" spans="1:5" ht="25.5">
      <c r="A20" t="s">
        <v>57</v>
      </c>
      <c r="E20" s="36" t="s">
        <v>104</v>
      </c>
    </row>
    <row r="21" spans="1:16" ht="12.75">
      <c r="A21" s="24" t="s">
        <v>49</v>
      </c>
      <c s="29" t="s">
        <v>37</v>
      </c>
      <c s="29" t="s">
        <v>99</v>
      </c>
      <c s="24" t="s">
        <v>37</v>
      </c>
      <c s="30" t="s">
        <v>100</v>
      </c>
      <c s="31" t="s">
        <v>101</v>
      </c>
      <c s="32">
        <v>5</v>
      </c>
      <c s="33">
        <v>0</v>
      </c>
      <c s="34">
        <f>ROUND(ROUND(H21,2)*ROUND(G21,3),2)</f>
      </c>
      <c r="O21">
        <f>(I21*21)/100</f>
      </c>
      <c t="s">
        <v>27</v>
      </c>
    </row>
    <row r="22" spans="1:5" ht="12.75">
      <c r="A22" s="35" t="s">
        <v>54</v>
      </c>
      <c r="E22" s="36" t="s">
        <v>109</v>
      </c>
    </row>
    <row r="23" spans="1:5" ht="12.75">
      <c r="A23" s="37" t="s">
        <v>56</v>
      </c>
      <c r="E23" s="38" t="s">
        <v>110</v>
      </c>
    </row>
    <row r="24" spans="1:5" ht="25.5">
      <c r="A24" t="s">
        <v>57</v>
      </c>
      <c r="E24" s="36" t="s">
        <v>104</v>
      </c>
    </row>
    <row r="25" spans="1:16" ht="12.75">
      <c r="A25" s="24" t="s">
        <v>49</v>
      </c>
      <c s="29" t="s">
        <v>39</v>
      </c>
      <c s="29" t="s">
        <v>99</v>
      </c>
      <c s="24" t="s">
        <v>39</v>
      </c>
      <c s="30" t="s">
        <v>100</v>
      </c>
      <c s="31" t="s">
        <v>101</v>
      </c>
      <c s="32">
        <v>21.091</v>
      </c>
      <c s="33">
        <v>0</v>
      </c>
      <c s="34">
        <f>ROUND(ROUND(H25,2)*ROUND(G25,3),2)</f>
      </c>
      <c r="O25">
        <f>(I25*21)/100</f>
      </c>
      <c t="s">
        <v>27</v>
      </c>
    </row>
    <row r="26" spans="1:5" ht="12.75">
      <c r="A26" s="35" t="s">
        <v>54</v>
      </c>
      <c r="E26" s="36" t="s">
        <v>111</v>
      </c>
    </row>
    <row r="27" spans="1:5" ht="12.75">
      <c r="A27" s="37" t="s">
        <v>56</v>
      </c>
      <c r="E27" s="38" t="s">
        <v>112</v>
      </c>
    </row>
    <row r="28" spans="1:5" ht="25.5">
      <c r="A28" t="s">
        <v>57</v>
      </c>
      <c r="E28" s="36" t="s">
        <v>104</v>
      </c>
    </row>
    <row r="29" spans="1:18" ht="12.75" customHeight="1">
      <c r="A29" s="6" t="s">
        <v>47</v>
      </c>
      <c s="6"/>
      <c s="43" t="s">
        <v>33</v>
      </c>
      <c s="6"/>
      <c s="27" t="s">
        <v>113</v>
      </c>
      <c s="6"/>
      <c s="6"/>
      <c s="6"/>
      <c s="44">
        <f>0+Q29</f>
      </c>
      <c r="O29">
        <f>0+R29</f>
      </c>
      <c r="Q29">
        <f>0+I30+I34+I38+I42+I46+I50+I54+I58+I62+I66+I70+I74+I78+I82+I86+I90+I94+I98+I102+I106+I110+I114+I118+I122+I126+I130</f>
      </c>
      <c>
        <f>0+O30+O34+O38+O42+O46+O50+O54+O58+O62+O66+O70+O74+O78+O82+O86+O90+O94+O98+O102+O106+O110+O114+O118+O122+O126+O130</f>
      </c>
    </row>
    <row r="30" spans="1:16" ht="12.75">
      <c r="A30" s="24" t="s">
        <v>49</v>
      </c>
      <c s="29" t="s">
        <v>41</v>
      </c>
      <c s="29" t="s">
        <v>114</v>
      </c>
      <c s="24" t="s">
        <v>51</v>
      </c>
      <c s="30" t="s">
        <v>115</v>
      </c>
      <c s="31" t="s">
        <v>116</v>
      </c>
      <c s="32">
        <v>35</v>
      </c>
      <c s="33">
        <v>0</v>
      </c>
      <c s="34">
        <f>ROUND(ROUND(H30,2)*ROUND(G30,3),2)</f>
      </c>
      <c r="O30">
        <f>(I30*21)/100</f>
      </c>
      <c t="s">
        <v>27</v>
      </c>
    </row>
    <row r="31" spans="1:5" ht="12.75">
      <c r="A31" s="35" t="s">
        <v>54</v>
      </c>
      <c r="E31" s="36" t="s">
        <v>117</v>
      </c>
    </row>
    <row r="32" spans="1:5" ht="12.75">
      <c r="A32" s="37" t="s">
        <v>56</v>
      </c>
      <c r="E32" s="38" t="s">
        <v>118</v>
      </c>
    </row>
    <row r="33" spans="1:5" ht="38.25">
      <c r="A33" t="s">
        <v>57</v>
      </c>
      <c r="E33" s="36" t="s">
        <v>119</v>
      </c>
    </row>
    <row r="34" spans="1:16" ht="12.75">
      <c r="A34" s="24" t="s">
        <v>49</v>
      </c>
      <c s="29" t="s">
        <v>84</v>
      </c>
      <c s="29" t="s">
        <v>120</v>
      </c>
      <c s="24" t="s">
        <v>51</v>
      </c>
      <c s="30" t="s">
        <v>121</v>
      </c>
      <c s="31" t="s">
        <v>116</v>
      </c>
      <c s="32">
        <v>292</v>
      </c>
      <c s="33">
        <v>0</v>
      </c>
      <c s="34">
        <f>ROUND(ROUND(H34,2)*ROUND(G34,3),2)</f>
      </c>
      <c r="O34">
        <f>(I34*21)/100</f>
      </c>
      <c t="s">
        <v>27</v>
      </c>
    </row>
    <row r="35" spans="1:5" ht="25.5">
      <c r="A35" s="35" t="s">
        <v>54</v>
      </c>
      <c r="E35" s="36" t="s">
        <v>122</v>
      </c>
    </row>
    <row r="36" spans="1:5" ht="12.75">
      <c r="A36" s="37" t="s">
        <v>56</v>
      </c>
      <c r="E36" s="38" t="s">
        <v>123</v>
      </c>
    </row>
    <row r="37" spans="1:5" ht="12.75">
      <c r="A37" t="s">
        <v>57</v>
      </c>
      <c r="E37" s="36" t="s">
        <v>124</v>
      </c>
    </row>
    <row r="38" spans="1:16" ht="12.75">
      <c r="A38" s="24" t="s">
        <v>49</v>
      </c>
      <c s="29" t="s">
        <v>87</v>
      </c>
      <c s="29" t="s">
        <v>125</v>
      </c>
      <c s="24" t="s">
        <v>51</v>
      </c>
      <c s="30" t="s">
        <v>126</v>
      </c>
      <c s="31" t="s">
        <v>127</v>
      </c>
      <c s="32">
        <v>6</v>
      </c>
      <c s="33">
        <v>0</v>
      </c>
      <c s="34">
        <f>ROUND(ROUND(H38,2)*ROUND(G38,3),2)</f>
      </c>
      <c r="O38">
        <f>(I38*21)/100</f>
      </c>
      <c t="s">
        <v>27</v>
      </c>
    </row>
    <row r="39" spans="1:5" ht="25.5">
      <c r="A39" s="35" t="s">
        <v>54</v>
      </c>
      <c r="E39" s="36" t="s">
        <v>128</v>
      </c>
    </row>
    <row r="40" spans="1:5" ht="12.75">
      <c r="A40" s="37" t="s">
        <v>56</v>
      </c>
      <c r="E40" s="38" t="s">
        <v>129</v>
      </c>
    </row>
    <row r="41" spans="1:5" ht="165.75">
      <c r="A41" t="s">
        <v>57</v>
      </c>
      <c r="E41" s="36" t="s">
        <v>130</v>
      </c>
    </row>
    <row r="42" spans="1:16" ht="12.75">
      <c r="A42" s="24" t="s">
        <v>49</v>
      </c>
      <c s="29" t="s">
        <v>44</v>
      </c>
      <c s="29" t="s">
        <v>131</v>
      </c>
      <c s="24" t="s">
        <v>72</v>
      </c>
      <c s="30" t="s">
        <v>132</v>
      </c>
      <c s="31" t="s">
        <v>133</v>
      </c>
      <c s="32">
        <v>8.788</v>
      </c>
      <c s="33">
        <v>0</v>
      </c>
      <c s="34">
        <f>ROUND(ROUND(H42,2)*ROUND(G42,3),2)</f>
      </c>
      <c r="O42">
        <f>(I42*21)/100</f>
      </c>
      <c t="s">
        <v>27</v>
      </c>
    </row>
    <row r="43" spans="1:5" ht="25.5">
      <c r="A43" s="35" t="s">
        <v>54</v>
      </c>
      <c r="E43" s="36" t="s">
        <v>134</v>
      </c>
    </row>
    <row r="44" spans="1:5" ht="51">
      <c r="A44" s="37" t="s">
        <v>56</v>
      </c>
      <c r="E44" s="38" t="s">
        <v>135</v>
      </c>
    </row>
    <row r="45" spans="1:5" ht="63.75">
      <c r="A45" t="s">
        <v>57</v>
      </c>
      <c r="E45" s="36" t="s">
        <v>136</v>
      </c>
    </row>
    <row r="46" spans="1:16" ht="12.75">
      <c r="A46" s="24" t="s">
        <v>49</v>
      </c>
      <c s="29" t="s">
        <v>46</v>
      </c>
      <c s="29" t="s">
        <v>137</v>
      </c>
      <c s="24" t="s">
        <v>72</v>
      </c>
      <c s="30" t="s">
        <v>138</v>
      </c>
      <c s="31" t="s">
        <v>133</v>
      </c>
      <c s="32">
        <v>5.122</v>
      </c>
      <c s="33">
        <v>0</v>
      </c>
      <c s="34">
        <f>ROUND(ROUND(H46,2)*ROUND(G46,3),2)</f>
      </c>
      <c r="O46">
        <f>(I46*21)/100</f>
      </c>
      <c t="s">
        <v>27</v>
      </c>
    </row>
    <row r="47" spans="1:5" ht="25.5">
      <c r="A47" s="35" t="s">
        <v>54</v>
      </c>
      <c r="E47" s="36" t="s">
        <v>134</v>
      </c>
    </row>
    <row r="48" spans="1:5" ht="76.5">
      <c r="A48" s="37" t="s">
        <v>56</v>
      </c>
      <c r="E48" s="38" t="s">
        <v>139</v>
      </c>
    </row>
    <row r="49" spans="1:5" ht="63.75">
      <c r="A49" t="s">
        <v>57</v>
      </c>
      <c r="E49" s="36" t="s">
        <v>136</v>
      </c>
    </row>
    <row r="50" spans="1:16" ht="12.75">
      <c r="A50" s="24" t="s">
        <v>49</v>
      </c>
      <c s="29" t="s">
        <v>94</v>
      </c>
      <c s="29" t="s">
        <v>140</v>
      </c>
      <c s="24" t="s">
        <v>72</v>
      </c>
      <c s="30" t="s">
        <v>141</v>
      </c>
      <c s="31" t="s">
        <v>133</v>
      </c>
      <c s="32">
        <v>0.46</v>
      </c>
      <c s="33">
        <v>0</v>
      </c>
      <c s="34">
        <f>ROUND(ROUND(H50,2)*ROUND(G50,3),2)</f>
      </c>
      <c r="O50">
        <f>(I50*21)/100</f>
      </c>
      <c t="s">
        <v>27</v>
      </c>
    </row>
    <row r="51" spans="1:5" ht="25.5">
      <c r="A51" s="35" t="s">
        <v>54</v>
      </c>
      <c r="E51" s="36" t="s">
        <v>134</v>
      </c>
    </row>
    <row r="52" spans="1:5" ht="12.75">
      <c r="A52" s="37" t="s">
        <v>56</v>
      </c>
      <c r="E52" s="38" t="s">
        <v>142</v>
      </c>
    </row>
    <row r="53" spans="1:5" ht="63.75">
      <c r="A53" t="s">
        <v>57</v>
      </c>
      <c r="E53" s="36" t="s">
        <v>136</v>
      </c>
    </row>
    <row r="54" spans="1:16" ht="12.75">
      <c r="A54" s="24" t="s">
        <v>49</v>
      </c>
      <c s="29" t="s">
        <v>143</v>
      </c>
      <c s="29" t="s">
        <v>144</v>
      </c>
      <c s="24" t="s">
        <v>72</v>
      </c>
      <c s="30" t="s">
        <v>145</v>
      </c>
      <c s="31" t="s">
        <v>133</v>
      </c>
      <c s="32">
        <v>0.94</v>
      </c>
      <c s="33">
        <v>0</v>
      </c>
      <c s="34">
        <f>ROUND(ROUND(H54,2)*ROUND(G54,3),2)</f>
      </c>
      <c r="O54">
        <f>(I54*21)/100</f>
      </c>
      <c t="s">
        <v>27</v>
      </c>
    </row>
    <row r="55" spans="1:5" ht="25.5">
      <c r="A55" s="35" t="s">
        <v>54</v>
      </c>
      <c r="E55" s="36" t="s">
        <v>134</v>
      </c>
    </row>
    <row r="56" spans="1:5" ht="51">
      <c r="A56" s="37" t="s">
        <v>56</v>
      </c>
      <c r="E56" s="38" t="s">
        <v>146</v>
      </c>
    </row>
    <row r="57" spans="1:5" ht="63.75">
      <c r="A57" t="s">
        <v>57</v>
      </c>
      <c r="E57" s="36" t="s">
        <v>136</v>
      </c>
    </row>
    <row r="58" spans="1:16" ht="25.5">
      <c r="A58" s="24" t="s">
        <v>49</v>
      </c>
      <c s="29" t="s">
        <v>147</v>
      </c>
      <c s="29" t="s">
        <v>148</v>
      </c>
      <c s="24" t="s">
        <v>72</v>
      </c>
      <c s="30" t="s">
        <v>149</v>
      </c>
      <c s="31" t="s">
        <v>133</v>
      </c>
      <c s="32">
        <v>12.04</v>
      </c>
      <c s="33">
        <v>0</v>
      </c>
      <c s="34">
        <f>ROUND(ROUND(H58,2)*ROUND(G58,3),2)</f>
      </c>
      <c r="O58">
        <f>(I58*21)/100</f>
      </c>
      <c t="s">
        <v>27</v>
      </c>
    </row>
    <row r="59" spans="1:5" ht="25.5">
      <c r="A59" s="35" t="s">
        <v>54</v>
      </c>
      <c r="E59" s="36" t="s">
        <v>134</v>
      </c>
    </row>
    <row r="60" spans="1:5" ht="63.75">
      <c r="A60" s="37" t="s">
        <v>56</v>
      </c>
      <c r="E60" s="38" t="s">
        <v>150</v>
      </c>
    </row>
    <row r="61" spans="1:5" ht="63.75">
      <c r="A61" t="s">
        <v>57</v>
      </c>
      <c r="E61" s="36" t="s">
        <v>136</v>
      </c>
    </row>
    <row r="62" spans="1:16" ht="12.75">
      <c r="A62" s="24" t="s">
        <v>49</v>
      </c>
      <c s="29" t="s">
        <v>151</v>
      </c>
      <c s="29" t="s">
        <v>152</v>
      </c>
      <c s="24" t="s">
        <v>72</v>
      </c>
      <c s="30" t="s">
        <v>153</v>
      </c>
      <c s="31" t="s">
        <v>154</v>
      </c>
      <c s="32">
        <v>181.4</v>
      </c>
      <c s="33">
        <v>0</v>
      </c>
      <c s="34">
        <f>ROUND(ROUND(H62,2)*ROUND(G62,3),2)</f>
      </c>
      <c r="O62">
        <f>(I62*21)/100</f>
      </c>
      <c t="s">
        <v>27</v>
      </c>
    </row>
    <row r="63" spans="1:5" ht="38.25">
      <c r="A63" s="35" t="s">
        <v>54</v>
      </c>
      <c r="E63" s="36" t="s">
        <v>155</v>
      </c>
    </row>
    <row r="64" spans="1:5" ht="38.25">
      <c r="A64" s="37" t="s">
        <v>56</v>
      </c>
      <c r="E64" s="38" t="s">
        <v>156</v>
      </c>
    </row>
    <row r="65" spans="1:5" ht="63.75">
      <c r="A65" t="s">
        <v>57</v>
      </c>
      <c r="E65" s="36" t="s">
        <v>136</v>
      </c>
    </row>
    <row r="66" spans="1:16" ht="12.75">
      <c r="A66" s="24" t="s">
        <v>49</v>
      </c>
      <c s="29" t="s">
        <v>157</v>
      </c>
      <c s="29" t="s">
        <v>158</v>
      </c>
      <c s="24" t="s">
        <v>72</v>
      </c>
      <c s="30" t="s">
        <v>159</v>
      </c>
      <c s="31" t="s">
        <v>154</v>
      </c>
      <c s="32">
        <v>23.5</v>
      </c>
      <c s="33">
        <v>0</v>
      </c>
      <c s="34">
        <f>ROUND(ROUND(H66,2)*ROUND(G66,3),2)</f>
      </c>
      <c r="O66">
        <f>(I66*21)/100</f>
      </c>
      <c t="s">
        <v>27</v>
      </c>
    </row>
    <row r="67" spans="1:5" ht="38.25">
      <c r="A67" s="35" t="s">
        <v>54</v>
      </c>
      <c r="E67" s="36" t="s">
        <v>160</v>
      </c>
    </row>
    <row r="68" spans="1:5" ht="12.75">
      <c r="A68" s="37" t="s">
        <v>56</v>
      </c>
      <c r="E68" s="38" t="s">
        <v>161</v>
      </c>
    </row>
    <row r="69" spans="1:5" ht="63.75">
      <c r="A69" t="s">
        <v>57</v>
      </c>
      <c r="E69" s="36" t="s">
        <v>136</v>
      </c>
    </row>
    <row r="70" spans="1:16" ht="12.75">
      <c r="A70" s="24" t="s">
        <v>49</v>
      </c>
      <c s="29" t="s">
        <v>162</v>
      </c>
      <c s="29" t="s">
        <v>163</v>
      </c>
      <c s="24" t="s">
        <v>72</v>
      </c>
      <c s="30" t="s">
        <v>164</v>
      </c>
      <c s="31" t="s">
        <v>154</v>
      </c>
      <c s="32">
        <v>9</v>
      </c>
      <c s="33">
        <v>0</v>
      </c>
      <c s="34">
        <f>ROUND(ROUND(H70,2)*ROUND(G70,3),2)</f>
      </c>
      <c r="O70">
        <f>(I70*21)/100</f>
      </c>
      <c t="s">
        <v>27</v>
      </c>
    </row>
    <row r="71" spans="1:5" ht="38.25">
      <c r="A71" s="35" t="s">
        <v>54</v>
      </c>
      <c r="E71" s="36" t="s">
        <v>160</v>
      </c>
    </row>
    <row r="72" spans="1:5" ht="12.75">
      <c r="A72" s="37" t="s">
        <v>56</v>
      </c>
      <c r="E72" s="38" t="s">
        <v>165</v>
      </c>
    </row>
    <row r="73" spans="1:5" ht="63.75">
      <c r="A73" t="s">
        <v>57</v>
      </c>
      <c r="E73" s="36" t="s">
        <v>136</v>
      </c>
    </row>
    <row r="74" spans="1:16" ht="12.75">
      <c r="A74" s="24" t="s">
        <v>49</v>
      </c>
      <c s="29" t="s">
        <v>166</v>
      </c>
      <c s="29" t="s">
        <v>167</v>
      </c>
      <c s="24" t="s">
        <v>51</v>
      </c>
      <c s="30" t="s">
        <v>168</v>
      </c>
      <c s="31" t="s">
        <v>133</v>
      </c>
      <c s="32">
        <v>552.6</v>
      </c>
      <c s="33">
        <v>0</v>
      </c>
      <c s="34">
        <f>ROUND(ROUND(H74,2)*ROUND(G74,3),2)</f>
      </c>
      <c r="O74">
        <f>(I74*21)/100</f>
      </c>
      <c t="s">
        <v>27</v>
      </c>
    </row>
    <row r="75" spans="1:5" ht="25.5">
      <c r="A75" s="35" t="s">
        <v>54</v>
      </c>
      <c r="E75" s="36" t="s">
        <v>169</v>
      </c>
    </row>
    <row r="76" spans="1:5" ht="12.75">
      <c r="A76" s="37" t="s">
        <v>56</v>
      </c>
      <c r="E76" s="38" t="s">
        <v>170</v>
      </c>
    </row>
    <row r="77" spans="1:5" ht="12.75">
      <c r="A77" t="s">
        <v>57</v>
      </c>
      <c r="E77" s="36" t="s">
        <v>171</v>
      </c>
    </row>
    <row r="78" spans="1:16" ht="12.75">
      <c r="A78" s="24" t="s">
        <v>49</v>
      </c>
      <c s="29" t="s">
        <v>172</v>
      </c>
      <c s="29" t="s">
        <v>167</v>
      </c>
      <c s="24" t="s">
        <v>72</v>
      </c>
      <c s="30" t="s">
        <v>168</v>
      </c>
      <c s="31" t="s">
        <v>133</v>
      </c>
      <c s="32">
        <v>148.549</v>
      </c>
      <c s="33">
        <v>0</v>
      </c>
      <c s="34">
        <f>ROUND(ROUND(H78,2)*ROUND(G78,3),2)</f>
      </c>
      <c r="O78">
        <f>(I78*21)/100</f>
      </c>
      <c t="s">
        <v>27</v>
      </c>
    </row>
    <row r="79" spans="1:5" ht="38.25">
      <c r="A79" s="35" t="s">
        <v>54</v>
      </c>
      <c r="E79" s="36" t="s">
        <v>173</v>
      </c>
    </row>
    <row r="80" spans="1:5" ht="63.75">
      <c r="A80" s="37" t="s">
        <v>56</v>
      </c>
      <c r="E80" s="38" t="s">
        <v>174</v>
      </c>
    </row>
    <row r="81" spans="1:5" ht="12.75">
      <c r="A81" t="s">
        <v>57</v>
      </c>
      <c r="E81" s="36" t="s">
        <v>171</v>
      </c>
    </row>
    <row r="82" spans="1:16" ht="12.75">
      <c r="A82" s="24" t="s">
        <v>49</v>
      </c>
      <c s="29" t="s">
        <v>175</v>
      </c>
      <c s="29" t="s">
        <v>176</v>
      </c>
      <c s="24" t="s">
        <v>51</v>
      </c>
      <c s="30" t="s">
        <v>177</v>
      </c>
      <c s="31" t="s">
        <v>133</v>
      </c>
      <c s="32">
        <v>62.94</v>
      </c>
      <c s="33">
        <v>0</v>
      </c>
      <c s="34">
        <f>ROUND(ROUND(H82,2)*ROUND(G82,3),2)</f>
      </c>
      <c r="O82">
        <f>(I82*21)/100</f>
      </c>
      <c t="s">
        <v>27</v>
      </c>
    </row>
    <row r="83" spans="1:5" ht="25.5">
      <c r="A83" s="35" t="s">
        <v>54</v>
      </c>
      <c r="E83" s="36" t="s">
        <v>178</v>
      </c>
    </row>
    <row r="84" spans="1:5" ht="12.75">
      <c r="A84" s="37" t="s">
        <v>56</v>
      </c>
      <c r="E84" s="38" t="s">
        <v>179</v>
      </c>
    </row>
    <row r="85" spans="1:5" ht="357">
      <c r="A85" t="s">
        <v>57</v>
      </c>
      <c r="E85" s="36" t="s">
        <v>180</v>
      </c>
    </row>
    <row r="86" spans="1:16" ht="12.75">
      <c r="A86" s="24" t="s">
        <v>49</v>
      </c>
      <c s="29" t="s">
        <v>181</v>
      </c>
      <c s="29" t="s">
        <v>176</v>
      </c>
      <c s="24" t="s">
        <v>72</v>
      </c>
      <c s="30" t="s">
        <v>177</v>
      </c>
      <c s="31" t="s">
        <v>133</v>
      </c>
      <c s="32">
        <v>553.104</v>
      </c>
      <c s="33">
        <v>0</v>
      </c>
      <c s="34">
        <f>ROUND(ROUND(H86,2)*ROUND(G86,3),2)</f>
      </c>
      <c r="O86">
        <f>(I86*21)/100</f>
      </c>
      <c t="s">
        <v>27</v>
      </c>
    </row>
    <row r="87" spans="1:5" ht="25.5">
      <c r="A87" s="35" t="s">
        <v>54</v>
      </c>
      <c r="E87" s="36" t="s">
        <v>134</v>
      </c>
    </row>
    <row r="88" spans="1:5" ht="76.5">
      <c r="A88" s="37" t="s">
        <v>56</v>
      </c>
      <c r="E88" s="38" t="s">
        <v>182</v>
      </c>
    </row>
    <row r="89" spans="1:5" ht="357">
      <c r="A89" t="s">
        <v>57</v>
      </c>
      <c r="E89" s="36" t="s">
        <v>180</v>
      </c>
    </row>
    <row r="90" spans="1:16" ht="12.75">
      <c r="A90" s="24" t="s">
        <v>49</v>
      </c>
      <c s="29" t="s">
        <v>183</v>
      </c>
      <c s="29" t="s">
        <v>184</v>
      </c>
      <c s="24" t="s">
        <v>72</v>
      </c>
      <c s="30" t="s">
        <v>185</v>
      </c>
      <c s="31" t="s">
        <v>133</v>
      </c>
      <c s="32">
        <v>82.5</v>
      </c>
      <c s="33">
        <v>0</v>
      </c>
      <c s="34">
        <f>ROUND(ROUND(H90,2)*ROUND(G90,3),2)</f>
      </c>
      <c r="O90">
        <f>(I90*21)/100</f>
      </c>
      <c t="s">
        <v>27</v>
      </c>
    </row>
    <row r="91" spans="1:5" ht="25.5">
      <c r="A91" s="35" t="s">
        <v>54</v>
      </c>
      <c r="E91" s="36" t="s">
        <v>134</v>
      </c>
    </row>
    <row r="92" spans="1:5" ht="25.5">
      <c r="A92" s="37" t="s">
        <v>56</v>
      </c>
      <c r="E92" s="38" t="s">
        <v>186</v>
      </c>
    </row>
    <row r="93" spans="1:5" ht="293.25">
      <c r="A93" t="s">
        <v>57</v>
      </c>
      <c r="E93" s="36" t="s">
        <v>187</v>
      </c>
    </row>
    <row r="94" spans="1:16" ht="12.75">
      <c r="A94" s="24" t="s">
        <v>49</v>
      </c>
      <c s="29" t="s">
        <v>188</v>
      </c>
      <c s="29" t="s">
        <v>189</v>
      </c>
      <c s="24" t="s">
        <v>51</v>
      </c>
      <c s="30" t="s">
        <v>190</v>
      </c>
      <c s="31" t="s">
        <v>133</v>
      </c>
      <c s="32">
        <v>28.25</v>
      </c>
      <c s="33">
        <v>0</v>
      </c>
      <c s="34">
        <f>ROUND(ROUND(H94,2)*ROUND(G94,3),2)</f>
      </c>
      <c r="O94">
        <f>(I94*21)/100</f>
      </c>
      <c t="s">
        <v>27</v>
      </c>
    </row>
    <row r="95" spans="1:5" ht="12.75">
      <c r="A95" s="35" t="s">
        <v>54</v>
      </c>
      <c r="E95" s="36" t="s">
        <v>191</v>
      </c>
    </row>
    <row r="96" spans="1:5" ht="25.5">
      <c r="A96" s="37" t="s">
        <v>56</v>
      </c>
      <c r="E96" s="38" t="s">
        <v>192</v>
      </c>
    </row>
    <row r="97" spans="1:5" ht="63.75">
      <c r="A97" t="s">
        <v>57</v>
      </c>
      <c r="E97" s="36" t="s">
        <v>193</v>
      </c>
    </row>
    <row r="98" spans="1:16" ht="12.75">
      <c r="A98" s="24" t="s">
        <v>49</v>
      </c>
      <c s="29" t="s">
        <v>194</v>
      </c>
      <c s="29" t="s">
        <v>195</v>
      </c>
      <c s="24" t="s">
        <v>72</v>
      </c>
      <c s="30" t="s">
        <v>196</v>
      </c>
      <c s="31" t="s">
        <v>133</v>
      </c>
      <c s="32">
        <v>111.223</v>
      </c>
      <c s="33">
        <v>0</v>
      </c>
      <c s="34">
        <f>ROUND(ROUND(H98,2)*ROUND(G98,3),2)</f>
      </c>
      <c r="O98">
        <f>(I98*21)/100</f>
      </c>
      <c t="s">
        <v>27</v>
      </c>
    </row>
    <row r="99" spans="1:5" ht="25.5">
      <c r="A99" s="35" t="s">
        <v>54</v>
      </c>
      <c r="E99" s="36" t="s">
        <v>134</v>
      </c>
    </row>
    <row r="100" spans="1:5" ht="63.75">
      <c r="A100" s="37" t="s">
        <v>56</v>
      </c>
      <c r="E100" s="38" t="s">
        <v>197</v>
      </c>
    </row>
    <row r="101" spans="1:5" ht="318.75">
      <c r="A101" t="s">
        <v>57</v>
      </c>
      <c r="E101" s="36" t="s">
        <v>198</v>
      </c>
    </row>
    <row r="102" spans="1:16" ht="12.75">
      <c r="A102" s="24" t="s">
        <v>49</v>
      </c>
      <c s="29" t="s">
        <v>199</v>
      </c>
      <c s="29" t="s">
        <v>200</v>
      </c>
      <c s="24" t="s">
        <v>72</v>
      </c>
      <c s="30" t="s">
        <v>201</v>
      </c>
      <c s="31" t="s">
        <v>133</v>
      </c>
      <c s="32">
        <v>667.305</v>
      </c>
      <c s="33">
        <v>0</v>
      </c>
      <c s="34">
        <f>ROUND(ROUND(H102,2)*ROUND(G102,3),2)</f>
      </c>
      <c r="O102">
        <f>(I102*21)/100</f>
      </c>
      <c t="s">
        <v>27</v>
      </c>
    </row>
    <row r="103" spans="1:5" ht="25.5">
      <c r="A103" s="35" t="s">
        <v>54</v>
      </c>
      <c r="E103" s="36" t="s">
        <v>134</v>
      </c>
    </row>
    <row r="104" spans="1:5" ht="178.5">
      <c r="A104" s="37" t="s">
        <v>56</v>
      </c>
      <c r="E104" s="38" t="s">
        <v>202</v>
      </c>
    </row>
    <row r="105" spans="1:5" ht="318.75">
      <c r="A105" t="s">
        <v>57</v>
      </c>
      <c r="E105" s="36" t="s">
        <v>198</v>
      </c>
    </row>
    <row r="106" spans="1:16" ht="12.75">
      <c r="A106" s="24" t="s">
        <v>49</v>
      </c>
      <c s="29" t="s">
        <v>203</v>
      </c>
      <c s="29" t="s">
        <v>204</v>
      </c>
      <c s="24" t="s">
        <v>51</v>
      </c>
      <c s="30" t="s">
        <v>205</v>
      </c>
      <c s="31" t="s">
        <v>133</v>
      </c>
      <c s="32">
        <v>1540.012</v>
      </c>
      <c s="33">
        <v>0</v>
      </c>
      <c s="34">
        <f>ROUND(ROUND(H106,2)*ROUND(G106,3),2)</f>
      </c>
      <c r="O106">
        <f>(I106*21)/100</f>
      </c>
      <c t="s">
        <v>27</v>
      </c>
    </row>
    <row r="107" spans="1:5" ht="12.75">
      <c r="A107" s="35" t="s">
        <v>54</v>
      </c>
      <c r="E107" s="36" t="s">
        <v>51</v>
      </c>
    </row>
    <row r="108" spans="1:5" ht="114.75">
      <c r="A108" s="37" t="s">
        <v>56</v>
      </c>
      <c r="E108" s="38" t="s">
        <v>206</v>
      </c>
    </row>
    <row r="109" spans="1:5" ht="191.25">
      <c r="A109" t="s">
        <v>57</v>
      </c>
      <c r="E109" s="36" t="s">
        <v>207</v>
      </c>
    </row>
    <row r="110" spans="1:16" ht="12.75">
      <c r="A110" s="24" t="s">
        <v>49</v>
      </c>
      <c s="29" t="s">
        <v>208</v>
      </c>
      <c s="29" t="s">
        <v>209</v>
      </c>
      <c s="24" t="s">
        <v>51</v>
      </c>
      <c s="30" t="s">
        <v>210</v>
      </c>
      <c s="31" t="s">
        <v>133</v>
      </c>
      <c s="32">
        <v>120</v>
      </c>
      <c s="33">
        <v>0</v>
      </c>
      <c s="34">
        <f>ROUND(ROUND(H110,2)*ROUND(G110,3),2)</f>
      </c>
      <c r="O110">
        <f>(I110*21)/100</f>
      </c>
      <c t="s">
        <v>27</v>
      </c>
    </row>
    <row r="111" spans="1:5" ht="12.75">
      <c r="A111" s="35" t="s">
        <v>54</v>
      </c>
      <c r="E111" s="36" t="s">
        <v>191</v>
      </c>
    </row>
    <row r="112" spans="1:5" ht="12.75">
      <c r="A112" s="37" t="s">
        <v>56</v>
      </c>
      <c r="E112" s="38" t="s">
        <v>211</v>
      </c>
    </row>
    <row r="113" spans="1:5" ht="280.5">
      <c r="A113" t="s">
        <v>57</v>
      </c>
      <c r="E113" s="36" t="s">
        <v>212</v>
      </c>
    </row>
    <row r="114" spans="1:16" ht="12.75">
      <c r="A114" s="24" t="s">
        <v>49</v>
      </c>
      <c s="29" t="s">
        <v>213</v>
      </c>
      <c s="29" t="s">
        <v>214</v>
      </c>
      <c s="24" t="s">
        <v>51</v>
      </c>
      <c s="30" t="s">
        <v>215</v>
      </c>
      <c s="31" t="s">
        <v>133</v>
      </c>
      <c s="32">
        <v>62.94</v>
      </c>
      <c s="33">
        <v>0</v>
      </c>
      <c s="34">
        <f>ROUND(ROUND(H114,2)*ROUND(G114,3),2)</f>
      </c>
      <c r="O114">
        <f>(I114*21)/100</f>
      </c>
      <c t="s">
        <v>27</v>
      </c>
    </row>
    <row r="115" spans="1:5" ht="25.5">
      <c r="A115" s="35" t="s">
        <v>54</v>
      </c>
      <c r="E115" s="36" t="s">
        <v>216</v>
      </c>
    </row>
    <row r="116" spans="1:5" ht="76.5">
      <c r="A116" s="37" t="s">
        <v>56</v>
      </c>
      <c r="E116" s="38" t="s">
        <v>217</v>
      </c>
    </row>
    <row r="117" spans="1:5" ht="229.5">
      <c r="A117" t="s">
        <v>57</v>
      </c>
      <c r="E117" s="36" t="s">
        <v>218</v>
      </c>
    </row>
    <row r="118" spans="1:16" ht="12.75">
      <c r="A118" s="24" t="s">
        <v>49</v>
      </c>
      <c s="29" t="s">
        <v>219</v>
      </c>
      <c s="29" t="s">
        <v>220</v>
      </c>
      <c s="24" t="s">
        <v>33</v>
      </c>
      <c s="30" t="s">
        <v>221</v>
      </c>
      <c s="31" t="s">
        <v>133</v>
      </c>
      <c s="32">
        <v>296.283</v>
      </c>
      <c s="33">
        <v>0</v>
      </c>
      <c s="34">
        <f>ROUND(ROUND(H118,2)*ROUND(G118,3),2)</f>
      </c>
      <c r="O118">
        <f>(I118*21)/100</f>
      </c>
      <c t="s">
        <v>27</v>
      </c>
    </row>
    <row r="119" spans="1:5" ht="12.75">
      <c r="A119" s="35" t="s">
        <v>54</v>
      </c>
      <c r="E119" s="36" t="s">
        <v>191</v>
      </c>
    </row>
    <row r="120" spans="1:5" ht="114.75">
      <c r="A120" s="37" t="s">
        <v>56</v>
      </c>
      <c r="E120" s="38" t="s">
        <v>222</v>
      </c>
    </row>
    <row r="121" spans="1:5" ht="229.5">
      <c r="A121" t="s">
        <v>57</v>
      </c>
      <c r="E121" s="36" t="s">
        <v>223</v>
      </c>
    </row>
    <row r="122" spans="1:16" ht="12.75">
      <c r="A122" s="24" t="s">
        <v>49</v>
      </c>
      <c s="29" t="s">
        <v>224</v>
      </c>
      <c s="29" t="s">
        <v>225</v>
      </c>
      <c s="24" t="s">
        <v>51</v>
      </c>
      <c s="30" t="s">
        <v>226</v>
      </c>
      <c s="31" t="s">
        <v>116</v>
      </c>
      <c s="32">
        <v>3640.86</v>
      </c>
      <c s="33">
        <v>0</v>
      </c>
      <c s="34">
        <f>ROUND(ROUND(H122,2)*ROUND(G122,3),2)</f>
      </c>
      <c r="O122">
        <f>(I122*21)/100</f>
      </c>
      <c t="s">
        <v>27</v>
      </c>
    </row>
    <row r="123" spans="1:5" ht="12.75">
      <c r="A123" s="35" t="s">
        <v>54</v>
      </c>
      <c r="E123" s="36" t="s">
        <v>191</v>
      </c>
    </row>
    <row r="124" spans="1:5" ht="51">
      <c r="A124" s="37" t="s">
        <v>56</v>
      </c>
      <c r="E124" s="38" t="s">
        <v>227</v>
      </c>
    </row>
    <row r="125" spans="1:5" ht="25.5">
      <c r="A125" t="s">
        <v>57</v>
      </c>
      <c r="E125" s="36" t="s">
        <v>228</v>
      </c>
    </row>
    <row r="126" spans="1:16" ht="12.75">
      <c r="A126" s="24" t="s">
        <v>49</v>
      </c>
      <c s="29" t="s">
        <v>229</v>
      </c>
      <c s="29" t="s">
        <v>230</v>
      </c>
      <c s="24" t="s">
        <v>51</v>
      </c>
      <c s="30" t="s">
        <v>231</v>
      </c>
      <c s="31" t="s">
        <v>116</v>
      </c>
      <c s="32">
        <v>7144.7</v>
      </c>
      <c s="33">
        <v>0</v>
      </c>
      <c s="34">
        <f>ROUND(ROUND(H126,2)*ROUND(G126,3),2)</f>
      </c>
      <c r="O126">
        <f>(I126*21)/100</f>
      </c>
      <c t="s">
        <v>27</v>
      </c>
    </row>
    <row r="127" spans="1:5" ht="25.5">
      <c r="A127" s="35" t="s">
        <v>54</v>
      </c>
      <c r="E127" s="36" t="s">
        <v>232</v>
      </c>
    </row>
    <row r="128" spans="1:5" ht="12.75">
      <c r="A128" s="37" t="s">
        <v>56</v>
      </c>
      <c r="E128" s="38" t="s">
        <v>233</v>
      </c>
    </row>
    <row r="129" spans="1:5" ht="38.25">
      <c r="A129" t="s">
        <v>57</v>
      </c>
      <c r="E129" s="36" t="s">
        <v>234</v>
      </c>
    </row>
    <row r="130" spans="1:16" ht="12.75">
      <c r="A130" s="24" t="s">
        <v>49</v>
      </c>
      <c s="29" t="s">
        <v>235</v>
      </c>
      <c s="29" t="s">
        <v>236</v>
      </c>
      <c s="24" t="s">
        <v>51</v>
      </c>
      <c s="30" t="s">
        <v>237</v>
      </c>
      <c s="31" t="s">
        <v>116</v>
      </c>
      <c s="32">
        <v>485.6</v>
      </c>
      <c s="33">
        <v>0</v>
      </c>
      <c s="34">
        <f>ROUND(ROUND(H130,2)*ROUND(G130,3),2)</f>
      </c>
      <c r="O130">
        <f>(I130*21)/100</f>
      </c>
      <c t="s">
        <v>27</v>
      </c>
    </row>
    <row r="131" spans="1:5" ht="12.75">
      <c r="A131" s="35" t="s">
        <v>54</v>
      </c>
      <c r="E131" s="36" t="s">
        <v>191</v>
      </c>
    </row>
    <row r="132" spans="1:5" ht="12.75">
      <c r="A132" s="37" t="s">
        <v>56</v>
      </c>
      <c r="E132" s="38" t="s">
        <v>238</v>
      </c>
    </row>
    <row r="133" spans="1:5" ht="25.5">
      <c r="A133" t="s">
        <v>57</v>
      </c>
      <c r="E133" s="36" t="s">
        <v>239</v>
      </c>
    </row>
    <row r="134" spans="1:18" ht="12.75" customHeight="1">
      <c r="A134" s="6" t="s">
        <v>47</v>
      </c>
      <c s="6"/>
      <c s="43" t="s">
        <v>27</v>
      </c>
      <c s="6"/>
      <c s="27" t="s">
        <v>240</v>
      </c>
      <c s="6"/>
      <c s="6"/>
      <c s="6"/>
      <c s="44">
        <f>0+Q134</f>
      </c>
      <c r="O134">
        <f>0+R134</f>
      </c>
      <c r="Q134">
        <f>0+I135+I139+I143+I147+I151+I155</f>
      </c>
      <c>
        <f>0+O135+O139+O143+O147+O151+O155</f>
      </c>
    </row>
    <row r="135" spans="1:16" ht="12.75">
      <c r="A135" s="24" t="s">
        <v>49</v>
      </c>
      <c s="29" t="s">
        <v>241</v>
      </c>
      <c s="29" t="s">
        <v>242</v>
      </c>
      <c s="24" t="s">
        <v>51</v>
      </c>
      <c s="30" t="s">
        <v>243</v>
      </c>
      <c s="31" t="s">
        <v>116</v>
      </c>
      <c s="32">
        <v>3584.6</v>
      </c>
      <c s="33">
        <v>0</v>
      </c>
      <c s="34">
        <f>ROUND(ROUND(H135,2)*ROUND(G135,3),2)</f>
      </c>
      <c r="O135">
        <f>(I135*21)/100</f>
      </c>
      <c t="s">
        <v>27</v>
      </c>
    </row>
    <row r="136" spans="1:5" ht="25.5">
      <c r="A136" s="35" t="s">
        <v>54</v>
      </c>
      <c r="E136" s="36" t="s">
        <v>244</v>
      </c>
    </row>
    <row r="137" spans="1:5" ht="38.25">
      <c r="A137" s="37" t="s">
        <v>56</v>
      </c>
      <c r="E137" s="38" t="s">
        <v>245</v>
      </c>
    </row>
    <row r="138" spans="1:5" ht="25.5">
      <c r="A138" t="s">
        <v>57</v>
      </c>
      <c r="E138" s="36" t="s">
        <v>246</v>
      </c>
    </row>
    <row r="139" spans="1:16" ht="12.75">
      <c r="A139" s="24" t="s">
        <v>49</v>
      </c>
      <c s="29" t="s">
        <v>247</v>
      </c>
      <c s="29" t="s">
        <v>248</v>
      </c>
      <c s="24" t="s">
        <v>51</v>
      </c>
      <c s="30" t="s">
        <v>249</v>
      </c>
      <c s="31" t="s">
        <v>154</v>
      </c>
      <c s="32">
        <v>1792.3</v>
      </c>
      <c s="33">
        <v>0</v>
      </c>
      <c s="34">
        <f>ROUND(ROUND(H139,2)*ROUND(G139,3),2)</f>
      </c>
      <c r="O139">
        <f>(I139*21)/100</f>
      </c>
      <c t="s">
        <v>27</v>
      </c>
    </row>
    <row r="140" spans="1:5" ht="25.5">
      <c r="A140" s="35" t="s">
        <v>54</v>
      </c>
      <c r="E140" s="36" t="s">
        <v>250</v>
      </c>
    </row>
    <row r="141" spans="1:5" ht="38.25">
      <c r="A141" s="37" t="s">
        <v>56</v>
      </c>
      <c r="E141" s="38" t="s">
        <v>251</v>
      </c>
    </row>
    <row r="142" spans="1:5" ht="165.75">
      <c r="A142" t="s">
        <v>57</v>
      </c>
      <c r="E142" s="36" t="s">
        <v>252</v>
      </c>
    </row>
    <row r="143" spans="1:16" ht="12.75">
      <c r="A143" s="24" t="s">
        <v>49</v>
      </c>
      <c s="29" t="s">
        <v>253</v>
      </c>
      <c s="29" t="s">
        <v>254</v>
      </c>
      <c s="24" t="s">
        <v>51</v>
      </c>
      <c s="30" t="s">
        <v>255</v>
      </c>
      <c s="31" t="s">
        <v>154</v>
      </c>
      <c s="32">
        <v>32.2</v>
      </c>
      <c s="33">
        <v>0</v>
      </c>
      <c s="34">
        <f>ROUND(ROUND(H143,2)*ROUND(G143,3),2)</f>
      </c>
      <c r="O143">
        <f>(I143*21)/100</f>
      </c>
      <c t="s">
        <v>27</v>
      </c>
    </row>
    <row r="144" spans="1:5" ht="12.75">
      <c r="A144" s="35" t="s">
        <v>54</v>
      </c>
      <c r="E144" s="36" t="s">
        <v>191</v>
      </c>
    </row>
    <row r="145" spans="1:5" ht="25.5">
      <c r="A145" s="37" t="s">
        <v>56</v>
      </c>
      <c r="E145" s="38" t="s">
        <v>256</v>
      </c>
    </row>
    <row r="146" spans="1:5" ht="165.75">
      <c r="A146" t="s">
        <v>57</v>
      </c>
      <c r="E146" s="36" t="s">
        <v>252</v>
      </c>
    </row>
    <row r="147" spans="1:16" ht="12.75">
      <c r="A147" s="24" t="s">
        <v>49</v>
      </c>
      <c s="29" t="s">
        <v>257</v>
      </c>
      <c s="29" t="s">
        <v>258</v>
      </c>
      <c s="24" t="s">
        <v>51</v>
      </c>
      <c s="30" t="s">
        <v>259</v>
      </c>
      <c s="31" t="s">
        <v>133</v>
      </c>
      <c s="32">
        <v>2.5</v>
      </c>
      <c s="33">
        <v>0</v>
      </c>
      <c s="34">
        <f>ROUND(ROUND(H147,2)*ROUND(G147,3),2)</f>
      </c>
      <c r="O147">
        <f>(I147*21)/100</f>
      </c>
      <c t="s">
        <v>27</v>
      </c>
    </row>
    <row r="148" spans="1:5" ht="12.75">
      <c r="A148" s="35" t="s">
        <v>54</v>
      </c>
      <c r="E148" s="36" t="s">
        <v>51</v>
      </c>
    </row>
    <row r="149" spans="1:5" ht="12.75">
      <c r="A149" s="37" t="s">
        <v>56</v>
      </c>
      <c r="E149" s="38" t="s">
        <v>260</v>
      </c>
    </row>
    <row r="150" spans="1:5" ht="229.5">
      <c r="A150" t="s">
        <v>57</v>
      </c>
      <c r="E150" s="36" t="s">
        <v>261</v>
      </c>
    </row>
    <row r="151" spans="1:16" ht="12.75">
      <c r="A151" s="24" t="s">
        <v>49</v>
      </c>
      <c s="29" t="s">
        <v>262</v>
      </c>
      <c s="29" t="s">
        <v>263</v>
      </c>
      <c s="24" t="s">
        <v>51</v>
      </c>
      <c s="30" t="s">
        <v>264</v>
      </c>
      <c s="31" t="s">
        <v>133</v>
      </c>
      <c s="32">
        <v>7.875</v>
      </c>
      <c s="33">
        <v>0</v>
      </c>
      <c s="34">
        <f>ROUND(ROUND(H151,2)*ROUND(G151,3),2)</f>
      </c>
      <c r="O151">
        <f>(I151*21)/100</f>
      </c>
      <c t="s">
        <v>27</v>
      </c>
    </row>
    <row r="152" spans="1:5" ht="12.75">
      <c r="A152" s="35" t="s">
        <v>54</v>
      </c>
      <c r="E152" s="36" t="s">
        <v>265</v>
      </c>
    </row>
    <row r="153" spans="1:5" ht="12.75">
      <c r="A153" s="37" t="s">
        <v>56</v>
      </c>
      <c r="E153" s="38" t="s">
        <v>266</v>
      </c>
    </row>
    <row r="154" spans="1:5" ht="369.75">
      <c r="A154" t="s">
        <v>57</v>
      </c>
      <c r="E154" s="36" t="s">
        <v>267</v>
      </c>
    </row>
    <row r="155" spans="1:16" ht="12.75">
      <c r="A155" s="24" t="s">
        <v>49</v>
      </c>
      <c s="29" t="s">
        <v>268</v>
      </c>
      <c s="29" t="s">
        <v>269</v>
      </c>
      <c s="24" t="s">
        <v>51</v>
      </c>
      <c s="30" t="s">
        <v>270</v>
      </c>
      <c s="31" t="s">
        <v>116</v>
      </c>
      <c s="32">
        <v>1849.68</v>
      </c>
      <c s="33">
        <v>0</v>
      </c>
      <c s="34">
        <f>ROUND(ROUND(H155,2)*ROUND(G155,3),2)</f>
      </c>
      <c r="O155">
        <f>(I155*21)/100</f>
      </c>
      <c t="s">
        <v>27</v>
      </c>
    </row>
    <row r="156" spans="1:5" ht="25.5">
      <c r="A156" s="35" t="s">
        <v>54</v>
      </c>
      <c r="E156" s="36" t="s">
        <v>271</v>
      </c>
    </row>
    <row r="157" spans="1:5" ht="38.25">
      <c r="A157" s="37" t="s">
        <v>56</v>
      </c>
      <c r="E157" s="38" t="s">
        <v>272</v>
      </c>
    </row>
    <row r="158" spans="1:5" ht="102">
      <c r="A158" t="s">
        <v>57</v>
      </c>
      <c r="E158" s="36" t="s">
        <v>273</v>
      </c>
    </row>
    <row r="159" spans="1:18" ht="12.75" customHeight="1">
      <c r="A159" s="6" t="s">
        <v>47</v>
      </c>
      <c s="6"/>
      <c s="43" t="s">
        <v>26</v>
      </c>
      <c s="6"/>
      <c s="27" t="s">
        <v>274</v>
      </c>
      <c s="6"/>
      <c s="6"/>
      <c s="6"/>
      <c s="44">
        <f>0+Q159</f>
      </c>
      <c r="O159">
        <f>0+R159</f>
      </c>
      <c r="Q159">
        <f>0+I160</f>
      </c>
      <c>
        <f>0+O160</f>
      </c>
    </row>
    <row r="160" spans="1:16" ht="12.75">
      <c r="A160" s="24" t="s">
        <v>49</v>
      </c>
      <c s="29" t="s">
        <v>275</v>
      </c>
      <c s="29" t="s">
        <v>276</v>
      </c>
      <c s="24" t="s">
        <v>51</v>
      </c>
      <c s="30" t="s">
        <v>277</v>
      </c>
      <c s="31" t="s">
        <v>116</v>
      </c>
      <c s="32">
        <v>100</v>
      </c>
      <c s="33">
        <v>0</v>
      </c>
      <c s="34">
        <f>ROUND(ROUND(H160,2)*ROUND(G160,3),2)</f>
      </c>
      <c r="O160">
        <f>(I160*21)/100</f>
      </c>
      <c t="s">
        <v>27</v>
      </c>
    </row>
    <row r="161" spans="1:5" ht="38.25">
      <c r="A161" s="35" t="s">
        <v>54</v>
      </c>
      <c r="E161" s="36" t="s">
        <v>278</v>
      </c>
    </row>
    <row r="162" spans="1:5" ht="25.5">
      <c r="A162" s="37" t="s">
        <v>56</v>
      </c>
      <c r="E162" s="38" t="s">
        <v>279</v>
      </c>
    </row>
    <row r="163" spans="1:5" ht="102">
      <c r="A163" t="s">
        <v>57</v>
      </c>
      <c r="E163" s="36" t="s">
        <v>280</v>
      </c>
    </row>
    <row r="164" spans="1:18" ht="12.75" customHeight="1">
      <c r="A164" s="6" t="s">
        <v>47</v>
      </c>
      <c s="6"/>
      <c s="43" t="s">
        <v>39</v>
      </c>
      <c s="6"/>
      <c s="27" t="s">
        <v>281</v>
      </c>
      <c s="6"/>
      <c s="6"/>
      <c s="6"/>
      <c s="44">
        <f>0+Q164</f>
      </c>
      <c r="O164">
        <f>0+R164</f>
      </c>
      <c r="Q164">
        <f>0+I165+I169+I173+I177+I181+I185+I189+I193+I197+I201+I205+I209+I213+I217+I221+I225+I229+I233</f>
      </c>
      <c>
        <f>0+O165+O169+O173+O177+O181+O185+O189+O193+O197+O201+O205+O209+O213+O217+O221+O225+O229+O233</f>
      </c>
    </row>
    <row r="165" spans="1:16" ht="12.75">
      <c r="A165" s="24" t="s">
        <v>49</v>
      </c>
      <c s="29" t="s">
        <v>282</v>
      </c>
      <c s="29" t="s">
        <v>283</v>
      </c>
      <c s="24" t="s">
        <v>51</v>
      </c>
      <c s="30" t="s">
        <v>284</v>
      </c>
      <c s="31" t="s">
        <v>116</v>
      </c>
      <c s="32">
        <v>51.5</v>
      </c>
      <c s="33">
        <v>0</v>
      </c>
      <c s="34">
        <f>ROUND(ROUND(H165,2)*ROUND(G165,3),2)</f>
      </c>
      <c r="O165">
        <f>(I165*21)/100</f>
      </c>
      <c t="s">
        <v>27</v>
      </c>
    </row>
    <row r="166" spans="1:5" ht="12.75">
      <c r="A166" s="35" t="s">
        <v>54</v>
      </c>
      <c r="E166" s="36" t="s">
        <v>191</v>
      </c>
    </row>
    <row r="167" spans="1:5" ht="25.5">
      <c r="A167" s="37" t="s">
        <v>56</v>
      </c>
      <c r="E167" s="38" t="s">
        <v>285</v>
      </c>
    </row>
    <row r="168" spans="1:5" ht="127.5">
      <c r="A168" t="s">
        <v>57</v>
      </c>
      <c r="E168" s="36" t="s">
        <v>286</v>
      </c>
    </row>
    <row r="169" spans="1:16" ht="12.75">
      <c r="A169" s="24" t="s">
        <v>49</v>
      </c>
      <c s="29" t="s">
        <v>287</v>
      </c>
      <c s="29" t="s">
        <v>288</v>
      </c>
      <c s="24" t="s">
        <v>51</v>
      </c>
      <c s="30" t="s">
        <v>289</v>
      </c>
      <c s="31" t="s">
        <v>133</v>
      </c>
      <c s="32">
        <v>537.504</v>
      </c>
      <c s="33">
        <v>0</v>
      </c>
      <c s="34">
        <f>ROUND(ROUND(H169,2)*ROUND(G169,3),2)</f>
      </c>
      <c r="O169">
        <f>(I169*21)/100</f>
      </c>
      <c t="s">
        <v>27</v>
      </c>
    </row>
    <row r="170" spans="1:5" ht="12.75">
      <c r="A170" s="35" t="s">
        <v>54</v>
      </c>
      <c r="E170" s="36" t="s">
        <v>191</v>
      </c>
    </row>
    <row r="171" spans="1:5" ht="12.75">
      <c r="A171" s="37" t="s">
        <v>56</v>
      </c>
      <c r="E171" s="38" t="s">
        <v>290</v>
      </c>
    </row>
    <row r="172" spans="1:5" ht="51">
      <c r="A172" t="s">
        <v>57</v>
      </c>
      <c r="E172" s="36" t="s">
        <v>291</v>
      </c>
    </row>
    <row r="173" spans="1:16" ht="12.75">
      <c r="A173" s="24" t="s">
        <v>49</v>
      </c>
      <c s="29" t="s">
        <v>292</v>
      </c>
      <c s="29" t="s">
        <v>293</v>
      </c>
      <c s="24" t="s">
        <v>51</v>
      </c>
      <c s="30" t="s">
        <v>294</v>
      </c>
      <c s="31" t="s">
        <v>116</v>
      </c>
      <c s="32">
        <v>51.5</v>
      </c>
      <c s="33">
        <v>0</v>
      </c>
      <c s="34">
        <f>ROUND(ROUND(H173,2)*ROUND(G173,3),2)</f>
      </c>
      <c r="O173">
        <f>(I173*21)/100</f>
      </c>
      <c t="s">
        <v>27</v>
      </c>
    </row>
    <row r="174" spans="1:5" ht="12.75">
      <c r="A174" s="35" t="s">
        <v>54</v>
      </c>
      <c r="E174" s="36" t="s">
        <v>191</v>
      </c>
    </row>
    <row r="175" spans="1:5" ht="12.75">
      <c r="A175" s="37" t="s">
        <v>56</v>
      </c>
      <c r="E175" s="38" t="s">
        <v>295</v>
      </c>
    </row>
    <row r="176" spans="1:5" ht="51">
      <c r="A176" t="s">
        <v>57</v>
      </c>
      <c r="E176" s="36" t="s">
        <v>291</v>
      </c>
    </row>
    <row r="177" spans="1:16" ht="12.75">
      <c r="A177" s="24" t="s">
        <v>49</v>
      </c>
      <c s="29" t="s">
        <v>296</v>
      </c>
      <c s="29" t="s">
        <v>297</v>
      </c>
      <c s="24" t="s">
        <v>51</v>
      </c>
      <c s="30" t="s">
        <v>298</v>
      </c>
      <c s="31" t="s">
        <v>116</v>
      </c>
      <c s="32">
        <v>1791.68</v>
      </c>
      <c s="33">
        <v>0</v>
      </c>
      <c s="34">
        <f>ROUND(ROUND(H177,2)*ROUND(G177,3),2)</f>
      </c>
      <c r="O177">
        <f>(I177*21)/100</f>
      </c>
      <c t="s">
        <v>27</v>
      </c>
    </row>
    <row r="178" spans="1:5" ht="25.5">
      <c r="A178" s="35" t="s">
        <v>54</v>
      </c>
      <c r="E178" s="36" t="s">
        <v>299</v>
      </c>
    </row>
    <row r="179" spans="1:5" ht="89.25">
      <c r="A179" s="37" t="s">
        <v>56</v>
      </c>
      <c r="E179" s="38" t="s">
        <v>300</v>
      </c>
    </row>
    <row r="180" spans="1:5" ht="51">
      <c r="A180" t="s">
        <v>57</v>
      </c>
      <c r="E180" s="36" t="s">
        <v>291</v>
      </c>
    </row>
    <row r="181" spans="1:16" ht="12.75">
      <c r="A181" s="24" t="s">
        <v>49</v>
      </c>
      <c s="29" t="s">
        <v>301</v>
      </c>
      <c s="29" t="s">
        <v>302</v>
      </c>
      <c s="24" t="s">
        <v>51</v>
      </c>
      <c s="30" t="s">
        <v>303</v>
      </c>
      <c s="31" t="s">
        <v>116</v>
      </c>
      <c s="32">
        <v>4291</v>
      </c>
      <c s="33">
        <v>0</v>
      </c>
      <c s="34">
        <f>ROUND(ROUND(H181,2)*ROUND(G181,3),2)</f>
      </c>
      <c r="O181">
        <f>(I181*21)/100</f>
      </c>
      <c t="s">
        <v>27</v>
      </c>
    </row>
    <row r="182" spans="1:5" ht="38.25">
      <c r="A182" s="35" t="s">
        <v>54</v>
      </c>
      <c r="E182" s="36" t="s">
        <v>304</v>
      </c>
    </row>
    <row r="183" spans="1:5" ht="12.75">
      <c r="A183" s="37" t="s">
        <v>56</v>
      </c>
      <c r="E183" s="38" t="s">
        <v>305</v>
      </c>
    </row>
    <row r="184" spans="1:5" ht="102">
      <c r="A184" t="s">
        <v>57</v>
      </c>
      <c r="E184" s="36" t="s">
        <v>306</v>
      </c>
    </row>
    <row r="185" spans="1:16" ht="12.75">
      <c r="A185" s="24" t="s">
        <v>49</v>
      </c>
      <c s="29" t="s">
        <v>307</v>
      </c>
      <c s="29" t="s">
        <v>308</v>
      </c>
      <c s="24" t="s">
        <v>51</v>
      </c>
      <c s="30" t="s">
        <v>309</v>
      </c>
      <c s="31" t="s">
        <v>116</v>
      </c>
      <c s="32">
        <v>1444.18</v>
      </c>
      <c s="33">
        <v>0</v>
      </c>
      <c s="34">
        <f>ROUND(ROUND(H185,2)*ROUND(G185,3),2)</f>
      </c>
      <c r="O185">
        <f>(I185*21)/100</f>
      </c>
      <c t="s">
        <v>27</v>
      </c>
    </row>
    <row r="186" spans="1:5" ht="25.5">
      <c r="A186" s="35" t="s">
        <v>54</v>
      </c>
      <c r="E186" s="36" t="s">
        <v>310</v>
      </c>
    </row>
    <row r="187" spans="1:5" ht="12.75">
      <c r="A187" s="37" t="s">
        <v>56</v>
      </c>
      <c r="E187" s="38" t="s">
        <v>311</v>
      </c>
    </row>
    <row r="188" spans="1:5" ht="102">
      <c r="A188" t="s">
        <v>57</v>
      </c>
      <c r="E188" s="36" t="s">
        <v>306</v>
      </c>
    </row>
    <row r="189" spans="1:16" ht="12.75">
      <c r="A189" s="24" t="s">
        <v>49</v>
      </c>
      <c s="29" t="s">
        <v>312</v>
      </c>
      <c s="29" t="s">
        <v>313</v>
      </c>
      <c s="24" t="s">
        <v>51</v>
      </c>
      <c s="30" t="s">
        <v>314</v>
      </c>
      <c s="31" t="s">
        <v>116</v>
      </c>
      <c s="32">
        <v>5710.53</v>
      </c>
      <c s="33">
        <v>0</v>
      </c>
      <c s="34">
        <f>ROUND(ROUND(H189,2)*ROUND(G189,3),2)</f>
      </c>
      <c r="O189">
        <f>(I189*21)/100</f>
      </c>
      <c t="s">
        <v>27</v>
      </c>
    </row>
    <row r="190" spans="1:5" ht="51">
      <c r="A190" s="35" t="s">
        <v>54</v>
      </c>
      <c r="E190" s="36" t="s">
        <v>315</v>
      </c>
    </row>
    <row r="191" spans="1:5" ht="25.5">
      <c r="A191" s="37" t="s">
        <v>56</v>
      </c>
      <c r="E191" s="38" t="s">
        <v>316</v>
      </c>
    </row>
    <row r="192" spans="1:5" ht="76.5">
      <c r="A192" t="s">
        <v>57</v>
      </c>
      <c r="E192" s="36" t="s">
        <v>317</v>
      </c>
    </row>
    <row r="193" spans="1:16" ht="12.75">
      <c r="A193" s="24" t="s">
        <v>49</v>
      </c>
      <c s="29" t="s">
        <v>318</v>
      </c>
      <c s="29" t="s">
        <v>319</v>
      </c>
      <c s="24" t="s">
        <v>51</v>
      </c>
      <c s="30" t="s">
        <v>320</v>
      </c>
      <c s="31" t="s">
        <v>116</v>
      </c>
      <c s="32">
        <v>5710.53</v>
      </c>
      <c s="33">
        <v>0</v>
      </c>
      <c s="34">
        <f>ROUND(ROUND(H193,2)*ROUND(G193,3),2)</f>
      </c>
      <c r="O193">
        <f>(I193*21)/100</f>
      </c>
      <c t="s">
        <v>27</v>
      </c>
    </row>
    <row r="194" spans="1:5" ht="12.75">
      <c r="A194" s="35" t="s">
        <v>54</v>
      </c>
      <c r="E194" s="36" t="s">
        <v>191</v>
      </c>
    </row>
    <row r="195" spans="1:5" ht="25.5">
      <c r="A195" s="37" t="s">
        <v>56</v>
      </c>
      <c r="E195" s="38" t="s">
        <v>321</v>
      </c>
    </row>
    <row r="196" spans="1:5" ht="51">
      <c r="A196" t="s">
        <v>57</v>
      </c>
      <c r="E196" s="36" t="s">
        <v>322</v>
      </c>
    </row>
    <row r="197" spans="1:16" ht="12.75">
      <c r="A197" s="24" t="s">
        <v>49</v>
      </c>
      <c s="29" t="s">
        <v>323</v>
      </c>
      <c s="29" t="s">
        <v>324</v>
      </c>
      <c s="24" t="s">
        <v>51</v>
      </c>
      <c s="30" t="s">
        <v>325</v>
      </c>
      <c s="31" t="s">
        <v>116</v>
      </c>
      <c s="32">
        <v>5710.53</v>
      </c>
      <c s="33">
        <v>0</v>
      </c>
      <c s="34">
        <f>ROUND(ROUND(H197,2)*ROUND(G197,3),2)</f>
      </c>
      <c r="O197">
        <f>(I197*21)/100</f>
      </c>
      <c t="s">
        <v>27</v>
      </c>
    </row>
    <row r="198" spans="1:5" ht="12.75">
      <c r="A198" s="35" t="s">
        <v>54</v>
      </c>
      <c r="E198" s="36" t="s">
        <v>191</v>
      </c>
    </row>
    <row r="199" spans="1:5" ht="25.5">
      <c r="A199" s="37" t="s">
        <v>56</v>
      </c>
      <c r="E199" s="38" t="s">
        <v>326</v>
      </c>
    </row>
    <row r="200" spans="1:5" ht="51">
      <c r="A200" t="s">
        <v>57</v>
      </c>
      <c r="E200" s="36" t="s">
        <v>322</v>
      </c>
    </row>
    <row r="201" spans="1:16" ht="12.75">
      <c r="A201" s="24" t="s">
        <v>49</v>
      </c>
      <c s="29" t="s">
        <v>327</v>
      </c>
      <c s="29" t="s">
        <v>328</v>
      </c>
      <c s="24" t="s">
        <v>51</v>
      </c>
      <c s="30" t="s">
        <v>329</v>
      </c>
      <c s="31" t="s">
        <v>116</v>
      </c>
      <c s="32">
        <v>5710.53</v>
      </c>
      <c s="33">
        <v>0</v>
      </c>
      <c s="34">
        <f>ROUND(ROUND(H201,2)*ROUND(G201,3),2)</f>
      </c>
      <c r="O201">
        <f>(I201*21)/100</f>
      </c>
      <c t="s">
        <v>27</v>
      </c>
    </row>
    <row r="202" spans="1:5" ht="12.75">
      <c r="A202" s="35" t="s">
        <v>54</v>
      </c>
      <c r="E202" s="36" t="s">
        <v>191</v>
      </c>
    </row>
    <row r="203" spans="1:5" ht="25.5">
      <c r="A203" s="37" t="s">
        <v>56</v>
      </c>
      <c r="E203" s="38" t="s">
        <v>330</v>
      </c>
    </row>
    <row r="204" spans="1:5" ht="140.25">
      <c r="A204" t="s">
        <v>57</v>
      </c>
      <c r="E204" s="36" t="s">
        <v>331</v>
      </c>
    </row>
    <row r="205" spans="1:16" ht="12.75">
      <c r="A205" s="24" t="s">
        <v>49</v>
      </c>
      <c s="29" t="s">
        <v>332</v>
      </c>
      <c s="29" t="s">
        <v>333</v>
      </c>
      <c s="24" t="s">
        <v>51</v>
      </c>
      <c s="30" t="s">
        <v>334</v>
      </c>
      <c s="31" t="s">
        <v>116</v>
      </c>
      <c s="32">
        <v>5710.53</v>
      </c>
      <c s="33">
        <v>0</v>
      </c>
      <c s="34">
        <f>ROUND(ROUND(H205,2)*ROUND(G205,3),2)</f>
      </c>
      <c r="O205">
        <f>(I205*21)/100</f>
      </c>
      <c t="s">
        <v>27</v>
      </c>
    </row>
    <row r="206" spans="1:5" ht="12.75">
      <c r="A206" s="35" t="s">
        <v>54</v>
      </c>
      <c r="E206" s="36" t="s">
        <v>191</v>
      </c>
    </row>
    <row r="207" spans="1:5" ht="25.5">
      <c r="A207" s="37" t="s">
        <v>56</v>
      </c>
      <c r="E207" s="38" t="s">
        <v>335</v>
      </c>
    </row>
    <row r="208" spans="1:5" ht="140.25">
      <c r="A208" t="s">
        <v>57</v>
      </c>
      <c r="E208" s="36" t="s">
        <v>331</v>
      </c>
    </row>
    <row r="209" spans="1:16" ht="12.75">
      <c r="A209" s="24" t="s">
        <v>49</v>
      </c>
      <c s="29" t="s">
        <v>336</v>
      </c>
      <c s="29" t="s">
        <v>337</v>
      </c>
      <c s="24" t="s">
        <v>51</v>
      </c>
      <c s="30" t="s">
        <v>338</v>
      </c>
      <c s="31" t="s">
        <v>133</v>
      </c>
      <c s="32">
        <v>1</v>
      </c>
      <c s="33">
        <v>0</v>
      </c>
      <c s="34">
        <f>ROUND(ROUND(H209,2)*ROUND(G209,3),2)</f>
      </c>
      <c r="O209">
        <f>(I209*21)/100</f>
      </c>
      <c t="s">
        <v>27</v>
      </c>
    </row>
    <row r="210" spans="1:5" ht="25.5">
      <c r="A210" s="35" t="s">
        <v>54</v>
      </c>
      <c r="E210" s="36" t="s">
        <v>339</v>
      </c>
    </row>
    <row r="211" spans="1:5" ht="12.75">
      <c r="A211" s="37" t="s">
        <v>56</v>
      </c>
      <c r="E211" s="38" t="s">
        <v>340</v>
      </c>
    </row>
    <row r="212" spans="1:5" ht="204">
      <c r="A212" t="s">
        <v>57</v>
      </c>
      <c r="E212" s="36" t="s">
        <v>341</v>
      </c>
    </row>
    <row r="213" spans="1:16" ht="12.75">
      <c r="A213" s="24" t="s">
        <v>49</v>
      </c>
      <c s="29" t="s">
        <v>342</v>
      </c>
      <c s="29" t="s">
        <v>343</v>
      </c>
      <c s="24" t="s">
        <v>51</v>
      </c>
      <c s="30" t="s">
        <v>344</v>
      </c>
      <c s="31" t="s">
        <v>133</v>
      </c>
      <c s="32">
        <v>2.53</v>
      </c>
      <c s="33">
        <v>0</v>
      </c>
      <c s="34">
        <f>ROUND(ROUND(H213,2)*ROUND(G213,3),2)</f>
      </c>
      <c r="O213">
        <f>(I213*21)/100</f>
      </c>
      <c t="s">
        <v>27</v>
      </c>
    </row>
    <row r="214" spans="1:5" ht="12.75">
      <c r="A214" s="35" t="s">
        <v>54</v>
      </c>
      <c r="E214" s="36" t="s">
        <v>191</v>
      </c>
    </row>
    <row r="215" spans="1:5" ht="25.5">
      <c r="A215" s="37" t="s">
        <v>56</v>
      </c>
      <c r="E215" s="38" t="s">
        <v>345</v>
      </c>
    </row>
    <row r="216" spans="1:5" ht="140.25">
      <c r="A216" t="s">
        <v>57</v>
      </c>
      <c r="E216" s="36" t="s">
        <v>346</v>
      </c>
    </row>
    <row r="217" spans="1:16" ht="12.75">
      <c r="A217" s="24" t="s">
        <v>49</v>
      </c>
      <c s="29" t="s">
        <v>347</v>
      </c>
      <c s="29" t="s">
        <v>348</v>
      </c>
      <c s="24" t="s">
        <v>51</v>
      </c>
      <c s="30" t="s">
        <v>349</v>
      </c>
      <c s="31" t="s">
        <v>116</v>
      </c>
      <c s="32">
        <v>21</v>
      </c>
      <c s="33">
        <v>0</v>
      </c>
      <c s="34">
        <f>ROUND(ROUND(H217,2)*ROUND(G217,3),2)</f>
      </c>
      <c r="O217">
        <f>(I217*21)/100</f>
      </c>
      <c t="s">
        <v>27</v>
      </c>
    </row>
    <row r="218" spans="1:5" ht="25.5">
      <c r="A218" s="35" t="s">
        <v>54</v>
      </c>
      <c r="E218" s="36" t="s">
        <v>350</v>
      </c>
    </row>
    <row r="219" spans="1:5" ht="12.75">
      <c r="A219" s="37" t="s">
        <v>56</v>
      </c>
      <c r="E219" s="38" t="s">
        <v>351</v>
      </c>
    </row>
    <row r="220" spans="1:5" ht="153">
      <c r="A220" t="s">
        <v>57</v>
      </c>
      <c r="E220" s="36" t="s">
        <v>352</v>
      </c>
    </row>
    <row r="221" spans="1:16" ht="12.75">
      <c r="A221" s="24" t="s">
        <v>49</v>
      </c>
      <c s="29" t="s">
        <v>353</v>
      </c>
      <c s="29" t="s">
        <v>354</v>
      </c>
      <c s="24" t="s">
        <v>51</v>
      </c>
      <c s="30" t="s">
        <v>355</v>
      </c>
      <c s="31" t="s">
        <v>116</v>
      </c>
      <c s="32">
        <v>30.5</v>
      </c>
      <c s="33">
        <v>0</v>
      </c>
      <c s="34">
        <f>ROUND(ROUND(H221,2)*ROUND(G221,3),2)</f>
      </c>
      <c r="O221">
        <f>(I221*21)/100</f>
      </c>
      <c t="s">
        <v>27</v>
      </c>
    </row>
    <row r="222" spans="1:5" ht="25.5">
      <c r="A222" s="35" t="s">
        <v>54</v>
      </c>
      <c r="E222" s="36" t="s">
        <v>350</v>
      </c>
    </row>
    <row r="223" spans="1:5" ht="12.75">
      <c r="A223" s="37" t="s">
        <v>56</v>
      </c>
      <c r="E223" s="38" t="s">
        <v>356</v>
      </c>
    </row>
    <row r="224" spans="1:5" ht="153">
      <c r="A224" t="s">
        <v>57</v>
      </c>
      <c r="E224" s="36" t="s">
        <v>352</v>
      </c>
    </row>
    <row r="225" spans="1:16" ht="12.75">
      <c r="A225" s="24" t="s">
        <v>49</v>
      </c>
      <c s="29" t="s">
        <v>357</v>
      </c>
      <c s="29" t="s">
        <v>358</v>
      </c>
      <c s="24" t="s">
        <v>51</v>
      </c>
      <c s="30" t="s">
        <v>359</v>
      </c>
      <c s="31" t="s">
        <v>116</v>
      </c>
      <c s="32">
        <v>3.1</v>
      </c>
      <c s="33">
        <v>0</v>
      </c>
      <c s="34">
        <f>ROUND(ROUND(H225,2)*ROUND(G225,3),2)</f>
      </c>
      <c r="O225">
        <f>(I225*21)/100</f>
      </c>
      <c t="s">
        <v>27</v>
      </c>
    </row>
    <row r="226" spans="1:5" ht="25.5">
      <c r="A226" s="35" t="s">
        <v>54</v>
      </c>
      <c r="E226" s="36" t="s">
        <v>350</v>
      </c>
    </row>
    <row r="227" spans="1:5" ht="12.75">
      <c r="A227" s="37" t="s">
        <v>56</v>
      </c>
      <c r="E227" s="38" t="s">
        <v>360</v>
      </c>
    </row>
    <row r="228" spans="1:5" ht="89.25">
      <c r="A228" t="s">
        <v>57</v>
      </c>
      <c r="E228" s="36" t="s">
        <v>361</v>
      </c>
    </row>
    <row r="229" spans="1:16" ht="12.75">
      <c r="A229" s="24" t="s">
        <v>49</v>
      </c>
      <c s="29" t="s">
        <v>362</v>
      </c>
      <c s="29" t="s">
        <v>363</v>
      </c>
      <c s="24" t="s">
        <v>51</v>
      </c>
      <c s="30" t="s">
        <v>364</v>
      </c>
      <c s="31" t="s">
        <v>116</v>
      </c>
      <c s="32">
        <v>38.1</v>
      </c>
      <c s="33">
        <v>0</v>
      </c>
      <c s="34">
        <f>ROUND(ROUND(H229,2)*ROUND(G229,3),2)</f>
      </c>
      <c r="O229">
        <f>(I229*21)/100</f>
      </c>
      <c t="s">
        <v>27</v>
      </c>
    </row>
    <row r="230" spans="1:5" ht="25.5">
      <c r="A230" s="35" t="s">
        <v>54</v>
      </c>
      <c r="E230" s="36" t="s">
        <v>350</v>
      </c>
    </row>
    <row r="231" spans="1:5" ht="63.75">
      <c r="A231" s="37" t="s">
        <v>56</v>
      </c>
      <c r="E231" s="38" t="s">
        <v>365</v>
      </c>
    </row>
    <row r="232" spans="1:5" ht="89.25">
      <c r="A232" t="s">
        <v>57</v>
      </c>
      <c r="E232" s="36" t="s">
        <v>361</v>
      </c>
    </row>
    <row r="233" spans="1:16" ht="12.75">
      <c r="A233" s="24" t="s">
        <v>49</v>
      </c>
      <c s="29" t="s">
        <v>366</v>
      </c>
      <c s="29" t="s">
        <v>367</v>
      </c>
      <c s="24" t="s">
        <v>51</v>
      </c>
      <c s="30" t="s">
        <v>368</v>
      </c>
      <c s="31" t="s">
        <v>154</v>
      </c>
      <c s="32">
        <v>265.8</v>
      </c>
      <c s="33">
        <v>0</v>
      </c>
      <c s="34">
        <f>ROUND(ROUND(H233,2)*ROUND(G233,3),2)</f>
      </c>
      <c r="O233">
        <f>(I233*21)/100</f>
      </c>
      <c t="s">
        <v>27</v>
      </c>
    </row>
    <row r="234" spans="1:5" ht="25.5">
      <c r="A234" s="35" t="s">
        <v>54</v>
      </c>
      <c r="E234" s="36" t="s">
        <v>369</v>
      </c>
    </row>
    <row r="235" spans="1:5" ht="38.25">
      <c r="A235" s="37" t="s">
        <v>56</v>
      </c>
      <c r="E235" s="38" t="s">
        <v>370</v>
      </c>
    </row>
    <row r="236" spans="1:5" ht="38.25">
      <c r="A236" t="s">
        <v>57</v>
      </c>
      <c r="E236" s="36" t="s">
        <v>371</v>
      </c>
    </row>
    <row r="237" spans="1:18" ht="12.75" customHeight="1">
      <c r="A237" s="6" t="s">
        <v>47</v>
      </c>
      <c s="6"/>
      <c s="43" t="s">
        <v>87</v>
      </c>
      <c s="6"/>
      <c s="27" t="s">
        <v>372</v>
      </c>
      <c s="6"/>
      <c s="6"/>
      <c s="6"/>
      <c s="44">
        <f>0+Q237</f>
      </c>
      <c r="O237">
        <f>0+R237</f>
      </c>
      <c r="Q237">
        <f>0+I238+I242+I246+I250+I254+I258+I262</f>
      </c>
      <c>
        <f>0+O238+O242+O246+O250+O254+O258+O262</f>
      </c>
    </row>
    <row r="238" spans="1:16" ht="12.75">
      <c r="A238" s="24" t="s">
        <v>49</v>
      </c>
      <c s="29" t="s">
        <v>373</v>
      </c>
      <c s="29" t="s">
        <v>374</v>
      </c>
      <c s="24" t="s">
        <v>51</v>
      </c>
      <c s="30" t="s">
        <v>375</v>
      </c>
      <c s="31" t="s">
        <v>154</v>
      </c>
      <c s="32">
        <v>134.75</v>
      </c>
      <c s="33">
        <v>0</v>
      </c>
      <c s="34">
        <f>ROUND(ROUND(H238,2)*ROUND(G238,3),2)</f>
      </c>
      <c r="O238">
        <f>(I238*21)/100</f>
      </c>
      <c t="s">
        <v>27</v>
      </c>
    </row>
    <row r="239" spans="1:5" ht="12.75">
      <c r="A239" s="35" t="s">
        <v>54</v>
      </c>
      <c r="E239" s="36" t="s">
        <v>51</v>
      </c>
    </row>
    <row r="240" spans="1:5" ht="12.75">
      <c r="A240" s="37" t="s">
        <v>56</v>
      </c>
      <c r="E240" s="38" t="s">
        <v>376</v>
      </c>
    </row>
    <row r="241" spans="1:5" ht="255">
      <c r="A241" t="s">
        <v>57</v>
      </c>
      <c r="E241" s="36" t="s">
        <v>377</v>
      </c>
    </row>
    <row r="242" spans="1:16" ht="12.75">
      <c r="A242" s="24" t="s">
        <v>49</v>
      </c>
      <c s="29" t="s">
        <v>378</v>
      </c>
      <c s="29" t="s">
        <v>379</v>
      </c>
      <c s="24" t="s">
        <v>51</v>
      </c>
      <c s="30" t="s">
        <v>380</v>
      </c>
      <c s="31" t="s">
        <v>154</v>
      </c>
      <c s="32">
        <v>12</v>
      </c>
      <c s="33">
        <v>0</v>
      </c>
      <c s="34">
        <f>ROUND(ROUND(H242,2)*ROUND(G242,3),2)</f>
      </c>
      <c r="O242">
        <f>(I242*21)/100</f>
      </c>
      <c t="s">
        <v>27</v>
      </c>
    </row>
    <row r="243" spans="1:5" ht="38.25">
      <c r="A243" s="35" t="s">
        <v>54</v>
      </c>
      <c r="E243" s="36" t="s">
        <v>381</v>
      </c>
    </row>
    <row r="244" spans="1:5" ht="12.75">
      <c r="A244" s="37" t="s">
        <v>56</v>
      </c>
      <c r="E244" s="38" t="s">
        <v>382</v>
      </c>
    </row>
    <row r="245" spans="1:5" ht="255">
      <c r="A245" t="s">
        <v>57</v>
      </c>
      <c r="E245" s="36" t="s">
        <v>377</v>
      </c>
    </row>
    <row r="246" spans="1:16" ht="12.75">
      <c r="A246" s="24" t="s">
        <v>49</v>
      </c>
      <c s="29" t="s">
        <v>383</v>
      </c>
      <c s="29" t="s">
        <v>384</v>
      </c>
      <c s="24" t="s">
        <v>51</v>
      </c>
      <c s="30" t="s">
        <v>385</v>
      </c>
      <c s="31" t="s">
        <v>127</v>
      </c>
      <c s="32">
        <v>19</v>
      </c>
      <c s="33">
        <v>0</v>
      </c>
      <c s="34">
        <f>ROUND(ROUND(H246,2)*ROUND(G246,3),2)</f>
      </c>
      <c r="O246">
        <f>(I246*21)/100</f>
      </c>
      <c t="s">
        <v>27</v>
      </c>
    </row>
    <row r="247" spans="1:5" ht="25.5">
      <c r="A247" s="35" t="s">
        <v>54</v>
      </c>
      <c r="E247" s="36" t="s">
        <v>386</v>
      </c>
    </row>
    <row r="248" spans="1:5" ht="38.25">
      <c r="A248" s="37" t="s">
        <v>56</v>
      </c>
      <c r="E248" s="38" t="s">
        <v>387</v>
      </c>
    </row>
    <row r="249" spans="1:5" ht="25.5">
      <c r="A249" t="s">
        <v>57</v>
      </c>
      <c r="E249" s="36" t="s">
        <v>388</v>
      </c>
    </row>
    <row r="250" spans="1:16" ht="12.75">
      <c r="A250" s="24" t="s">
        <v>49</v>
      </c>
      <c s="29" t="s">
        <v>389</v>
      </c>
      <c s="29" t="s">
        <v>390</v>
      </c>
      <c s="24" t="s">
        <v>51</v>
      </c>
      <c s="30" t="s">
        <v>391</v>
      </c>
      <c s="31" t="s">
        <v>127</v>
      </c>
      <c s="32">
        <v>23</v>
      </c>
      <c s="33">
        <v>0</v>
      </c>
      <c s="34">
        <f>ROUND(ROUND(H250,2)*ROUND(G250,3),2)</f>
      </c>
      <c r="O250">
        <f>(I250*21)/100</f>
      </c>
      <c t="s">
        <v>27</v>
      </c>
    </row>
    <row r="251" spans="1:5" ht="89.25">
      <c r="A251" s="35" t="s">
        <v>54</v>
      </c>
      <c r="E251" s="36" t="s">
        <v>392</v>
      </c>
    </row>
    <row r="252" spans="1:5" ht="12.75">
      <c r="A252" s="37" t="s">
        <v>56</v>
      </c>
      <c r="E252" s="38" t="s">
        <v>393</v>
      </c>
    </row>
    <row r="253" spans="1:5" ht="76.5">
      <c r="A253" t="s">
        <v>57</v>
      </c>
      <c r="E253" s="36" t="s">
        <v>394</v>
      </c>
    </row>
    <row r="254" spans="1:16" ht="12.75">
      <c r="A254" s="24" t="s">
        <v>49</v>
      </c>
      <c s="29" t="s">
        <v>395</v>
      </c>
      <c s="29" t="s">
        <v>396</v>
      </c>
      <c s="24" t="s">
        <v>51</v>
      </c>
      <c s="30" t="s">
        <v>397</v>
      </c>
      <c s="31" t="s">
        <v>127</v>
      </c>
      <c s="32">
        <v>2</v>
      </c>
      <c s="33">
        <v>0</v>
      </c>
      <c s="34">
        <f>ROUND(ROUND(H254,2)*ROUND(G254,3),2)</f>
      </c>
      <c r="O254">
        <f>(I254*21)/100</f>
      </c>
      <c t="s">
        <v>27</v>
      </c>
    </row>
    <row r="255" spans="1:5" ht="12.75">
      <c r="A255" s="35" t="s">
        <v>54</v>
      </c>
      <c r="E255" s="36" t="s">
        <v>51</v>
      </c>
    </row>
    <row r="256" spans="1:5" ht="25.5">
      <c r="A256" s="37" t="s">
        <v>56</v>
      </c>
      <c r="E256" s="38" t="s">
        <v>398</v>
      </c>
    </row>
    <row r="257" spans="1:5" ht="76.5">
      <c r="A257" t="s">
        <v>57</v>
      </c>
      <c r="E257" s="36" t="s">
        <v>394</v>
      </c>
    </row>
    <row r="258" spans="1:16" ht="12.75">
      <c r="A258" s="24" t="s">
        <v>49</v>
      </c>
      <c s="29" t="s">
        <v>399</v>
      </c>
      <c s="29" t="s">
        <v>400</v>
      </c>
      <c s="24" t="s">
        <v>72</v>
      </c>
      <c s="30" t="s">
        <v>401</v>
      </c>
      <c s="31" t="s">
        <v>127</v>
      </c>
      <c s="32">
        <v>28</v>
      </c>
      <c s="33">
        <v>0</v>
      </c>
      <c s="34">
        <f>ROUND(ROUND(H258,2)*ROUND(G258,3),2)</f>
      </c>
      <c r="O258">
        <f>(I258*21)/100</f>
      </c>
      <c t="s">
        <v>27</v>
      </c>
    </row>
    <row r="259" spans="1:5" ht="38.25">
      <c r="A259" s="35" t="s">
        <v>54</v>
      </c>
      <c r="E259" s="36" t="s">
        <v>402</v>
      </c>
    </row>
    <row r="260" spans="1:5" ht="12.75">
      <c r="A260" s="37" t="s">
        <v>56</v>
      </c>
      <c r="E260" s="38" t="s">
        <v>403</v>
      </c>
    </row>
    <row r="261" spans="1:5" ht="25.5">
      <c r="A261" t="s">
        <v>57</v>
      </c>
      <c r="E261" s="36" t="s">
        <v>404</v>
      </c>
    </row>
    <row r="262" spans="1:16" ht="12.75">
      <c r="A262" s="24" t="s">
        <v>49</v>
      </c>
      <c s="29" t="s">
        <v>405</v>
      </c>
      <c s="29" t="s">
        <v>406</v>
      </c>
      <c s="24" t="s">
        <v>51</v>
      </c>
      <c s="30" t="s">
        <v>407</v>
      </c>
      <c s="31" t="s">
        <v>127</v>
      </c>
      <c s="32">
        <v>3</v>
      </c>
      <c s="33">
        <v>0</v>
      </c>
      <c s="34">
        <f>ROUND(ROUND(H262,2)*ROUND(G262,3),2)</f>
      </c>
      <c r="O262">
        <f>(I262*21)/100</f>
      </c>
      <c t="s">
        <v>27</v>
      </c>
    </row>
    <row r="263" spans="1:5" ht="12.75">
      <c r="A263" s="35" t="s">
        <v>54</v>
      </c>
      <c r="E263" s="36" t="s">
        <v>51</v>
      </c>
    </row>
    <row r="264" spans="1:5" ht="12.75">
      <c r="A264" s="37" t="s">
        <v>56</v>
      </c>
      <c r="E264" s="38" t="s">
        <v>408</v>
      </c>
    </row>
    <row r="265" spans="1:5" ht="25.5">
      <c r="A265" t="s">
        <v>57</v>
      </c>
      <c r="E265" s="36" t="s">
        <v>404</v>
      </c>
    </row>
    <row r="266" spans="1:18" ht="12.75" customHeight="1">
      <c r="A266" s="6" t="s">
        <v>47</v>
      </c>
      <c s="6"/>
      <c s="43" t="s">
        <v>44</v>
      </c>
      <c s="6"/>
      <c s="27" t="s">
        <v>409</v>
      </c>
      <c s="6"/>
      <c s="6"/>
      <c s="6"/>
      <c s="44">
        <f>0+Q266</f>
      </c>
      <c r="O266">
        <f>0+R266</f>
      </c>
      <c r="Q266">
        <f>0+I267+I271+I275+I279+I283+I287+I291+I295+I299+I303+I307+I311+I315+I319+I323+I327+I331+I335</f>
      </c>
      <c>
        <f>0+O267+O271+O275+O279+O283+O287+O291+O295+O299+O303+O307+O311+O315+O319+O323+O327+O331+O335</f>
      </c>
    </row>
    <row r="267" spans="1:16" ht="25.5">
      <c r="A267" s="24" t="s">
        <v>49</v>
      </c>
      <c s="29" t="s">
        <v>410</v>
      </c>
      <c s="29" t="s">
        <v>411</v>
      </c>
      <c s="24" t="s">
        <v>51</v>
      </c>
      <c s="30" t="s">
        <v>412</v>
      </c>
      <c s="31" t="s">
        <v>154</v>
      </c>
      <c s="32">
        <v>62</v>
      </c>
      <c s="33">
        <v>0</v>
      </c>
      <c s="34">
        <f>ROUND(ROUND(H267,2)*ROUND(G267,3),2)</f>
      </c>
      <c r="O267">
        <f>(I267*21)/100</f>
      </c>
      <c t="s">
        <v>27</v>
      </c>
    </row>
    <row r="268" spans="1:5" ht="12.75">
      <c r="A268" s="35" t="s">
        <v>54</v>
      </c>
      <c r="E268" s="36" t="s">
        <v>191</v>
      </c>
    </row>
    <row r="269" spans="1:5" ht="12.75">
      <c r="A269" s="37" t="s">
        <v>56</v>
      </c>
      <c r="E269" s="38" t="s">
        <v>413</v>
      </c>
    </row>
    <row r="270" spans="1:5" ht="127.5">
      <c r="A270" t="s">
        <v>57</v>
      </c>
      <c r="E270" s="36" t="s">
        <v>414</v>
      </c>
    </row>
    <row r="271" spans="1:16" ht="25.5">
      <c r="A271" s="24" t="s">
        <v>49</v>
      </c>
      <c s="29" t="s">
        <v>415</v>
      </c>
      <c s="29" t="s">
        <v>416</v>
      </c>
      <c s="24" t="s">
        <v>51</v>
      </c>
      <c s="30" t="s">
        <v>417</v>
      </c>
      <c s="31" t="s">
        <v>127</v>
      </c>
      <c s="32">
        <v>4</v>
      </c>
      <c s="33">
        <v>0</v>
      </c>
      <c s="34">
        <f>ROUND(ROUND(H271,2)*ROUND(G271,3),2)</f>
      </c>
      <c r="O271">
        <f>(I271*21)/100</f>
      </c>
      <c t="s">
        <v>27</v>
      </c>
    </row>
    <row r="272" spans="1:5" ht="12.75">
      <c r="A272" s="35" t="s">
        <v>54</v>
      </c>
      <c r="E272" s="36" t="s">
        <v>51</v>
      </c>
    </row>
    <row r="273" spans="1:5" ht="12.75">
      <c r="A273" s="37" t="s">
        <v>56</v>
      </c>
      <c r="E273" s="38" t="s">
        <v>418</v>
      </c>
    </row>
    <row r="274" spans="1:5" ht="51">
      <c r="A274" t="s">
        <v>57</v>
      </c>
      <c r="E274" s="36" t="s">
        <v>419</v>
      </c>
    </row>
    <row r="275" spans="1:16" ht="25.5">
      <c r="A275" s="24" t="s">
        <v>49</v>
      </c>
      <c s="29" t="s">
        <v>420</v>
      </c>
      <c s="29" t="s">
        <v>421</v>
      </c>
      <c s="24" t="s">
        <v>51</v>
      </c>
      <c s="30" t="s">
        <v>422</v>
      </c>
      <c s="31" t="s">
        <v>127</v>
      </c>
      <c s="32">
        <v>3</v>
      </c>
      <c s="33">
        <v>0</v>
      </c>
      <c s="34">
        <f>ROUND(ROUND(H275,2)*ROUND(G275,3),2)</f>
      </c>
      <c r="O275">
        <f>(I275*21)/100</f>
      </c>
      <c t="s">
        <v>27</v>
      </c>
    </row>
    <row r="276" spans="1:5" ht="12.75">
      <c r="A276" s="35" t="s">
        <v>54</v>
      </c>
      <c r="E276" s="36" t="s">
        <v>51</v>
      </c>
    </row>
    <row r="277" spans="1:5" ht="63.75">
      <c r="A277" s="37" t="s">
        <v>56</v>
      </c>
      <c r="E277" s="38" t="s">
        <v>423</v>
      </c>
    </row>
    <row r="278" spans="1:5" ht="25.5">
      <c r="A278" t="s">
        <v>57</v>
      </c>
      <c r="E278" s="36" t="s">
        <v>424</v>
      </c>
    </row>
    <row r="279" spans="1:16" ht="12.75">
      <c r="A279" s="24" t="s">
        <v>49</v>
      </c>
      <c s="29" t="s">
        <v>425</v>
      </c>
      <c s="29" t="s">
        <v>426</v>
      </c>
      <c s="24" t="s">
        <v>51</v>
      </c>
      <c s="30" t="s">
        <v>427</v>
      </c>
      <c s="31" t="s">
        <v>127</v>
      </c>
      <c s="32">
        <v>7</v>
      </c>
      <c s="33">
        <v>0</v>
      </c>
      <c s="34">
        <f>ROUND(ROUND(H279,2)*ROUND(G279,3),2)</f>
      </c>
      <c r="O279">
        <f>(I279*21)/100</f>
      </c>
      <c t="s">
        <v>27</v>
      </c>
    </row>
    <row r="280" spans="1:5" ht="12.75">
      <c r="A280" s="35" t="s">
        <v>54</v>
      </c>
      <c r="E280" s="36" t="s">
        <v>428</v>
      </c>
    </row>
    <row r="281" spans="1:5" ht="12.75">
      <c r="A281" s="37" t="s">
        <v>56</v>
      </c>
      <c r="E281" s="38" t="s">
        <v>429</v>
      </c>
    </row>
    <row r="282" spans="1:5" ht="25.5">
      <c r="A282" t="s">
        <v>57</v>
      </c>
      <c r="E282" s="36" t="s">
        <v>430</v>
      </c>
    </row>
    <row r="283" spans="1:16" ht="25.5">
      <c r="A283" s="24" t="s">
        <v>49</v>
      </c>
      <c s="29" t="s">
        <v>431</v>
      </c>
      <c s="29" t="s">
        <v>432</v>
      </c>
      <c s="24" t="s">
        <v>51</v>
      </c>
      <c s="30" t="s">
        <v>433</v>
      </c>
      <c s="31" t="s">
        <v>127</v>
      </c>
      <c s="32">
        <v>3</v>
      </c>
      <c s="33">
        <v>0</v>
      </c>
      <c s="34">
        <f>ROUND(ROUND(H283,2)*ROUND(G283,3),2)</f>
      </c>
      <c r="O283">
        <f>(I283*21)/100</f>
      </c>
      <c t="s">
        <v>27</v>
      </c>
    </row>
    <row r="284" spans="1:5" ht="12.75">
      <c r="A284" s="35" t="s">
        <v>54</v>
      </c>
      <c r="E284" s="36" t="s">
        <v>51</v>
      </c>
    </row>
    <row r="285" spans="1:5" ht="12.75">
      <c r="A285" s="37" t="s">
        <v>56</v>
      </c>
      <c r="E285" s="38" t="s">
        <v>434</v>
      </c>
    </row>
    <row r="286" spans="1:5" ht="25.5">
      <c r="A286" t="s">
        <v>57</v>
      </c>
      <c r="E286" s="36" t="s">
        <v>435</v>
      </c>
    </row>
    <row r="287" spans="1:16" ht="12.75">
      <c r="A287" s="24" t="s">
        <v>49</v>
      </c>
      <c s="29" t="s">
        <v>436</v>
      </c>
      <c s="29" t="s">
        <v>437</v>
      </c>
      <c s="24" t="s">
        <v>51</v>
      </c>
      <c s="30" t="s">
        <v>438</v>
      </c>
      <c s="31" t="s">
        <v>127</v>
      </c>
      <c s="32">
        <v>4</v>
      </c>
      <c s="33">
        <v>0</v>
      </c>
      <c s="34">
        <f>ROUND(ROUND(H287,2)*ROUND(G287,3),2)</f>
      </c>
      <c r="O287">
        <f>(I287*21)/100</f>
      </c>
      <c t="s">
        <v>27</v>
      </c>
    </row>
    <row r="288" spans="1:5" ht="12.75">
      <c r="A288" s="35" t="s">
        <v>54</v>
      </c>
      <c r="E288" s="36" t="s">
        <v>51</v>
      </c>
    </row>
    <row r="289" spans="1:5" ht="25.5">
      <c r="A289" s="37" t="s">
        <v>56</v>
      </c>
      <c r="E289" s="38" t="s">
        <v>439</v>
      </c>
    </row>
    <row r="290" spans="1:5" ht="63.75">
      <c r="A290" t="s">
        <v>57</v>
      </c>
      <c r="E290" s="36" t="s">
        <v>440</v>
      </c>
    </row>
    <row r="291" spans="1:16" ht="12.75">
      <c r="A291" s="24" t="s">
        <v>49</v>
      </c>
      <c s="29" t="s">
        <v>441</v>
      </c>
      <c s="29" t="s">
        <v>442</v>
      </c>
      <c s="24" t="s">
        <v>51</v>
      </c>
      <c s="30" t="s">
        <v>443</v>
      </c>
      <c s="31" t="s">
        <v>127</v>
      </c>
      <c s="32">
        <v>8</v>
      </c>
      <c s="33">
        <v>0</v>
      </c>
      <c s="34">
        <f>ROUND(ROUND(H291,2)*ROUND(G291,3),2)</f>
      </c>
      <c r="O291">
        <f>(I291*21)/100</f>
      </c>
      <c t="s">
        <v>27</v>
      </c>
    </row>
    <row r="292" spans="1:5" ht="12.75">
      <c r="A292" s="35" t="s">
        <v>54</v>
      </c>
      <c r="E292" s="36" t="s">
        <v>428</v>
      </c>
    </row>
    <row r="293" spans="1:5" ht="38.25">
      <c r="A293" s="37" t="s">
        <v>56</v>
      </c>
      <c r="E293" s="38" t="s">
        <v>444</v>
      </c>
    </row>
    <row r="294" spans="1:5" ht="25.5">
      <c r="A294" t="s">
        <v>57</v>
      </c>
      <c r="E294" s="36" t="s">
        <v>430</v>
      </c>
    </row>
    <row r="295" spans="1:16" ht="12.75">
      <c r="A295" s="24" t="s">
        <v>49</v>
      </c>
      <c s="29" t="s">
        <v>445</v>
      </c>
      <c s="29" t="s">
        <v>446</v>
      </c>
      <c s="24" t="s">
        <v>51</v>
      </c>
      <c s="30" t="s">
        <v>447</v>
      </c>
      <c s="31" t="s">
        <v>154</v>
      </c>
      <c s="32">
        <v>770.6</v>
      </c>
      <c s="33">
        <v>0</v>
      </c>
      <c s="34">
        <f>ROUND(ROUND(H295,2)*ROUND(G295,3),2)</f>
      </c>
      <c r="O295">
        <f>(I295*21)/100</f>
      </c>
      <c t="s">
        <v>27</v>
      </c>
    </row>
    <row r="296" spans="1:5" ht="25.5">
      <c r="A296" s="35" t="s">
        <v>54</v>
      </c>
      <c r="E296" s="36" t="s">
        <v>448</v>
      </c>
    </row>
    <row r="297" spans="1:5" ht="89.25">
      <c r="A297" s="37" t="s">
        <v>56</v>
      </c>
      <c r="E297" s="38" t="s">
        <v>449</v>
      </c>
    </row>
    <row r="298" spans="1:5" ht="51">
      <c r="A298" t="s">
        <v>57</v>
      </c>
      <c r="E298" s="36" t="s">
        <v>450</v>
      </c>
    </row>
    <row r="299" spans="1:16" ht="12.75">
      <c r="A299" s="24" t="s">
        <v>49</v>
      </c>
      <c s="29" t="s">
        <v>451</v>
      </c>
      <c s="29" t="s">
        <v>452</v>
      </c>
      <c s="24" t="s">
        <v>51</v>
      </c>
      <c s="30" t="s">
        <v>453</v>
      </c>
      <c s="31" t="s">
        <v>154</v>
      </c>
      <c s="32">
        <v>24</v>
      </c>
      <c s="33">
        <v>0</v>
      </c>
      <c s="34">
        <f>ROUND(ROUND(H299,2)*ROUND(G299,3),2)</f>
      </c>
      <c r="O299">
        <f>(I299*21)/100</f>
      </c>
      <c t="s">
        <v>27</v>
      </c>
    </row>
    <row r="300" spans="1:5" ht="25.5">
      <c r="A300" s="35" t="s">
        <v>54</v>
      </c>
      <c r="E300" s="36" t="s">
        <v>448</v>
      </c>
    </row>
    <row r="301" spans="1:5" ht="12.75">
      <c r="A301" s="37" t="s">
        <v>56</v>
      </c>
      <c r="E301" s="38" t="s">
        <v>454</v>
      </c>
    </row>
    <row r="302" spans="1:5" ht="51">
      <c r="A302" t="s">
        <v>57</v>
      </c>
      <c r="E302" s="36" t="s">
        <v>455</v>
      </c>
    </row>
    <row r="303" spans="1:16" ht="12.75">
      <c r="A303" s="24" t="s">
        <v>49</v>
      </c>
      <c s="29" t="s">
        <v>456</v>
      </c>
      <c s="29" t="s">
        <v>457</v>
      </c>
      <c s="24" t="s">
        <v>51</v>
      </c>
      <c s="30" t="s">
        <v>458</v>
      </c>
      <c s="31" t="s">
        <v>154</v>
      </c>
      <c s="32">
        <v>283.5</v>
      </c>
      <c s="33">
        <v>0</v>
      </c>
      <c s="34">
        <f>ROUND(ROUND(H303,2)*ROUND(G303,3),2)</f>
      </c>
      <c r="O303">
        <f>(I303*21)/100</f>
      </c>
      <c t="s">
        <v>27</v>
      </c>
    </row>
    <row r="304" spans="1:5" ht="12.75">
      <c r="A304" s="35" t="s">
        <v>54</v>
      </c>
      <c r="E304" s="36" t="s">
        <v>191</v>
      </c>
    </row>
    <row r="305" spans="1:5" ht="38.25">
      <c r="A305" s="37" t="s">
        <v>56</v>
      </c>
      <c r="E305" s="38" t="s">
        <v>459</v>
      </c>
    </row>
    <row r="306" spans="1:5" ht="25.5">
      <c r="A306" t="s">
        <v>57</v>
      </c>
      <c r="E306" s="36" t="s">
        <v>460</v>
      </c>
    </row>
    <row r="307" spans="1:16" ht="12.75">
      <c r="A307" s="24" t="s">
        <v>49</v>
      </c>
      <c s="29" t="s">
        <v>461</v>
      </c>
      <c s="29" t="s">
        <v>462</v>
      </c>
      <c s="24" t="s">
        <v>51</v>
      </c>
      <c s="30" t="s">
        <v>463</v>
      </c>
      <c s="31" t="s">
        <v>154</v>
      </c>
      <c s="32">
        <v>66.7</v>
      </c>
      <c s="33">
        <v>0</v>
      </c>
      <c s="34">
        <f>ROUND(ROUND(H307,2)*ROUND(G307,3),2)</f>
      </c>
      <c r="O307">
        <f>(I307*21)/100</f>
      </c>
      <c t="s">
        <v>27</v>
      </c>
    </row>
    <row r="308" spans="1:5" ht="12.75">
      <c r="A308" s="35" t="s">
        <v>54</v>
      </c>
      <c r="E308" s="36" t="s">
        <v>191</v>
      </c>
    </row>
    <row r="309" spans="1:5" ht="25.5">
      <c r="A309" s="37" t="s">
        <v>56</v>
      </c>
      <c r="E309" s="38" t="s">
        <v>464</v>
      </c>
    </row>
    <row r="310" spans="1:5" ht="25.5">
      <c r="A310" t="s">
        <v>57</v>
      </c>
      <c r="E310" s="36" t="s">
        <v>460</v>
      </c>
    </row>
    <row r="311" spans="1:16" ht="12.75">
      <c r="A311" s="24" t="s">
        <v>49</v>
      </c>
      <c s="29" t="s">
        <v>465</v>
      </c>
      <c s="29" t="s">
        <v>466</v>
      </c>
      <c s="24" t="s">
        <v>51</v>
      </c>
      <c s="30" t="s">
        <v>467</v>
      </c>
      <c s="31" t="s">
        <v>154</v>
      </c>
      <c s="32">
        <v>25.7</v>
      </c>
      <c s="33">
        <v>0</v>
      </c>
      <c s="34">
        <f>ROUND(ROUND(H311,2)*ROUND(G311,3),2)</f>
      </c>
      <c r="O311">
        <f>(I311*21)/100</f>
      </c>
      <c t="s">
        <v>27</v>
      </c>
    </row>
    <row r="312" spans="1:5" ht="12.75">
      <c r="A312" s="35" t="s">
        <v>54</v>
      </c>
      <c r="E312" s="36" t="s">
        <v>191</v>
      </c>
    </row>
    <row r="313" spans="1:5" ht="25.5">
      <c r="A313" s="37" t="s">
        <v>56</v>
      </c>
      <c r="E313" s="38" t="s">
        <v>468</v>
      </c>
    </row>
    <row r="314" spans="1:5" ht="89.25">
      <c r="A314" t="s">
        <v>57</v>
      </c>
      <c r="E314" s="36" t="s">
        <v>469</v>
      </c>
    </row>
    <row r="315" spans="1:16" ht="12.75">
      <c r="A315" s="24" t="s">
        <v>49</v>
      </c>
      <c s="29" t="s">
        <v>470</v>
      </c>
      <c s="29" t="s">
        <v>471</v>
      </c>
      <c s="24" t="s">
        <v>51</v>
      </c>
      <c s="30" t="s">
        <v>472</v>
      </c>
      <c s="31" t="s">
        <v>154</v>
      </c>
      <c s="32">
        <v>6</v>
      </c>
      <c s="33">
        <v>0</v>
      </c>
      <c s="34">
        <f>ROUND(ROUND(H315,2)*ROUND(G315,3),2)</f>
      </c>
      <c r="O315">
        <f>(I315*21)/100</f>
      </c>
      <c t="s">
        <v>27</v>
      </c>
    </row>
    <row r="316" spans="1:5" ht="38.25">
      <c r="A316" s="35" t="s">
        <v>54</v>
      </c>
      <c r="E316" s="36" t="s">
        <v>473</v>
      </c>
    </row>
    <row r="317" spans="1:5" ht="12.75">
      <c r="A317" s="37" t="s">
        <v>56</v>
      </c>
      <c r="E317" s="38" t="s">
        <v>474</v>
      </c>
    </row>
    <row r="318" spans="1:5" ht="76.5">
      <c r="A318" t="s">
        <v>57</v>
      </c>
      <c r="E318" s="36" t="s">
        <v>475</v>
      </c>
    </row>
    <row r="319" spans="1:16" ht="12.75">
      <c r="A319" s="24" t="s">
        <v>49</v>
      </c>
      <c s="29" t="s">
        <v>476</v>
      </c>
      <c s="29" t="s">
        <v>477</v>
      </c>
      <c s="24" t="s">
        <v>51</v>
      </c>
      <c s="30" t="s">
        <v>478</v>
      </c>
      <c s="31" t="s">
        <v>127</v>
      </c>
      <c s="32">
        <v>7</v>
      </c>
      <c s="33">
        <v>0</v>
      </c>
      <c s="34">
        <f>ROUND(ROUND(H319,2)*ROUND(G319,3),2)</f>
      </c>
      <c r="O319">
        <f>(I319*21)/100</f>
      </c>
      <c t="s">
        <v>27</v>
      </c>
    </row>
    <row r="320" spans="1:5" ht="25.5">
      <c r="A320" s="35" t="s">
        <v>54</v>
      </c>
      <c r="E320" s="36" t="s">
        <v>122</v>
      </c>
    </row>
    <row r="321" spans="1:5" ht="12.75">
      <c r="A321" s="37" t="s">
        <v>56</v>
      </c>
      <c r="E321" s="38" t="s">
        <v>479</v>
      </c>
    </row>
    <row r="322" spans="1:5" ht="127.5">
      <c r="A322" t="s">
        <v>57</v>
      </c>
      <c r="E322" s="36" t="s">
        <v>480</v>
      </c>
    </row>
    <row r="323" spans="1:16" ht="12.75">
      <c r="A323" s="24" t="s">
        <v>49</v>
      </c>
      <c s="29" t="s">
        <v>481</v>
      </c>
      <c s="29" t="s">
        <v>482</v>
      </c>
      <c s="24" t="s">
        <v>72</v>
      </c>
      <c s="30" t="s">
        <v>483</v>
      </c>
      <c s="31" t="s">
        <v>133</v>
      </c>
      <c s="32">
        <v>2</v>
      </c>
      <c s="33">
        <v>0</v>
      </c>
      <c s="34">
        <f>ROUND(ROUND(H323,2)*ROUND(G323,3),2)</f>
      </c>
      <c r="O323">
        <f>(I323*21)/100</f>
      </c>
      <c t="s">
        <v>27</v>
      </c>
    </row>
    <row r="324" spans="1:5" ht="12.75">
      <c r="A324" s="35" t="s">
        <v>54</v>
      </c>
      <c r="E324" s="36" t="s">
        <v>484</v>
      </c>
    </row>
    <row r="325" spans="1:5" ht="12.75">
      <c r="A325" s="37" t="s">
        <v>56</v>
      </c>
      <c r="E325" s="38" t="s">
        <v>485</v>
      </c>
    </row>
    <row r="326" spans="1:5" ht="102">
      <c r="A326" t="s">
        <v>57</v>
      </c>
      <c r="E326" s="36" t="s">
        <v>486</v>
      </c>
    </row>
    <row r="327" spans="1:16" ht="12.75">
      <c r="A327" s="24" t="s">
        <v>49</v>
      </c>
      <c s="29" t="s">
        <v>487</v>
      </c>
      <c s="29" t="s">
        <v>488</v>
      </c>
      <c s="24" t="s">
        <v>72</v>
      </c>
      <c s="30" t="s">
        <v>489</v>
      </c>
      <c s="31" t="s">
        <v>154</v>
      </c>
      <c s="32">
        <v>10</v>
      </c>
      <c s="33">
        <v>0</v>
      </c>
      <c s="34">
        <f>ROUND(ROUND(H327,2)*ROUND(G327,3),2)</f>
      </c>
      <c r="O327">
        <f>(I327*21)/100</f>
      </c>
      <c t="s">
        <v>27</v>
      </c>
    </row>
    <row r="328" spans="1:5" ht="25.5">
      <c r="A328" s="35" t="s">
        <v>54</v>
      </c>
      <c r="E328" s="36" t="s">
        <v>134</v>
      </c>
    </row>
    <row r="329" spans="1:5" ht="12.75">
      <c r="A329" s="37" t="s">
        <v>56</v>
      </c>
      <c r="E329" s="38" t="s">
        <v>490</v>
      </c>
    </row>
    <row r="330" spans="1:5" ht="114.75">
      <c r="A330" t="s">
        <v>57</v>
      </c>
      <c r="E330" s="36" t="s">
        <v>491</v>
      </c>
    </row>
    <row r="331" spans="1:16" ht="12.75">
      <c r="A331" s="24" t="s">
        <v>49</v>
      </c>
      <c s="29" t="s">
        <v>492</v>
      </c>
      <c s="29" t="s">
        <v>493</v>
      </c>
      <c s="24" t="s">
        <v>72</v>
      </c>
      <c s="30" t="s">
        <v>494</v>
      </c>
      <c s="31" t="s">
        <v>154</v>
      </c>
      <c s="32">
        <v>32.7</v>
      </c>
      <c s="33">
        <v>0</v>
      </c>
      <c s="34">
        <f>ROUND(ROUND(H331,2)*ROUND(G331,3),2)</f>
      </c>
      <c r="O331">
        <f>(I331*21)/100</f>
      </c>
      <c t="s">
        <v>27</v>
      </c>
    </row>
    <row r="332" spans="1:5" ht="38.25">
      <c r="A332" s="35" t="s">
        <v>54</v>
      </c>
      <c r="E332" s="36" t="s">
        <v>495</v>
      </c>
    </row>
    <row r="333" spans="1:5" ht="38.25">
      <c r="A333" s="37" t="s">
        <v>56</v>
      </c>
      <c r="E333" s="38" t="s">
        <v>496</v>
      </c>
    </row>
    <row r="334" spans="1:5" ht="76.5">
      <c r="A334" t="s">
        <v>57</v>
      </c>
      <c r="E334" s="36" t="s">
        <v>497</v>
      </c>
    </row>
    <row r="335" spans="1:16" ht="12.75">
      <c r="A335" s="24" t="s">
        <v>49</v>
      </c>
      <c s="29" t="s">
        <v>498</v>
      </c>
      <c s="29" t="s">
        <v>499</v>
      </c>
      <c s="24" t="s">
        <v>72</v>
      </c>
      <c s="30" t="s">
        <v>500</v>
      </c>
      <c s="31" t="s">
        <v>127</v>
      </c>
      <c s="32">
        <v>6</v>
      </c>
      <c s="33">
        <v>0</v>
      </c>
      <c s="34">
        <f>ROUND(ROUND(H335,2)*ROUND(G335,3),2)</f>
      </c>
      <c r="O335">
        <f>(I335*21)/100</f>
      </c>
      <c t="s">
        <v>27</v>
      </c>
    </row>
    <row r="336" spans="1:5" ht="38.25">
      <c r="A336" s="35" t="s">
        <v>54</v>
      </c>
      <c r="E336" s="36" t="s">
        <v>501</v>
      </c>
    </row>
    <row r="337" spans="1:5" ht="12.75">
      <c r="A337" s="37" t="s">
        <v>56</v>
      </c>
      <c r="E337" s="38" t="s">
        <v>502</v>
      </c>
    </row>
    <row r="338" spans="1:5" ht="89.25">
      <c r="A338" t="s">
        <v>57</v>
      </c>
      <c r="E338" s="36" t="s">
        <v>503</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0+O8</f>
      </c>
      <c t="s">
        <v>26</v>
      </c>
    </row>
    <row r="3" spans="1:16" ht="15" customHeight="1">
      <c r="A3" t="s">
        <v>12</v>
      </c>
      <c s="12" t="s">
        <v>14</v>
      </c>
      <c s="13" t="s">
        <v>15</v>
      </c>
      <c s="1"/>
      <c s="14" t="s">
        <v>16</v>
      </c>
      <c s="1"/>
      <c s="9"/>
      <c s="8" t="s">
        <v>504</v>
      </c>
      <c s="39">
        <f>0+I8</f>
      </c>
      <c r="O3" t="s">
        <v>23</v>
      </c>
      <c t="s">
        <v>27</v>
      </c>
    </row>
    <row r="4" spans="1:16" ht="15" customHeight="1">
      <c r="A4" t="s">
        <v>17</v>
      </c>
      <c s="16" t="s">
        <v>22</v>
      </c>
      <c s="17" t="s">
        <v>504</v>
      </c>
      <c s="6"/>
      <c s="18" t="s">
        <v>505</v>
      </c>
      <c s="6"/>
      <c s="6"/>
      <c s="25"/>
      <c s="25"/>
      <c r="O4" t="s">
        <v>24</v>
      </c>
      <c t="s">
        <v>27</v>
      </c>
    </row>
    <row r="5" spans="1:16" ht="12.75" customHeight="1">
      <c r="A5" s="15" t="s">
        <v>30</v>
      </c>
      <c s="15" t="s">
        <v>32</v>
      </c>
      <c s="15" t="s">
        <v>34</v>
      </c>
      <c s="15" t="s">
        <v>35</v>
      </c>
      <c s="15" t="s">
        <v>36</v>
      </c>
      <c s="15" t="s">
        <v>38</v>
      </c>
      <c s="15" t="s">
        <v>40</v>
      </c>
      <c s="15" t="s">
        <v>42</v>
      </c>
      <c s="15"/>
      <c r="O5" t="s">
        <v>25</v>
      </c>
      <c t="s">
        <v>27</v>
      </c>
    </row>
    <row r="6" spans="1:9" ht="12.75" customHeight="1">
      <c r="A6" s="15"/>
      <c s="15"/>
      <c s="15"/>
      <c s="15"/>
      <c s="15"/>
      <c s="15"/>
      <c s="15"/>
      <c s="15" t="s">
        <v>43</v>
      </c>
      <c s="15" t="s">
        <v>45</v>
      </c>
    </row>
    <row r="7" spans="1:9" ht="12.75" customHeight="1">
      <c r="A7" s="15" t="s">
        <v>31</v>
      </c>
      <c s="15" t="s">
        <v>33</v>
      </c>
      <c s="15" t="s">
        <v>27</v>
      </c>
      <c s="15" t="s">
        <v>26</v>
      </c>
      <c s="15" t="s">
        <v>37</v>
      </c>
      <c s="15" t="s">
        <v>39</v>
      </c>
      <c s="15" t="s">
        <v>41</v>
      </c>
      <c s="15" t="s">
        <v>44</v>
      </c>
      <c s="15" t="s">
        <v>46</v>
      </c>
    </row>
    <row r="8" spans="1:18" ht="12.75" customHeight="1">
      <c r="A8" s="25" t="s">
        <v>47</v>
      </c>
      <c s="25"/>
      <c s="26" t="s">
        <v>44</v>
      </c>
      <c s="25"/>
      <c s="27" t="s">
        <v>409</v>
      </c>
      <c s="25"/>
      <c s="25"/>
      <c s="25"/>
      <c s="28">
        <f>0+Q8</f>
      </c>
      <c r="O8">
        <f>0+R8</f>
      </c>
      <c r="Q8">
        <f>0+I9+I13+I17+I21+I25+I29+I33+I37+I41+I45+I49+I53+I57+I61+I65+I69</f>
      </c>
      <c>
        <f>0+O9+O13+O17+O21+O25+O29+O33+O37+O41+O45+O49+O53+O57+O61+O65+O69</f>
      </c>
    </row>
    <row r="9" spans="1:16" ht="12.75">
      <c r="A9" s="24" t="s">
        <v>49</v>
      </c>
      <c s="29" t="s">
        <v>33</v>
      </c>
      <c s="29" t="s">
        <v>506</v>
      </c>
      <c s="24" t="s">
        <v>51</v>
      </c>
      <c s="30" t="s">
        <v>507</v>
      </c>
      <c s="31" t="s">
        <v>127</v>
      </c>
      <c s="32">
        <v>19</v>
      </c>
      <c s="33">
        <v>0</v>
      </c>
      <c s="34">
        <f>ROUND(ROUND(H9,2)*ROUND(G9,3),2)</f>
      </c>
      <c r="O9">
        <f>(I9*21)/100</f>
      </c>
      <c t="s">
        <v>27</v>
      </c>
    </row>
    <row r="10" spans="1:5" ht="12.75">
      <c r="A10" s="35" t="s">
        <v>54</v>
      </c>
      <c r="E10" s="36" t="s">
        <v>51</v>
      </c>
    </row>
    <row r="11" spans="1:5" ht="12.75">
      <c r="A11" s="37" t="s">
        <v>56</v>
      </c>
      <c r="E11" s="38" t="s">
        <v>508</v>
      </c>
    </row>
    <row r="12" spans="1:5" ht="38.25">
      <c r="A12" t="s">
        <v>57</v>
      </c>
      <c r="E12" s="36" t="s">
        <v>509</v>
      </c>
    </row>
    <row r="13" spans="1:16" ht="25.5">
      <c r="A13" s="24" t="s">
        <v>49</v>
      </c>
      <c s="29" t="s">
        <v>27</v>
      </c>
      <c s="29" t="s">
        <v>510</v>
      </c>
      <c s="24" t="s">
        <v>51</v>
      </c>
      <c s="30" t="s">
        <v>511</v>
      </c>
      <c s="31" t="s">
        <v>127</v>
      </c>
      <c s="32">
        <v>50</v>
      </c>
      <c s="33">
        <v>0</v>
      </c>
      <c s="34">
        <f>ROUND(ROUND(H13,2)*ROUND(G13,3),2)</f>
      </c>
      <c r="O13">
        <f>(I13*21)/100</f>
      </c>
      <c t="s">
        <v>27</v>
      </c>
    </row>
    <row r="14" spans="1:5" ht="12.75">
      <c r="A14" s="35" t="s">
        <v>54</v>
      </c>
      <c r="E14" s="36" t="s">
        <v>512</v>
      </c>
    </row>
    <row r="15" spans="1:5" ht="63.75">
      <c r="A15" s="37" t="s">
        <v>56</v>
      </c>
      <c r="E15" s="38" t="s">
        <v>513</v>
      </c>
    </row>
    <row r="16" spans="1:5" ht="63.75">
      <c r="A16" t="s">
        <v>57</v>
      </c>
      <c r="E16" s="36" t="s">
        <v>514</v>
      </c>
    </row>
    <row r="17" spans="1:16" ht="12.75">
      <c r="A17" s="24" t="s">
        <v>49</v>
      </c>
      <c s="29" t="s">
        <v>26</v>
      </c>
      <c s="29" t="s">
        <v>515</v>
      </c>
      <c s="24" t="s">
        <v>51</v>
      </c>
      <c s="30" t="s">
        <v>516</v>
      </c>
      <c s="31" t="s">
        <v>127</v>
      </c>
      <c s="32">
        <v>50</v>
      </c>
      <c s="33">
        <v>0</v>
      </c>
      <c s="34">
        <f>ROUND(ROUND(H17,2)*ROUND(G17,3),2)</f>
      </c>
      <c r="O17">
        <f>(I17*21)/100</f>
      </c>
      <c t="s">
        <v>27</v>
      </c>
    </row>
    <row r="18" spans="1:5" ht="12.75">
      <c r="A18" s="35" t="s">
        <v>54</v>
      </c>
      <c r="E18" s="36" t="s">
        <v>51</v>
      </c>
    </row>
    <row r="19" spans="1:5" ht="12.75">
      <c r="A19" s="37" t="s">
        <v>56</v>
      </c>
      <c r="E19" s="38" t="s">
        <v>517</v>
      </c>
    </row>
    <row r="20" spans="1:5" ht="25.5">
      <c r="A20" t="s">
        <v>57</v>
      </c>
      <c r="E20" s="36" t="s">
        <v>430</v>
      </c>
    </row>
    <row r="21" spans="1:16" ht="12.75">
      <c r="A21" s="24" t="s">
        <v>49</v>
      </c>
      <c s="29" t="s">
        <v>37</v>
      </c>
      <c s="29" t="s">
        <v>518</v>
      </c>
      <c s="24" t="s">
        <v>51</v>
      </c>
      <c s="30" t="s">
        <v>519</v>
      </c>
      <c s="31" t="s">
        <v>520</v>
      </c>
      <c s="32">
        <v>6300</v>
      </c>
      <c s="33">
        <v>0</v>
      </c>
      <c s="34">
        <f>ROUND(ROUND(H21,2)*ROUND(G21,3),2)</f>
      </c>
      <c r="O21">
        <f>(I21*21)/100</f>
      </c>
      <c t="s">
        <v>27</v>
      </c>
    </row>
    <row r="22" spans="1:5" ht="12.75">
      <c r="A22" s="35" t="s">
        <v>54</v>
      </c>
      <c r="E22" s="36" t="s">
        <v>51</v>
      </c>
    </row>
    <row r="23" spans="1:5" ht="63.75">
      <c r="A23" s="37" t="s">
        <v>56</v>
      </c>
      <c r="E23" s="38" t="s">
        <v>521</v>
      </c>
    </row>
    <row r="24" spans="1:5" ht="25.5">
      <c r="A24" t="s">
        <v>57</v>
      </c>
      <c r="E24" s="36" t="s">
        <v>522</v>
      </c>
    </row>
    <row r="25" spans="1:16" ht="25.5">
      <c r="A25" s="24" t="s">
        <v>49</v>
      </c>
      <c s="29" t="s">
        <v>39</v>
      </c>
      <c s="29" t="s">
        <v>523</v>
      </c>
      <c s="24" t="s">
        <v>51</v>
      </c>
      <c s="30" t="s">
        <v>524</v>
      </c>
      <c s="31" t="s">
        <v>127</v>
      </c>
      <c s="32">
        <v>3</v>
      </c>
      <c s="33">
        <v>0</v>
      </c>
      <c s="34">
        <f>ROUND(ROUND(H25,2)*ROUND(G25,3),2)</f>
      </c>
      <c r="O25">
        <f>(I25*21)/100</f>
      </c>
      <c t="s">
        <v>27</v>
      </c>
    </row>
    <row r="26" spans="1:5" ht="12.75">
      <c r="A26" s="35" t="s">
        <v>54</v>
      </c>
      <c r="E26" s="36" t="s">
        <v>512</v>
      </c>
    </row>
    <row r="27" spans="1:5" ht="12.75">
      <c r="A27" s="37" t="s">
        <v>56</v>
      </c>
      <c r="E27" s="38" t="s">
        <v>525</v>
      </c>
    </row>
    <row r="28" spans="1:5" ht="63.75">
      <c r="A28" t="s">
        <v>57</v>
      </c>
      <c r="E28" s="36" t="s">
        <v>514</v>
      </c>
    </row>
    <row r="29" spans="1:16" ht="12.75">
      <c r="A29" s="24" t="s">
        <v>49</v>
      </c>
      <c s="29" t="s">
        <v>41</v>
      </c>
      <c s="29" t="s">
        <v>526</v>
      </c>
      <c s="24" t="s">
        <v>51</v>
      </c>
      <c s="30" t="s">
        <v>527</v>
      </c>
      <c s="31" t="s">
        <v>127</v>
      </c>
      <c s="32">
        <v>3</v>
      </c>
      <c s="33">
        <v>0</v>
      </c>
      <c s="34">
        <f>ROUND(ROUND(H29,2)*ROUND(G29,3),2)</f>
      </c>
      <c r="O29">
        <f>(I29*21)/100</f>
      </c>
      <c t="s">
        <v>27</v>
      </c>
    </row>
    <row r="30" spans="1:5" ht="12.75">
      <c r="A30" s="35" t="s">
        <v>54</v>
      </c>
      <c r="E30" s="36" t="s">
        <v>51</v>
      </c>
    </row>
    <row r="31" spans="1:5" ht="12.75">
      <c r="A31" s="37" t="s">
        <v>56</v>
      </c>
      <c r="E31" s="38" t="s">
        <v>528</v>
      </c>
    </row>
    <row r="32" spans="1:5" ht="25.5">
      <c r="A32" t="s">
        <v>57</v>
      </c>
      <c r="E32" s="36" t="s">
        <v>430</v>
      </c>
    </row>
    <row r="33" spans="1:16" ht="12.75">
      <c r="A33" s="24" t="s">
        <v>49</v>
      </c>
      <c s="29" t="s">
        <v>84</v>
      </c>
      <c s="29" t="s">
        <v>529</v>
      </c>
      <c s="24" t="s">
        <v>51</v>
      </c>
      <c s="30" t="s">
        <v>530</v>
      </c>
      <c s="31" t="s">
        <v>520</v>
      </c>
      <c s="32">
        <v>756</v>
      </c>
      <c s="33">
        <v>0</v>
      </c>
      <c s="34">
        <f>ROUND(ROUND(H33,2)*ROUND(G33,3),2)</f>
      </c>
      <c r="O33">
        <f>(I33*21)/100</f>
      </c>
      <c t="s">
        <v>27</v>
      </c>
    </row>
    <row r="34" spans="1:5" ht="12.75">
      <c r="A34" s="35" t="s">
        <v>54</v>
      </c>
      <c r="E34" s="36" t="s">
        <v>51</v>
      </c>
    </row>
    <row r="35" spans="1:5" ht="12.75">
      <c r="A35" s="37" t="s">
        <v>56</v>
      </c>
      <c r="E35" s="38" t="s">
        <v>531</v>
      </c>
    </row>
    <row r="36" spans="1:5" ht="25.5">
      <c r="A36" t="s">
        <v>57</v>
      </c>
      <c r="E36" s="36" t="s">
        <v>522</v>
      </c>
    </row>
    <row r="37" spans="1:16" ht="12.75">
      <c r="A37" s="24" t="s">
        <v>49</v>
      </c>
      <c s="29" t="s">
        <v>87</v>
      </c>
      <c s="29" t="s">
        <v>437</v>
      </c>
      <c s="24" t="s">
        <v>51</v>
      </c>
      <c s="30" t="s">
        <v>438</v>
      </c>
      <c s="31" t="s">
        <v>127</v>
      </c>
      <c s="32">
        <v>74</v>
      </c>
      <c s="33">
        <v>0</v>
      </c>
      <c s="34">
        <f>ROUND(ROUND(H37,2)*ROUND(G37,3),2)</f>
      </c>
      <c r="O37">
        <f>(I37*21)/100</f>
      </c>
      <c t="s">
        <v>27</v>
      </c>
    </row>
    <row r="38" spans="1:5" ht="25.5">
      <c r="A38" s="35" t="s">
        <v>54</v>
      </c>
      <c r="E38" s="36" t="s">
        <v>532</v>
      </c>
    </row>
    <row r="39" spans="1:5" ht="76.5">
      <c r="A39" s="37" t="s">
        <v>56</v>
      </c>
      <c r="E39" s="38" t="s">
        <v>533</v>
      </c>
    </row>
    <row r="40" spans="1:5" ht="63.75">
      <c r="A40" t="s">
        <v>57</v>
      </c>
      <c r="E40" s="36" t="s">
        <v>440</v>
      </c>
    </row>
    <row r="41" spans="1:16" ht="12.75">
      <c r="A41" s="24" t="s">
        <v>49</v>
      </c>
      <c s="29" t="s">
        <v>44</v>
      </c>
      <c s="29" t="s">
        <v>442</v>
      </c>
      <c s="24" t="s">
        <v>51</v>
      </c>
      <c s="30" t="s">
        <v>443</v>
      </c>
      <c s="31" t="s">
        <v>127</v>
      </c>
      <c s="32">
        <v>74</v>
      </c>
      <c s="33">
        <v>0</v>
      </c>
      <c s="34">
        <f>ROUND(ROUND(H41,2)*ROUND(G41,3),2)</f>
      </c>
      <c r="O41">
        <f>(I41*21)/100</f>
      </c>
      <c t="s">
        <v>27</v>
      </c>
    </row>
    <row r="42" spans="1:5" ht="12.75">
      <c r="A42" s="35" t="s">
        <v>54</v>
      </c>
      <c r="E42" s="36" t="s">
        <v>51</v>
      </c>
    </row>
    <row r="43" spans="1:5" ht="12.75">
      <c r="A43" s="37" t="s">
        <v>56</v>
      </c>
      <c r="E43" s="38" t="s">
        <v>534</v>
      </c>
    </row>
    <row r="44" spans="1:5" ht="25.5">
      <c r="A44" t="s">
        <v>57</v>
      </c>
      <c r="E44" s="36" t="s">
        <v>430</v>
      </c>
    </row>
    <row r="45" spans="1:16" ht="12.75">
      <c r="A45" s="24" t="s">
        <v>49</v>
      </c>
      <c s="29" t="s">
        <v>46</v>
      </c>
      <c s="29" t="s">
        <v>535</v>
      </c>
      <c s="24" t="s">
        <v>51</v>
      </c>
      <c s="30" t="s">
        <v>536</v>
      </c>
      <c s="31" t="s">
        <v>520</v>
      </c>
      <c s="32">
        <v>10073</v>
      </c>
      <c s="33">
        <v>0</v>
      </c>
      <c s="34">
        <f>ROUND(ROUND(H45,2)*ROUND(G45,3),2)</f>
      </c>
      <c r="O45">
        <f>(I45*21)/100</f>
      </c>
      <c t="s">
        <v>27</v>
      </c>
    </row>
    <row r="46" spans="1:5" ht="12.75">
      <c r="A46" s="35" t="s">
        <v>54</v>
      </c>
      <c r="E46" s="36" t="s">
        <v>51</v>
      </c>
    </row>
    <row r="47" spans="1:5" ht="76.5">
      <c r="A47" s="37" t="s">
        <v>56</v>
      </c>
      <c r="E47" s="38" t="s">
        <v>537</v>
      </c>
    </row>
    <row r="48" spans="1:5" ht="25.5">
      <c r="A48" t="s">
        <v>57</v>
      </c>
      <c r="E48" s="36" t="s">
        <v>538</v>
      </c>
    </row>
    <row r="49" spans="1:16" ht="12.75">
      <c r="A49" s="24" t="s">
        <v>49</v>
      </c>
      <c s="29" t="s">
        <v>94</v>
      </c>
      <c s="29" t="s">
        <v>539</v>
      </c>
      <c s="24" t="s">
        <v>51</v>
      </c>
      <c s="30" t="s">
        <v>540</v>
      </c>
      <c s="31" t="s">
        <v>127</v>
      </c>
      <c s="32">
        <v>18</v>
      </c>
      <c s="33">
        <v>0</v>
      </c>
      <c s="34">
        <f>ROUND(ROUND(H49,2)*ROUND(G49,3),2)</f>
      </c>
      <c r="O49">
        <f>(I49*21)/100</f>
      </c>
      <c t="s">
        <v>27</v>
      </c>
    </row>
    <row r="50" spans="1:5" ht="12.75">
      <c r="A50" s="35" t="s">
        <v>54</v>
      </c>
      <c r="E50" s="36" t="s">
        <v>512</v>
      </c>
    </row>
    <row r="51" spans="1:5" ht="63.75">
      <c r="A51" s="37" t="s">
        <v>56</v>
      </c>
      <c r="E51" s="38" t="s">
        <v>541</v>
      </c>
    </row>
    <row r="52" spans="1:5" ht="63.75">
      <c r="A52" t="s">
        <v>57</v>
      </c>
      <c r="E52" s="36" t="s">
        <v>542</v>
      </c>
    </row>
    <row r="53" spans="1:16" ht="12.75">
      <c r="A53" s="24" t="s">
        <v>49</v>
      </c>
      <c s="29" t="s">
        <v>143</v>
      </c>
      <c s="29" t="s">
        <v>543</v>
      </c>
      <c s="24" t="s">
        <v>51</v>
      </c>
      <c s="30" t="s">
        <v>544</v>
      </c>
      <c s="31" t="s">
        <v>127</v>
      </c>
      <c s="32">
        <v>18</v>
      </c>
      <c s="33">
        <v>0</v>
      </c>
      <c s="34">
        <f>ROUND(ROUND(H53,2)*ROUND(G53,3),2)</f>
      </c>
      <c r="O53">
        <f>(I53*21)/100</f>
      </c>
      <c t="s">
        <v>27</v>
      </c>
    </row>
    <row r="54" spans="1:5" ht="12.75">
      <c r="A54" s="35" t="s">
        <v>54</v>
      </c>
      <c r="E54" s="36" t="s">
        <v>51</v>
      </c>
    </row>
    <row r="55" spans="1:5" ht="12.75">
      <c r="A55" s="37" t="s">
        <v>56</v>
      </c>
      <c r="E55" s="38" t="s">
        <v>545</v>
      </c>
    </row>
    <row r="56" spans="1:5" ht="25.5">
      <c r="A56" t="s">
        <v>57</v>
      </c>
      <c r="E56" s="36" t="s">
        <v>546</v>
      </c>
    </row>
    <row r="57" spans="1:16" ht="12.75">
      <c r="A57" s="24" t="s">
        <v>49</v>
      </c>
      <c s="29" t="s">
        <v>147</v>
      </c>
      <c s="29" t="s">
        <v>547</v>
      </c>
      <c s="24" t="s">
        <v>51</v>
      </c>
      <c s="30" t="s">
        <v>548</v>
      </c>
      <c s="31" t="s">
        <v>520</v>
      </c>
      <c s="32">
        <v>2261</v>
      </c>
      <c s="33">
        <v>0</v>
      </c>
      <c s="34">
        <f>ROUND(ROUND(H57,2)*ROUND(G57,3),2)</f>
      </c>
      <c r="O57">
        <f>(I57*21)/100</f>
      </c>
      <c t="s">
        <v>27</v>
      </c>
    </row>
    <row r="58" spans="1:5" ht="12.75">
      <c r="A58" s="35" t="s">
        <v>54</v>
      </c>
      <c r="E58" s="36" t="s">
        <v>51</v>
      </c>
    </row>
    <row r="59" spans="1:5" ht="63.75">
      <c r="A59" s="37" t="s">
        <v>56</v>
      </c>
      <c r="E59" s="38" t="s">
        <v>549</v>
      </c>
    </row>
    <row r="60" spans="1:5" ht="25.5">
      <c r="A60" t="s">
        <v>57</v>
      </c>
      <c r="E60" s="36" t="s">
        <v>550</v>
      </c>
    </row>
    <row r="61" spans="1:16" ht="25.5">
      <c r="A61" s="24" t="s">
        <v>49</v>
      </c>
      <c s="29" t="s">
        <v>151</v>
      </c>
      <c s="29" t="s">
        <v>551</v>
      </c>
      <c s="24" t="s">
        <v>51</v>
      </c>
      <c s="30" t="s">
        <v>552</v>
      </c>
      <c s="31" t="s">
        <v>127</v>
      </c>
      <c s="32">
        <v>74</v>
      </c>
      <c s="33">
        <v>0</v>
      </c>
      <c s="34">
        <f>ROUND(ROUND(H61,2)*ROUND(G61,3),2)</f>
      </c>
      <c r="O61">
        <f>(I61*21)/100</f>
      </c>
      <c t="s">
        <v>27</v>
      </c>
    </row>
    <row r="62" spans="1:5" ht="25.5">
      <c r="A62" s="35" t="s">
        <v>54</v>
      </c>
      <c r="E62" s="36" t="s">
        <v>532</v>
      </c>
    </row>
    <row r="63" spans="1:5" ht="76.5">
      <c r="A63" s="37" t="s">
        <v>56</v>
      </c>
      <c r="E63" s="38" t="s">
        <v>533</v>
      </c>
    </row>
    <row r="64" spans="1:5" ht="63.75">
      <c r="A64" t="s">
        <v>57</v>
      </c>
      <c r="E64" s="36" t="s">
        <v>542</v>
      </c>
    </row>
    <row r="65" spans="1:16" ht="12.75">
      <c r="A65" s="24" t="s">
        <v>49</v>
      </c>
      <c s="29" t="s">
        <v>157</v>
      </c>
      <c s="29" t="s">
        <v>553</v>
      </c>
      <c s="24" t="s">
        <v>51</v>
      </c>
      <c s="30" t="s">
        <v>554</v>
      </c>
      <c s="31" t="s">
        <v>127</v>
      </c>
      <c s="32">
        <v>74</v>
      </c>
      <c s="33">
        <v>0</v>
      </c>
      <c s="34">
        <f>ROUND(ROUND(H65,2)*ROUND(G65,3),2)</f>
      </c>
      <c r="O65">
        <f>(I65*21)/100</f>
      </c>
      <c t="s">
        <v>27</v>
      </c>
    </row>
    <row r="66" spans="1:5" ht="12.75">
      <c r="A66" s="35" t="s">
        <v>54</v>
      </c>
      <c r="E66" s="36" t="s">
        <v>51</v>
      </c>
    </row>
    <row r="67" spans="1:5" ht="12.75">
      <c r="A67" s="37" t="s">
        <v>56</v>
      </c>
      <c r="E67" s="38" t="s">
        <v>534</v>
      </c>
    </row>
    <row r="68" spans="1:5" ht="25.5">
      <c r="A68" t="s">
        <v>57</v>
      </c>
      <c r="E68" s="36" t="s">
        <v>546</v>
      </c>
    </row>
    <row r="69" spans="1:16" ht="12.75">
      <c r="A69" s="24" t="s">
        <v>49</v>
      </c>
      <c s="29" t="s">
        <v>162</v>
      </c>
      <c s="29" t="s">
        <v>555</v>
      </c>
      <c s="24" t="s">
        <v>51</v>
      </c>
      <c s="30" t="s">
        <v>556</v>
      </c>
      <c s="31" t="s">
        <v>520</v>
      </c>
      <c s="32">
        <v>10073</v>
      </c>
      <c s="33">
        <v>0</v>
      </c>
      <c s="34">
        <f>ROUND(ROUND(H69,2)*ROUND(G69,3),2)</f>
      </c>
      <c r="O69">
        <f>(I69*21)/100</f>
      </c>
      <c t="s">
        <v>27</v>
      </c>
    </row>
    <row r="70" spans="1:5" ht="12.75">
      <c r="A70" s="35" t="s">
        <v>54</v>
      </c>
      <c r="E70" s="36" t="s">
        <v>51</v>
      </c>
    </row>
    <row r="71" spans="1:5" ht="76.5">
      <c r="A71" s="37" t="s">
        <v>56</v>
      </c>
      <c r="E71" s="38" t="s">
        <v>537</v>
      </c>
    </row>
    <row r="72" spans="1:5" ht="25.5">
      <c r="A72" t="s">
        <v>57</v>
      </c>
      <c r="E72" s="36" t="s">
        <v>550</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