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Ing. Klečka\Akce 2021\Odstranění havarijního stavu části venkovního vodovodu\"/>
    </mc:Choice>
  </mc:AlternateContent>
  <xr:revisionPtr revIDLastSave="0" documentId="13_ncr:1_{AFE0F836-DDA3-4039-A044-B0AF9D75D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Položky!$A$1:$G$93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92" i="3"/>
  <c r="BE93" i="3" s="1"/>
  <c r="I14" i="2" s="1"/>
  <c r="BC92" i="3"/>
  <c r="BB92" i="3"/>
  <c r="BB93" i="3" s="1"/>
  <c r="F14" i="2" s="1"/>
  <c r="BA92" i="3"/>
  <c r="BA93" i="3" s="1"/>
  <c r="E14" i="2" s="1"/>
  <c r="G92" i="3"/>
  <c r="BD92" i="3" s="1"/>
  <c r="BD93" i="3" s="1"/>
  <c r="H14" i="2" s="1"/>
  <c r="B14" i="2"/>
  <c r="A14" i="2"/>
  <c r="BC93" i="3"/>
  <c r="G14" i="2" s="1"/>
  <c r="C93" i="3"/>
  <c r="BE89" i="3"/>
  <c r="BC89" i="3"/>
  <c r="BB89" i="3"/>
  <c r="BA89" i="3"/>
  <c r="G89" i="3"/>
  <c r="BD89" i="3" s="1"/>
  <c r="BE88" i="3"/>
  <c r="BC88" i="3"/>
  <c r="BB88" i="3"/>
  <c r="BA88" i="3"/>
  <c r="G88" i="3"/>
  <c r="BD88" i="3" s="1"/>
  <c r="BE87" i="3"/>
  <c r="BC87" i="3"/>
  <c r="BB87" i="3"/>
  <c r="BA87" i="3"/>
  <c r="G87" i="3"/>
  <c r="BD87" i="3" s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B84" i="3"/>
  <c r="BA84" i="3"/>
  <c r="BA90" i="3" s="1"/>
  <c r="E13" i="2" s="1"/>
  <c r="G84" i="3"/>
  <c r="BD84" i="3" s="1"/>
  <c r="BE83" i="3"/>
  <c r="BE90" i="3" s="1"/>
  <c r="I13" i="2" s="1"/>
  <c r="BC83" i="3"/>
  <c r="BB83" i="3"/>
  <c r="BA83" i="3"/>
  <c r="G83" i="3"/>
  <c r="B13" i="2"/>
  <c r="A13" i="2"/>
  <c r="C90" i="3"/>
  <c r="BE80" i="3"/>
  <c r="BE81" i="3" s="1"/>
  <c r="I12" i="2" s="1"/>
  <c r="BD80" i="3"/>
  <c r="BC80" i="3"/>
  <c r="BB80" i="3"/>
  <c r="BB81" i="3" s="1"/>
  <c r="F12" i="2" s="1"/>
  <c r="G80" i="3"/>
  <c r="BA80" i="3" s="1"/>
  <c r="BA81" i="3" s="1"/>
  <c r="E12" i="2" s="1"/>
  <c r="B12" i="2"/>
  <c r="A12" i="2"/>
  <c r="BD81" i="3"/>
  <c r="H12" i="2" s="1"/>
  <c r="BC81" i="3"/>
  <c r="G12" i="2" s="1"/>
  <c r="C81" i="3"/>
  <c r="BE77" i="3"/>
  <c r="BD77" i="3"/>
  <c r="BC77" i="3"/>
  <c r="BB77" i="3"/>
  <c r="G77" i="3"/>
  <c r="BA77" i="3" s="1"/>
  <c r="BE75" i="3"/>
  <c r="BD75" i="3"/>
  <c r="BC75" i="3"/>
  <c r="BB75" i="3"/>
  <c r="G75" i="3"/>
  <c r="BA75" i="3" s="1"/>
  <c r="BE74" i="3"/>
  <c r="BE78" i="3" s="1"/>
  <c r="I11" i="2" s="1"/>
  <c r="BD74" i="3"/>
  <c r="BC74" i="3"/>
  <c r="BB74" i="3"/>
  <c r="BB78" i="3" s="1"/>
  <c r="F11" i="2" s="1"/>
  <c r="G74" i="3"/>
  <c r="BA74" i="3" s="1"/>
  <c r="BA78" i="3" s="1"/>
  <c r="E11" i="2" s="1"/>
  <c r="B11" i="2"/>
  <c r="A11" i="2"/>
  <c r="BC78" i="3"/>
  <c r="G11" i="2" s="1"/>
  <c r="C78" i="3"/>
  <c r="BD71" i="3"/>
  <c r="BC71" i="3"/>
  <c r="BB71" i="3"/>
  <c r="BA71" i="3"/>
  <c r="G71" i="3"/>
  <c r="BE71" i="3" s="1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G68" i="3"/>
  <c r="BA68" i="3" s="1"/>
  <c r="BE67" i="3"/>
  <c r="BD67" i="3"/>
  <c r="BC67" i="3"/>
  <c r="BB67" i="3"/>
  <c r="G67" i="3"/>
  <c r="BA67" i="3" s="1"/>
  <c r="BE66" i="3"/>
  <c r="BD66" i="3"/>
  <c r="BC66" i="3"/>
  <c r="BB66" i="3"/>
  <c r="G66" i="3"/>
  <c r="BA66" i="3" s="1"/>
  <c r="BE65" i="3"/>
  <c r="BD65" i="3"/>
  <c r="BC65" i="3"/>
  <c r="BB65" i="3"/>
  <c r="G65" i="3"/>
  <c r="BA65" i="3" s="1"/>
  <c r="BE64" i="3"/>
  <c r="BD64" i="3"/>
  <c r="BC64" i="3"/>
  <c r="BB64" i="3"/>
  <c r="G64" i="3"/>
  <c r="BA64" i="3" s="1"/>
  <c r="BE63" i="3"/>
  <c r="BD63" i="3"/>
  <c r="BC63" i="3"/>
  <c r="BB63" i="3"/>
  <c r="G63" i="3"/>
  <c r="BA63" i="3" s="1"/>
  <c r="BE62" i="3"/>
  <c r="BD62" i="3"/>
  <c r="BC62" i="3"/>
  <c r="BB62" i="3"/>
  <c r="G62" i="3"/>
  <c r="BA62" i="3" s="1"/>
  <c r="BE61" i="3"/>
  <c r="BD61" i="3"/>
  <c r="BC61" i="3"/>
  <c r="BB61" i="3"/>
  <c r="G61" i="3"/>
  <c r="BA61" i="3" s="1"/>
  <c r="BE60" i="3"/>
  <c r="BD60" i="3"/>
  <c r="BC60" i="3"/>
  <c r="BB60" i="3"/>
  <c r="G60" i="3"/>
  <c r="BA60" i="3" s="1"/>
  <c r="BE59" i="3"/>
  <c r="BD59" i="3"/>
  <c r="BC59" i="3"/>
  <c r="BB59" i="3"/>
  <c r="G59" i="3"/>
  <c r="BA59" i="3" s="1"/>
  <c r="BE58" i="3"/>
  <c r="BD58" i="3"/>
  <c r="BC58" i="3"/>
  <c r="BB58" i="3"/>
  <c r="G58" i="3"/>
  <c r="BA58" i="3" s="1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BB72" i="3" s="1"/>
  <c r="F10" i="2" s="1"/>
  <c r="G54" i="3"/>
  <c r="BA54" i="3" s="1"/>
  <c r="B10" i="2"/>
  <c r="A10" i="2"/>
  <c r="C72" i="3"/>
  <c r="BE51" i="3"/>
  <c r="BD51" i="3"/>
  <c r="BC51" i="3"/>
  <c r="BB51" i="3"/>
  <c r="G51" i="3"/>
  <c r="BA51" i="3" s="1"/>
  <c r="BE50" i="3"/>
  <c r="BD50" i="3"/>
  <c r="BC50" i="3"/>
  <c r="BB50" i="3"/>
  <c r="G50" i="3"/>
  <c r="BA50" i="3" s="1"/>
  <c r="BE49" i="3"/>
  <c r="BD49" i="3"/>
  <c r="BC49" i="3"/>
  <c r="BC52" i="3" s="1"/>
  <c r="G9" i="2" s="1"/>
  <c r="BB49" i="3"/>
  <c r="G49" i="3"/>
  <c r="BA49" i="3" s="1"/>
  <c r="BE48" i="3"/>
  <c r="BD48" i="3"/>
  <c r="BD52" i="3" s="1"/>
  <c r="H9" i="2" s="1"/>
  <c r="BC48" i="3"/>
  <c r="BB48" i="3"/>
  <c r="G48" i="3"/>
  <c r="BA48" i="3" s="1"/>
  <c r="B9" i="2"/>
  <c r="A9" i="2"/>
  <c r="C52" i="3"/>
  <c r="BE44" i="3"/>
  <c r="BD44" i="3"/>
  <c r="BD46" i="3" s="1"/>
  <c r="H8" i="2" s="1"/>
  <c r="BC44" i="3"/>
  <c r="BC46" i="3" s="1"/>
  <c r="G8" i="2" s="1"/>
  <c r="BB44" i="3"/>
  <c r="BB46" i="3" s="1"/>
  <c r="F8" i="2" s="1"/>
  <c r="G44" i="3"/>
  <c r="BA44" i="3" s="1"/>
  <c r="BA46" i="3" s="1"/>
  <c r="E8" i="2" s="1"/>
  <c r="B8" i="2"/>
  <c r="A8" i="2"/>
  <c r="BE46" i="3"/>
  <c r="I8" i="2" s="1"/>
  <c r="G46" i="3"/>
  <c r="C46" i="3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2" i="3"/>
  <c r="BD32" i="3"/>
  <c r="BC32" i="3"/>
  <c r="BB32" i="3"/>
  <c r="G32" i="3"/>
  <c r="BA32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4" i="3"/>
  <c r="BD24" i="3"/>
  <c r="BC24" i="3"/>
  <c r="BB24" i="3"/>
  <c r="G24" i="3"/>
  <c r="BA24" i="3" s="1"/>
  <c r="BE22" i="3"/>
  <c r="BD22" i="3"/>
  <c r="BC22" i="3"/>
  <c r="BB22" i="3"/>
  <c r="G22" i="3"/>
  <c r="BA22" i="3" s="1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D42" i="3" s="1"/>
  <c r="H7" i="2" s="1"/>
  <c r="BC9" i="3"/>
  <c r="BB9" i="3"/>
  <c r="G9" i="3"/>
  <c r="BA9" i="3" s="1"/>
  <c r="BE8" i="3"/>
  <c r="BE42" i="3" s="1"/>
  <c r="I7" i="2" s="1"/>
  <c r="BD8" i="3"/>
  <c r="BC8" i="3"/>
  <c r="BB8" i="3"/>
  <c r="G8" i="3"/>
  <c r="BA8" i="3" s="1"/>
  <c r="B7" i="2"/>
  <c r="A7" i="2"/>
  <c r="C42" i="3"/>
  <c r="E4" i="3"/>
  <c r="C4" i="3"/>
  <c r="F3" i="3"/>
  <c r="C3" i="3"/>
  <c r="C2" i="2"/>
  <c r="C1" i="2"/>
  <c r="C33" i="1"/>
  <c r="F33" i="1" s="1"/>
  <c r="C31" i="1"/>
  <c r="C9" i="1"/>
  <c r="G7" i="1"/>
  <c r="D2" i="1"/>
  <c r="G52" i="3" l="1"/>
  <c r="BD72" i="3"/>
  <c r="H10" i="2" s="1"/>
  <c r="BB90" i="3"/>
  <c r="F13" i="2" s="1"/>
  <c r="BB42" i="3"/>
  <c r="F7" i="2" s="1"/>
  <c r="F15" i="2" s="1"/>
  <c r="C16" i="1" s="1"/>
  <c r="BB52" i="3"/>
  <c r="F9" i="2" s="1"/>
  <c r="G93" i="3"/>
  <c r="BC90" i="3"/>
  <c r="G13" i="2" s="1"/>
  <c r="BC42" i="3"/>
  <c r="G7" i="2" s="1"/>
  <c r="G15" i="2" s="1"/>
  <c r="C18" i="1" s="1"/>
  <c r="BC72" i="3"/>
  <c r="G10" i="2" s="1"/>
  <c r="G78" i="3"/>
  <c r="BD78" i="3"/>
  <c r="H11" i="2" s="1"/>
  <c r="BE52" i="3"/>
  <c r="I9" i="2" s="1"/>
  <c r="G81" i="3"/>
  <c r="G90" i="3"/>
  <c r="BE72" i="3"/>
  <c r="I10" i="2" s="1"/>
  <c r="BA42" i="3"/>
  <c r="E7" i="2" s="1"/>
  <c r="BA72" i="3"/>
  <c r="E10" i="2" s="1"/>
  <c r="BA52" i="3"/>
  <c r="E9" i="2" s="1"/>
  <c r="BD83" i="3"/>
  <c r="BD90" i="3" s="1"/>
  <c r="H13" i="2" s="1"/>
  <c r="G42" i="3"/>
  <c r="G72" i="3"/>
  <c r="H15" i="2" l="1"/>
  <c r="C17" i="1" s="1"/>
  <c r="I15" i="2"/>
  <c r="C21" i="1" s="1"/>
  <c r="E15" i="2"/>
  <c r="G26" i="2" l="1"/>
  <c r="I26" i="2" s="1"/>
  <c r="G21" i="1" s="1"/>
  <c r="G23" i="2"/>
  <c r="I23" i="2" s="1"/>
  <c r="G18" i="1" s="1"/>
  <c r="G20" i="2"/>
  <c r="I20" i="2" s="1"/>
  <c r="G27" i="2"/>
  <c r="I27" i="2" s="1"/>
  <c r="G24" i="2"/>
  <c r="I24" i="2" s="1"/>
  <c r="G19" i="1" s="1"/>
  <c r="G21" i="2"/>
  <c r="I21" i="2" s="1"/>
  <c r="G16" i="1" s="1"/>
  <c r="G25" i="2"/>
  <c r="I25" i="2" s="1"/>
  <c r="G20" i="1" s="1"/>
  <c r="G22" i="2"/>
  <c r="I22" i="2" s="1"/>
  <c r="G17" i="1" s="1"/>
  <c r="C15" i="1"/>
  <c r="C19" i="1" s="1"/>
  <c r="C22" i="1" s="1"/>
  <c r="H28" i="2" l="1"/>
  <c r="G23" i="1" s="1"/>
  <c r="G15" i="1"/>
  <c r="G22" i="1" l="1"/>
  <c r="C23" i="1"/>
  <c r="F30" i="1" s="1"/>
  <c r="F31" i="1" l="1"/>
  <c r="F34" i="1"/>
</calcChain>
</file>

<file path=xl/sharedStrings.xml><?xml version="1.0" encoding="utf-8"?>
<sst xmlns="http://schemas.openxmlformats.org/spreadsheetml/2006/main" count="336" uniqueCount="231">
  <si>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</si>
  <si>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</si>
  <si>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</si>
  <si>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</si>
  <si>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</si>
  <si>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</si>
  <si>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</si>
  <si>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</si>
  <si>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</si>
  <si>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</si>
  <si>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</si>
  <si>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</si>
  <si>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</si>
  <si>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</si>
  <si>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</si>
  <si>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</si>
  <si>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</si>
  <si>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</si>
  <si>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</si>
  <si>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</si>
  <si>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</si>
  <si>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</si>
  <si>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</si>
  <si>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</si>
  <si>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</si>
  <si>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</si>
  <si>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</si>
  <si>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</si>
  <si>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</si>
  <si>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</si>
  <si>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</si>
  <si>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</si>
  <si>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</si>
  <si>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</si>
  <si>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</si>
  <si>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</si>
  <si>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</si>
  <si>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</si>
  <si>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</si>
  <si>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</si>
  <si>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</si>
  <si>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</si>
  <si>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</si>
  <si>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</si>
  <si>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</si>
  <si>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</si>
  <si>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</si>
  <si>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</si>
  <si>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</si>
  <si>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</si>
  <si>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</si>
  <si>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</si>
  <si>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</si>
  <si>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</si>
  <si>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</si>
  <si>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</si>
  <si>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</si>
  <si>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</si>
  <si>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</si>
  <si>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</si>
  <si>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</si>
  <si>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</si>
  <si>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</si>
  <si>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</si>
  <si>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</si>
  <si>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</si>
  <si>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</si>
  <si>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</si>
  <si>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</si>
  <si>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</si>
  <si>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</si>
  <si>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</si>
  <si>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</si>
  <si>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</si>
  <si>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</si>
  <si>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</si>
  <si>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113105111R00</t>
  </si>
  <si>
    <t xml:space="preserve">Rozebrání dlažeb z lomového kamene na sucho </t>
  </si>
  <si>
    <t>m2</t>
  </si>
  <si>
    <t>113107122R00</t>
  </si>
  <si>
    <t xml:space="preserve">Odstranění podkladu pl. 200 m2,kam.drcené tl.15 cm </t>
  </si>
  <si>
    <t>113107141R00</t>
  </si>
  <si>
    <t xml:space="preserve">Odstranění podkladu pl. do 200 m2, živice tl. 5 cm </t>
  </si>
  <si>
    <t>113109310R00</t>
  </si>
  <si>
    <t xml:space="preserve">Odstranění podkladu pl.50 m2, bet.prostý tl.10 cm </t>
  </si>
  <si>
    <t>113202111R00</t>
  </si>
  <si>
    <t xml:space="preserve">Vytrhání obrub obrubníků silničních </t>
  </si>
  <si>
    <t>m</t>
  </si>
  <si>
    <t>122201101R00</t>
  </si>
  <si>
    <t xml:space="preserve">Odkopávky nezapažené v hor. 3 do 100 m3 </t>
  </si>
  <si>
    <t>m3</t>
  </si>
  <si>
    <t>10*,15</t>
  </si>
  <si>
    <t>122201109R00</t>
  </si>
  <si>
    <t xml:space="preserve">Příplatek za lepivost - odkopávky v hor. 3 </t>
  </si>
  <si>
    <t>132201111R00</t>
  </si>
  <si>
    <t xml:space="preserve">Hloubení rýh š.do 60 cm v hor.3 do 100 m3, STROJNĚ </t>
  </si>
  <si>
    <t>92*0,6*1,3</t>
  </si>
  <si>
    <t>132201119R00</t>
  </si>
  <si>
    <t xml:space="preserve">Příplatek za lepivost </t>
  </si>
  <si>
    <t>139601102R00</t>
  </si>
  <si>
    <t xml:space="preserve">Ruční výkop jam, rýh a šachet v hornině tř. 3 </t>
  </si>
  <si>
    <t>92*0,6*0,1</t>
  </si>
  <si>
    <t>161101101R00</t>
  </si>
  <si>
    <t xml:space="preserve">Svislé přemístění výkopku z hor.1-4 do 2,5 m </t>
  </si>
  <si>
    <t>92*0,6*1,35</t>
  </si>
  <si>
    <t>162501101R00</t>
  </si>
  <si>
    <t xml:space="preserve">Vodorovné přemístění výkopku z hor.1-4 do 2500 m </t>
  </si>
  <si>
    <t>92*0,6*0,4</t>
  </si>
  <si>
    <t>1,5</t>
  </si>
  <si>
    <t>167101101R00</t>
  </si>
  <si>
    <t xml:space="preserve">Nakládání výkopku z hor.1-4 v množství do 100 m3 </t>
  </si>
  <si>
    <t>171201101R00</t>
  </si>
  <si>
    <t>Uložení sypaniny do násypů nezhutněných na meziskládku</t>
  </si>
  <si>
    <t>174101101R00</t>
  </si>
  <si>
    <t xml:space="preserve">Zásyp jam, rýh, šachet se zhutněním </t>
  </si>
  <si>
    <t>92*0,6*0,95</t>
  </si>
  <si>
    <t>175101101V1</t>
  </si>
  <si>
    <t>Obsyp potrubí bez prohození sypaniny vč.dodavky písku</t>
  </si>
  <si>
    <t>92*0,6*0,3</t>
  </si>
  <si>
    <t>175101201R00</t>
  </si>
  <si>
    <t xml:space="preserve">Obsyp kolem obrubníku </t>
  </si>
  <si>
    <t>10*,5*,25</t>
  </si>
  <si>
    <t>181101102R00</t>
  </si>
  <si>
    <t xml:space="preserve">Úprava pláně v zářezech v hor. 1-4, se zhutněním </t>
  </si>
  <si>
    <t>182001121R00</t>
  </si>
  <si>
    <t xml:space="preserve">Plošná úprava terénu, nerovnosti do 15 cm v rovině </t>
  </si>
  <si>
    <t>92*1,5</t>
  </si>
  <si>
    <t>181</t>
  </si>
  <si>
    <t xml:space="preserve">Ohraničení výkopů páskou nebo zábradlím </t>
  </si>
  <si>
    <t>kpl</t>
  </si>
  <si>
    <t>4</t>
  </si>
  <si>
    <t>Vodorovné konstrukce</t>
  </si>
  <si>
    <t>451572111R00</t>
  </si>
  <si>
    <t xml:space="preserve">Lože pod potrubí z kameniva těženého 0 - 4 mm </t>
  </si>
  <si>
    <t>5</t>
  </si>
  <si>
    <t>Komunikace</t>
  </si>
  <si>
    <t>564851111R00</t>
  </si>
  <si>
    <t xml:space="preserve">Podklad ze štěrkodrti po zhutnění tloušťky 15 cm </t>
  </si>
  <si>
    <t>564871111R00</t>
  </si>
  <si>
    <t xml:space="preserve">Podklad ze štěrkodrti po zhutnění tloušťky 25 cm </t>
  </si>
  <si>
    <t>572952111R00</t>
  </si>
  <si>
    <t xml:space="preserve">Vyspravení krytu po překopu asf.betonem tl.do 5 cm </t>
  </si>
  <si>
    <t>596811111RT2</t>
  </si>
  <si>
    <t>Kladení dlaždic kom.pro pěší, lože z kameniva těž. včetně dlaždic betonových HBB 30/30/3,3 cm</t>
  </si>
  <si>
    <t>8</t>
  </si>
  <si>
    <t>Trubní vedení</t>
  </si>
  <si>
    <t>460490012R00</t>
  </si>
  <si>
    <t xml:space="preserve">Fólie  z PVC, šířka 33 cm </t>
  </si>
  <si>
    <t>871251121R00</t>
  </si>
  <si>
    <t xml:space="preserve">Montáž trubek polyetylenových ve výkopu d 110 mm </t>
  </si>
  <si>
    <t>877252121R00</t>
  </si>
  <si>
    <t xml:space="preserve">Přirážka za 1 spoj elektrotvarovky </t>
  </si>
  <si>
    <t>kus</t>
  </si>
  <si>
    <t>17</t>
  </si>
  <si>
    <t>891247211R00</t>
  </si>
  <si>
    <t>Montáž hydrantů  DN 80 vč.podzemního hydrantu 1,25 m</t>
  </si>
  <si>
    <t>891261111R00</t>
  </si>
  <si>
    <t xml:space="preserve">Montáž vodovodních armatur ve výkopu do DN 100 </t>
  </si>
  <si>
    <t>892271111R00</t>
  </si>
  <si>
    <t xml:space="preserve">Tlaková zkouška vodovodního potrubí DN 90 </t>
  </si>
  <si>
    <t>892273111R00</t>
  </si>
  <si>
    <t xml:space="preserve">Desinfekce a proplach vodovodního potrubí DN 125 </t>
  </si>
  <si>
    <t>892312999</t>
  </si>
  <si>
    <t xml:space="preserve">Zkouška vodiče </t>
  </si>
  <si>
    <t>úsek</t>
  </si>
  <si>
    <t>899401113R00</t>
  </si>
  <si>
    <t>Osazení poklopů litinových hydrantových, šoupákových</t>
  </si>
  <si>
    <t>899-1</t>
  </si>
  <si>
    <t xml:space="preserve">Laboratorní zkouška </t>
  </si>
  <si>
    <t>899-2</t>
  </si>
  <si>
    <t xml:space="preserve">bourací práce vč. zapravení prostup do budovy </t>
  </si>
  <si>
    <t>28613107.M</t>
  </si>
  <si>
    <t>Elektrospojka , lemový nákružek s přírubou</t>
  </si>
  <si>
    <t>28613127.M</t>
  </si>
  <si>
    <t>Elektrokolena</t>
  </si>
  <si>
    <t>286134633</t>
  </si>
  <si>
    <t>Trubka vodovodní PE RC  SDR 17  110x6,6 mm</t>
  </si>
  <si>
    <t>42295001</t>
  </si>
  <si>
    <t>Drobný materiál nerez, šrouby těsnění, podkladky</t>
  </si>
  <si>
    <t>55242184</t>
  </si>
  <si>
    <t>Litinové tvarovky, redukce, navrtávací pas,šoupě vč montáže</t>
  </si>
  <si>
    <t>903   T00</t>
  </si>
  <si>
    <t xml:space="preserve">Hzs - demontáže </t>
  </si>
  <si>
    <t>hodina</t>
  </si>
  <si>
    <t>91</t>
  </si>
  <si>
    <t>Doplňující práce na komunikaci</t>
  </si>
  <si>
    <t>917832111R00</t>
  </si>
  <si>
    <t xml:space="preserve">Osazení stojat. obrub. bet.bez opěry,lože z C12/15 </t>
  </si>
  <si>
    <t>918101111R00</t>
  </si>
  <si>
    <t xml:space="preserve">Lože pod obrubníky nebo obruby dlažeb z C 12/15 </t>
  </si>
  <si>
    <t>5*,25*,2</t>
  </si>
  <si>
    <t>592173328</t>
  </si>
  <si>
    <t>Obrubník zahradní ABO 9-20 1000/50/200 mm šedý</t>
  </si>
  <si>
    <t>99</t>
  </si>
  <si>
    <t>Staveništní přesun hmot</t>
  </si>
  <si>
    <t>998276201R00</t>
  </si>
  <si>
    <t xml:space="preserve">Přesun hmot, trub.vedení plast. obsypaná kamenivem </t>
  </si>
  <si>
    <t>t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</si>
  <si>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</si>
  <si>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</si>
  <si>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</si>
  <si>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</si>
  <si>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</si>
  <si>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</si>
  <si>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</si>
  <si>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</si>
  <si>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</si>
  <si>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</si>
  <si>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</si>
  <si>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</si>
  <si>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</si>
  <si>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</si>
  <si>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979990101R00</t>
  </si>
  <si>
    <t xml:space="preserve">Poplatek za skládku suti - směs betonu a cihel </t>
  </si>
  <si>
    <t>M21</t>
  </si>
  <si>
    <t>Elektromontáže</t>
  </si>
  <si>
    <t>210800524RT1</t>
  </si>
  <si>
    <t>Vodič nn a vn CY 1,5 mm2 uložený volně včetně dodávky vodiče CY 1,5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</si>
  <si>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</si>
  <si>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</si>
  <si>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</si>
  <si>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</si>
  <si>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</si>
  <si>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</si>
  <si>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</si>
  <si>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</si>
  <si>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01-Rekonstrukce části venkovního vodovodu</t>
  </si>
  <si>
    <t>Nemocnice Kyjov, příšpěvková organizace, Strážovská 1247/22,Kyjov</t>
  </si>
  <si>
    <t>POLOŽKOVÝ ROZPOČET</t>
  </si>
  <si>
    <t>Položkový rozpočet</t>
  </si>
  <si>
    <t xml:space="preserve">Odstranění havarijního stavu části venkovního vodovodu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</si>
</sst>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10"/>
      <color theme="0"/>
      <name val="Arial CE"/>
      <charset val="238"/>
    </font>
    <font>
      <sz val="10"/>
      <color theme="0"/>
      <name val="Arial CE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17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right"/>
    </xf>
    <xf numFmtId="4" fontId="18" fillId="3" borderId="62" xfId="1" applyNumberFormat="1" applyFont="1" applyFill="1" applyBorder="1" applyAlignment="1">
      <alignment horizontal="right" wrapText="1"/>
    </xf>
    <xf numFmtId="0" fontId="18" fillId="3" borderId="34" xfId="1" applyFont="1" applyFill="1" applyBorder="1" applyAlignment="1">
      <alignment horizontal="left" wrapText="1"/>
    </xf>
    <xf numFmtId="0" fontId="18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0" fillId="2" borderId="10" xfId="1" applyNumberFormat="1" applyFont="1" applyFill="1" applyBorder="1" applyAlignment="1">
      <alignment horizontal="left"/>
    </xf>
    <xf numFmtId="0" fontId="20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1" fillId="0" borderId="0" xfId="1" applyFont="1" applyAlignment="1"/>
    <xf numFmtId="0" fontId="10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5" fillId="0" borderId="14" xfId="0" applyFont="1" applyBorder="1" applyAlignment="1">
      <alignment vertical="center"/>
    </xf>
    <xf numFmtId="0" fontId="23" fillId="0" borderId="0" xfId="1" applyFont="1"/>
    <xf numFmtId="0" fontId="24" fillId="0" borderId="0" xfId="1" applyFont="1"/>
    <xf numFmtId="0" fontId="25" fillId="0" borderId="0" xfId="1" applyFont="1" applyAlignment="1">
      <alignment wrapText="1"/>
    </xf>
    <xf numFmtId="0" fontId="26" fillId="0" borderId="0" xfId="1" applyFont="1"/>
    <xf numFmtId="3" fontId="26" fillId="0" borderId="0" xfId="1" applyNumberFormat="1" applyFont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8" fillId="3" borderId="60" xfId="1" applyNumberFormat="1" applyFont="1" applyFill="1" applyBorder="1" applyAlignment="1">
      <alignment horizontal="left" wrapText="1"/>
    </xf>
    <xf numFmtId="49" fontId="19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zoomScaleNormal="100" workbookViewId="0">
      <selection activeCell="C8" sqref="C8:E8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21.42578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228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/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/>
      <c r="B5" s="18"/>
      <c r="C5" s="19" t="s">
        <v>226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/>
      <c r="B7" s="25"/>
      <c r="C7" s="26" t="s">
        <v>230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9"/>
      <c r="D8" s="209"/>
      <c r="E8" s="21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9">
        <f>Projektant</f>
        <v>0</v>
      </c>
      <c r="D9" s="209"/>
      <c r="E9" s="210"/>
      <c r="F9" s="13"/>
      <c r="G9" s="34"/>
      <c r="H9" s="35"/>
    </row>
    <row r="10" spans="1:57" ht="23.25" customHeight="1" x14ac:dyDescent="0.2">
      <c r="A10" s="202" t="s">
        <v>14</v>
      </c>
      <c r="B10" s="13"/>
      <c r="C10" s="211" t="s">
        <v>227</v>
      </c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9"/>
      <c r="D11" s="209"/>
      <c r="E11" s="209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2"/>
      <c r="D12" s="212"/>
      <c r="E12" s="212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Rekapitulace!A20</f>
        <v>Ztížené výrobní podmínky</v>
      </c>
      <c r="E15" s="58"/>
      <c r="F15" s="59"/>
      <c r="G15" s="56">
        <f>Rekapitulace!I20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Rekapitulace!A21</f>
        <v>Oborová přirážka</v>
      </c>
      <c r="E16" s="60"/>
      <c r="F16" s="61"/>
      <c r="G16" s="56">
        <f>Rekapitulace!I21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Rekapitulace!A22</f>
        <v>Přesun stavebních kapacit</v>
      </c>
      <c r="E17" s="60"/>
      <c r="F17" s="61"/>
      <c r="G17" s="56">
        <f>Rekapitulace!I22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Rekapitulace!A23</f>
        <v>Mimostaveništní doprava</v>
      </c>
      <c r="E18" s="60"/>
      <c r="F18" s="61"/>
      <c r="G18" s="56">
        <f>Rekapitulace!I23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Rekapitulace!A24</f>
        <v>Zařízení staveniště</v>
      </c>
      <c r="E19" s="60"/>
      <c r="F19" s="61"/>
      <c r="G19" s="56">
        <f>Rekapitulace!I24</f>
        <v>0</v>
      </c>
    </row>
    <row r="20" spans="1:7" ht="15.95" customHeight="1" x14ac:dyDescent="0.2">
      <c r="A20" s="64"/>
      <c r="B20" s="55"/>
      <c r="C20" s="56"/>
      <c r="D20" s="9" t="str">
        <f>Rekapitulace!A25</f>
        <v>Provoz investora</v>
      </c>
      <c r="E20" s="60"/>
      <c r="F20" s="61"/>
      <c r="G20" s="56">
        <f>Rekapitulace!I25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Rekapitulace!A26</f>
        <v>Kompletační činnost (IČD)</v>
      </c>
      <c r="E21" s="60"/>
      <c r="F21" s="61"/>
      <c r="G21" s="56">
        <f>Rekapitulace!I26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3" t="s">
        <v>33</v>
      </c>
      <c r="B23" s="214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15">
        <f>C23-F32</f>
        <v>0</v>
      </c>
      <c r="G30" s="216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15">
        <f>ROUND(PRODUCT(F30,C31/100),0)</f>
        <v>0</v>
      </c>
      <c r="G31" s="216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5">
        <v>0</v>
      </c>
      <c r="G32" s="216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5">
        <f>ROUND(PRODUCT(F32,C33/100),0)</f>
        <v>0</v>
      </c>
      <c r="G33" s="216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7">
        <f>ROUND(SUM(F30:F33),0)</f>
        <v>0</v>
      </c>
      <c r="G34" s="218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8"/>
      <c r="C37" s="208"/>
      <c r="D37" s="208"/>
      <c r="E37" s="208"/>
      <c r="F37" s="208"/>
      <c r="G37" s="208"/>
      <c r="H37" t="s">
        <v>5</v>
      </c>
    </row>
    <row r="38" spans="1:8" ht="12.75" customHeight="1" x14ac:dyDescent="0.2">
      <c r="A38" s="96"/>
      <c r="B38" s="208"/>
      <c r="C38" s="208"/>
      <c r="D38" s="208"/>
      <c r="E38" s="208"/>
      <c r="F38" s="208"/>
      <c r="G38" s="208"/>
      <c r="H38" t="s">
        <v>5</v>
      </c>
    </row>
    <row r="39" spans="1:8" x14ac:dyDescent="0.2">
      <c r="A39" s="96"/>
      <c r="B39" s="208"/>
      <c r="C39" s="208"/>
      <c r="D39" s="208"/>
      <c r="E39" s="208"/>
      <c r="F39" s="208"/>
      <c r="G39" s="208"/>
      <c r="H39" t="s">
        <v>5</v>
      </c>
    </row>
    <row r="40" spans="1:8" x14ac:dyDescent="0.2">
      <c r="A40" s="96"/>
      <c r="B40" s="208"/>
      <c r="C40" s="208"/>
      <c r="D40" s="208"/>
      <c r="E40" s="208"/>
      <c r="F40" s="208"/>
      <c r="G40" s="208"/>
      <c r="H40" t="s">
        <v>5</v>
      </c>
    </row>
    <row r="41" spans="1:8" x14ac:dyDescent="0.2">
      <c r="A41" s="96"/>
      <c r="B41" s="208"/>
      <c r="C41" s="208"/>
      <c r="D41" s="208"/>
      <c r="E41" s="208"/>
      <c r="F41" s="208"/>
      <c r="G41" s="208"/>
      <c r="H41" t="s">
        <v>5</v>
      </c>
    </row>
    <row r="42" spans="1:8" x14ac:dyDescent="0.2">
      <c r="A42" s="96"/>
      <c r="B42" s="208"/>
      <c r="C42" s="208"/>
      <c r="D42" s="208"/>
      <c r="E42" s="208"/>
      <c r="F42" s="208"/>
      <c r="G42" s="208"/>
      <c r="H42" t="s">
        <v>5</v>
      </c>
    </row>
    <row r="43" spans="1:8" x14ac:dyDescent="0.2">
      <c r="A43" s="96"/>
      <c r="B43" s="208"/>
      <c r="C43" s="208"/>
      <c r="D43" s="208"/>
      <c r="E43" s="208"/>
      <c r="F43" s="208"/>
      <c r="G43" s="208"/>
      <c r="H43" t="s">
        <v>5</v>
      </c>
    </row>
    <row r="44" spans="1:8" x14ac:dyDescent="0.2">
      <c r="A44" s="96"/>
      <c r="B44" s="208"/>
      <c r="C44" s="208"/>
      <c r="D44" s="208"/>
      <c r="E44" s="208"/>
      <c r="F44" s="208"/>
      <c r="G44" s="208"/>
      <c r="H44" t="s">
        <v>5</v>
      </c>
    </row>
    <row r="45" spans="1:8" ht="0.75" customHeight="1" x14ac:dyDescent="0.2">
      <c r="A45" s="96"/>
      <c r="B45" s="208"/>
      <c r="C45" s="208"/>
      <c r="D45" s="208"/>
      <c r="E45" s="208"/>
      <c r="F45" s="208"/>
      <c r="G45" s="208"/>
      <c r="H45" t="s">
        <v>5</v>
      </c>
    </row>
    <row r="46" spans="1:8" x14ac:dyDescent="0.2">
      <c r="B46" s="219"/>
      <c r="C46" s="219"/>
      <c r="D46" s="219"/>
      <c r="E46" s="219"/>
      <c r="F46" s="219"/>
      <c r="G46" s="219"/>
    </row>
    <row r="47" spans="1:8" x14ac:dyDescent="0.2">
      <c r="B47" s="219"/>
      <c r="C47" s="219"/>
      <c r="D47" s="219"/>
      <c r="E47" s="219"/>
      <c r="F47" s="219"/>
      <c r="G47" s="219"/>
    </row>
    <row r="48" spans="1:8" x14ac:dyDescent="0.2">
      <c r="B48" s="219"/>
      <c r="C48" s="219"/>
      <c r="D48" s="219"/>
      <c r="E48" s="219"/>
      <c r="F48" s="219"/>
      <c r="G48" s="219"/>
    </row>
    <row r="49" spans="2:7" x14ac:dyDescent="0.2">
      <c r="B49" s="219"/>
      <c r="C49" s="219"/>
      <c r="D49" s="219"/>
      <c r="E49" s="219"/>
      <c r="F49" s="219"/>
      <c r="G49" s="219"/>
    </row>
    <row r="50" spans="2:7" x14ac:dyDescent="0.2">
      <c r="B50" s="219"/>
      <c r="C50" s="219"/>
      <c r="D50" s="219"/>
      <c r="E50" s="219"/>
      <c r="F50" s="219"/>
      <c r="G50" s="219"/>
    </row>
    <row r="51" spans="2:7" x14ac:dyDescent="0.2">
      <c r="B51" s="219"/>
      <c r="C51" s="219"/>
      <c r="D51" s="219"/>
      <c r="E51" s="219"/>
      <c r="F51" s="219"/>
      <c r="G51" s="219"/>
    </row>
    <row r="52" spans="2:7" x14ac:dyDescent="0.2">
      <c r="B52" s="219"/>
      <c r="C52" s="219"/>
      <c r="D52" s="219"/>
      <c r="E52" s="219"/>
      <c r="F52" s="219"/>
      <c r="G52" s="219"/>
    </row>
    <row r="53" spans="2:7" x14ac:dyDescent="0.2">
      <c r="B53" s="219"/>
      <c r="C53" s="219"/>
      <c r="D53" s="219"/>
      <c r="E53" s="219"/>
      <c r="F53" s="219"/>
      <c r="G53" s="219"/>
    </row>
    <row r="54" spans="2:7" x14ac:dyDescent="0.2">
      <c r="B54" s="219"/>
      <c r="C54" s="219"/>
      <c r="D54" s="219"/>
      <c r="E54" s="219"/>
      <c r="F54" s="219"/>
      <c r="G54" s="219"/>
    </row>
    <row r="55" spans="2:7" x14ac:dyDescent="0.2">
      <c r="B55" s="219"/>
      <c r="C55" s="219"/>
      <c r="D55" s="219"/>
      <c r="E55" s="219"/>
      <c r="F55" s="219"/>
      <c r="G55" s="219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scale="94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9"/>
  <sheetViews>
    <sheetView zoomScaleNormal="100" workbookViewId="0">
      <selection activeCell="H1" sqref="H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7.14062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0" t="s">
        <v>48</v>
      </c>
      <c r="B1" s="221"/>
      <c r="C1" s="97" t="str">
        <f>CONCATENATE(cislostavby," ",nazevstavby)</f>
        <v xml:space="preserve"> Odstranění havarijního stavu části venkovního vodovodu </v>
      </c>
      <c r="D1" s="98"/>
      <c r="E1" s="99"/>
      <c r="F1" s="98"/>
      <c r="G1" s="100" t="s">
        <v>49</v>
      </c>
      <c r="H1" s="101"/>
      <c r="I1" s="102"/>
    </row>
    <row r="2" spans="1:9" ht="13.5" thickBot="1" x14ac:dyDescent="0.25">
      <c r="A2" s="222" t="s">
        <v>50</v>
      </c>
      <c r="B2" s="223"/>
      <c r="C2" s="103" t="str">
        <f>CONCATENATE(cisloobjektu," ",nazevobjektu)</f>
        <v xml:space="preserve"> 01-Rekonstrukce části venkovního vodovodu</v>
      </c>
      <c r="D2" s="104"/>
      <c r="E2" s="105"/>
      <c r="F2" s="104"/>
      <c r="G2" s="224"/>
      <c r="H2" s="225"/>
      <c r="I2" s="226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98" t="str">
        <f>Položky!B7</f>
        <v>1</v>
      </c>
      <c r="B7" s="115" t="str">
        <f>Položky!C7</f>
        <v>Zemní práce</v>
      </c>
      <c r="C7" s="66"/>
      <c r="D7" s="116"/>
      <c r="E7" s="199">
        <f>Položky!BA42</f>
        <v>0</v>
      </c>
      <c r="F7" s="200">
        <f>Položky!BB42</f>
        <v>0</v>
      </c>
      <c r="G7" s="200">
        <f>Položky!BC42</f>
        <v>0</v>
      </c>
      <c r="H7" s="200">
        <f>Položky!BD42</f>
        <v>0</v>
      </c>
      <c r="I7" s="201">
        <f>Položky!BE42</f>
        <v>0</v>
      </c>
    </row>
    <row r="8" spans="1:9" s="35" customFormat="1" x14ac:dyDescent="0.2">
      <c r="A8" s="198" t="str">
        <f>Položky!B43</f>
        <v>4</v>
      </c>
      <c r="B8" s="115" t="str">
        <f>Položky!C43</f>
        <v>Vodorovné konstrukce</v>
      </c>
      <c r="C8" s="66"/>
      <c r="D8" s="116"/>
      <c r="E8" s="199">
        <f>Položky!BA46</f>
        <v>0</v>
      </c>
      <c r="F8" s="200">
        <f>Položky!BB46</f>
        <v>0</v>
      </c>
      <c r="G8" s="200">
        <f>Položky!BC46</f>
        <v>0</v>
      </c>
      <c r="H8" s="200">
        <f>Položky!BD46</f>
        <v>0</v>
      </c>
      <c r="I8" s="201">
        <f>Položky!BE46</f>
        <v>0</v>
      </c>
    </row>
    <row r="9" spans="1:9" s="35" customFormat="1" x14ac:dyDescent="0.2">
      <c r="A9" s="198" t="str">
        <f>Položky!B47</f>
        <v>5</v>
      </c>
      <c r="B9" s="115" t="str">
        <f>Položky!C47</f>
        <v>Komunikace</v>
      </c>
      <c r="C9" s="66"/>
      <c r="D9" s="116"/>
      <c r="E9" s="199">
        <f>Položky!BA52</f>
        <v>0</v>
      </c>
      <c r="F9" s="200">
        <f>Položky!BB52</f>
        <v>0</v>
      </c>
      <c r="G9" s="200">
        <f>Položky!BC52</f>
        <v>0</v>
      </c>
      <c r="H9" s="200">
        <f>Položky!BD52</f>
        <v>0</v>
      </c>
      <c r="I9" s="201">
        <f>Položky!BE52</f>
        <v>0</v>
      </c>
    </row>
    <row r="10" spans="1:9" s="35" customFormat="1" x14ac:dyDescent="0.2">
      <c r="A10" s="198" t="str">
        <f>Položky!B53</f>
        <v>8</v>
      </c>
      <c r="B10" s="115" t="str">
        <f>Položky!C53</f>
        <v>Trubní vedení</v>
      </c>
      <c r="C10" s="66"/>
      <c r="D10" s="116"/>
      <c r="E10" s="199">
        <f>Položky!BA72</f>
        <v>0</v>
      </c>
      <c r="F10" s="200">
        <f>Položky!BB72</f>
        <v>0</v>
      </c>
      <c r="G10" s="200">
        <f>Položky!BC72</f>
        <v>0</v>
      </c>
      <c r="H10" s="200">
        <f>Položky!BD72</f>
        <v>0</v>
      </c>
      <c r="I10" s="201">
        <f>Položky!BE72</f>
        <v>0</v>
      </c>
    </row>
    <row r="11" spans="1:9" s="35" customFormat="1" x14ac:dyDescent="0.2">
      <c r="A11" s="198" t="str">
        <f>Položky!B73</f>
        <v>91</v>
      </c>
      <c r="B11" s="115" t="str">
        <f>Položky!C73</f>
        <v>Doplňující práce na komunikaci</v>
      </c>
      <c r="C11" s="66"/>
      <c r="D11" s="116"/>
      <c r="E11" s="199">
        <f>Položky!BA78</f>
        <v>0</v>
      </c>
      <c r="F11" s="200">
        <f>Položky!BB78</f>
        <v>0</v>
      </c>
      <c r="G11" s="200">
        <f>Položky!BC78</f>
        <v>0</v>
      </c>
      <c r="H11" s="200">
        <f>Položky!BD78</f>
        <v>0</v>
      </c>
      <c r="I11" s="201">
        <f>Položky!BE78</f>
        <v>0</v>
      </c>
    </row>
    <row r="12" spans="1:9" s="35" customFormat="1" x14ac:dyDescent="0.2">
      <c r="A12" s="198" t="str">
        <f>Položky!B79</f>
        <v>99</v>
      </c>
      <c r="B12" s="115" t="str">
        <f>Položky!C79</f>
        <v>Staveništní přesun hmot</v>
      </c>
      <c r="C12" s="66"/>
      <c r="D12" s="116"/>
      <c r="E12" s="199">
        <f>Položky!BA81</f>
        <v>0</v>
      </c>
      <c r="F12" s="200">
        <f>Položky!BB81</f>
        <v>0</v>
      </c>
      <c r="G12" s="200">
        <f>Položky!BC81</f>
        <v>0</v>
      </c>
      <c r="H12" s="200">
        <f>Položky!BD81</f>
        <v>0</v>
      </c>
      <c r="I12" s="201">
        <f>Položky!BE81</f>
        <v>0</v>
      </c>
    </row>
    <row r="13" spans="1:9" s="35" customFormat="1" x14ac:dyDescent="0.2">
      <c r="A13" s="198" t="str">
        <f>Položky!B82</f>
        <v>D96</v>
      </c>
      <c r="B13" s="115" t="str">
        <f>Položky!C82</f>
        <v>Přesuny suti a vybouraných hmot</v>
      </c>
      <c r="C13" s="66"/>
      <c r="D13" s="116"/>
      <c r="E13" s="199">
        <f>Položky!BA90</f>
        <v>0</v>
      </c>
      <c r="F13" s="200">
        <f>Položky!BB90</f>
        <v>0</v>
      </c>
      <c r="G13" s="200">
        <f>Položky!BC90</f>
        <v>0</v>
      </c>
      <c r="H13" s="200">
        <f>Položky!BD90</f>
        <v>0</v>
      </c>
      <c r="I13" s="201">
        <f>Položky!BE90</f>
        <v>0</v>
      </c>
    </row>
    <row r="14" spans="1:9" s="35" customFormat="1" ht="13.5" thickBot="1" x14ac:dyDescent="0.25">
      <c r="A14" s="198" t="str">
        <f>Položky!B91</f>
        <v>M21</v>
      </c>
      <c r="B14" s="115" t="str">
        <f>Položky!C91</f>
        <v>Elektromontáže</v>
      </c>
      <c r="C14" s="66"/>
      <c r="D14" s="116"/>
      <c r="E14" s="199">
        <f>Položky!BA93</f>
        <v>0</v>
      </c>
      <c r="F14" s="200">
        <f>Položky!BB93</f>
        <v>0</v>
      </c>
      <c r="G14" s="200">
        <f>Položky!BC93</f>
        <v>0</v>
      </c>
      <c r="H14" s="200">
        <f>Položky!BD93</f>
        <v>0</v>
      </c>
      <c r="I14" s="201">
        <f>Položky!BE93</f>
        <v>0</v>
      </c>
    </row>
    <row r="15" spans="1:9" s="123" customFormat="1" ht="13.5" thickBot="1" x14ac:dyDescent="0.25">
      <c r="A15" s="117"/>
      <c r="B15" s="118" t="s">
        <v>57</v>
      </c>
      <c r="C15" s="118"/>
      <c r="D15" s="119"/>
      <c r="E15" s="120">
        <f>SUM(E7:E14)</f>
        <v>0</v>
      </c>
      <c r="F15" s="121">
        <f>SUM(F7:F14)</f>
        <v>0</v>
      </c>
      <c r="G15" s="121">
        <f>SUM(G7:G14)</f>
        <v>0</v>
      </c>
      <c r="H15" s="121">
        <f>SUM(H7:H14)</f>
        <v>0</v>
      </c>
      <c r="I15" s="122">
        <f>SUM(I7:I14)</f>
        <v>0</v>
      </c>
    </row>
    <row r="16" spans="1:9" x14ac:dyDescent="0.2">
      <c r="A16" s="66"/>
      <c r="B16" s="66"/>
      <c r="C16" s="66"/>
      <c r="D16" s="66"/>
      <c r="E16" s="66"/>
      <c r="F16" s="66"/>
      <c r="G16" s="66"/>
      <c r="H16" s="66"/>
      <c r="I16" s="66"/>
    </row>
    <row r="17" spans="1:57" ht="19.5" customHeight="1" x14ac:dyDescent="0.25">
      <c r="A17" s="107" t="s">
        <v>58</v>
      </c>
      <c r="B17" s="107"/>
      <c r="C17" s="107"/>
      <c r="D17" s="107"/>
      <c r="E17" s="107"/>
      <c r="F17" s="107"/>
      <c r="G17" s="124"/>
      <c r="H17" s="107"/>
      <c r="I17" s="107"/>
      <c r="BA17" s="41"/>
      <c r="BB17" s="41"/>
      <c r="BC17" s="41"/>
      <c r="BD17" s="41"/>
      <c r="BE17" s="41"/>
    </row>
    <row r="18" spans="1:57" ht="13.5" thickBot="1" x14ac:dyDescent="0.25">
      <c r="A18" s="77"/>
      <c r="B18" s="77"/>
      <c r="C18" s="77"/>
      <c r="D18" s="77"/>
      <c r="E18" s="77"/>
      <c r="F18" s="77"/>
      <c r="G18" s="77"/>
      <c r="H18" s="77"/>
      <c r="I18" s="77"/>
    </row>
    <row r="19" spans="1:57" x14ac:dyDescent="0.2">
      <c r="A19" s="71" t="s">
        <v>59</v>
      </c>
      <c r="B19" s="72"/>
      <c r="C19" s="72"/>
      <c r="D19" s="125"/>
      <c r="E19" s="126" t="s">
        <v>60</v>
      </c>
      <c r="F19" s="127" t="s">
        <v>61</v>
      </c>
      <c r="G19" s="128" t="s">
        <v>62</v>
      </c>
      <c r="H19" s="129"/>
      <c r="I19" s="130" t="s">
        <v>60</v>
      </c>
    </row>
    <row r="20" spans="1:57" x14ac:dyDescent="0.2">
      <c r="A20" s="64" t="s">
        <v>218</v>
      </c>
      <c r="B20" s="55"/>
      <c r="C20" s="55"/>
      <c r="D20" s="131"/>
      <c r="E20" s="132"/>
      <c r="F20" s="133"/>
      <c r="G20" s="134">
        <f t="shared" ref="G20:G27" si="0">CHOOSE(BA20+1,HSV+PSV,HSV+PSV+Mont,HSV+PSV+Dodavka+Mont,HSV,PSV,Mont,Dodavka,Mont+Dodavka,0)</f>
        <v>0</v>
      </c>
      <c r="H20" s="135"/>
      <c r="I20" s="136">
        <f t="shared" ref="I20:I27" si="1">E20+F20*G20/100</f>
        <v>0</v>
      </c>
      <c r="BA20">
        <v>0</v>
      </c>
    </row>
    <row r="21" spans="1:57" x14ac:dyDescent="0.2">
      <c r="A21" s="64" t="s">
        <v>219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7" x14ac:dyDescent="0.2">
      <c r="A22" s="64" t="s">
        <v>220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7" x14ac:dyDescent="0.2">
      <c r="A23" s="64" t="s">
        <v>221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0</v>
      </c>
    </row>
    <row r="24" spans="1:57" x14ac:dyDescent="0.2">
      <c r="A24" s="64" t="s">
        <v>222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7" x14ac:dyDescent="0.2">
      <c r="A25" s="64" t="s">
        <v>223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1</v>
      </c>
    </row>
    <row r="26" spans="1:57" x14ac:dyDescent="0.2">
      <c r="A26" s="64" t="s">
        <v>224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7" x14ac:dyDescent="0.2">
      <c r="A27" s="64" t="s">
        <v>225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2</v>
      </c>
    </row>
    <row r="28" spans="1:57" ht="13.5" thickBot="1" x14ac:dyDescent="0.25">
      <c r="A28" s="137"/>
      <c r="B28" s="138" t="s">
        <v>63</v>
      </c>
      <c r="C28" s="139"/>
      <c r="D28" s="140"/>
      <c r="E28" s="141"/>
      <c r="F28" s="142"/>
      <c r="G28" s="142"/>
      <c r="H28" s="227">
        <f>SUM(I20:I27)</f>
        <v>0</v>
      </c>
      <c r="I28" s="228"/>
    </row>
    <row r="30" spans="1:57" x14ac:dyDescent="0.2">
      <c r="B30" s="123"/>
      <c r="F30" s="143"/>
      <c r="G30" s="144"/>
      <c r="H30" s="144"/>
      <c r="I30" s="145"/>
    </row>
    <row r="31" spans="1:57" x14ac:dyDescent="0.2">
      <c r="F31" s="143"/>
      <c r="G31" s="144"/>
      <c r="H31" s="144"/>
      <c r="I31" s="145"/>
    </row>
    <row r="32" spans="1:57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scale="94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66"/>
  <sheetViews>
    <sheetView showGridLines="0" showZeros="0" topLeftCell="A25" zoomScaleNormal="100" workbookViewId="0">
      <selection activeCell="A2" sqref="A2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13.42578125" style="146" customWidth="1"/>
    <col min="5" max="5" width="8.5703125" style="192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203" customWidth="1"/>
    <col min="14" max="14" width="9.140625" style="203"/>
    <col min="15" max="15" width="9.28515625" style="203" bestFit="1" customWidth="1"/>
    <col min="16" max="26" width="9.140625" style="203"/>
    <col min="27" max="28" width="9.28515625" style="203" bestFit="1" customWidth="1"/>
    <col min="29" max="29" width="10" style="203" bestFit="1" customWidth="1"/>
    <col min="30" max="34" width="9.140625" style="203"/>
    <col min="35" max="51" width="9.140625" style="146"/>
    <col min="52" max="53" width="9.140625" style="206"/>
    <col min="54" max="103" width="9.140625" style="146"/>
    <col min="104" max="104" width="9.140625" style="206"/>
    <col min="105" max="16384" width="9.140625" style="146"/>
  </cols>
  <sheetData>
    <row r="1" spans="1:104" ht="15.75" x14ac:dyDescent="0.25">
      <c r="A1" s="231" t="s">
        <v>229</v>
      </c>
      <c r="B1" s="231"/>
      <c r="C1" s="231"/>
      <c r="D1" s="231"/>
      <c r="E1" s="231"/>
      <c r="F1" s="231"/>
      <c r="G1" s="231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20" t="s">
        <v>48</v>
      </c>
      <c r="B3" s="221"/>
      <c r="C3" s="97" t="str">
        <f>CONCATENATE(cislostavby," ",nazevstavby)</f>
        <v xml:space="preserve"> Odstranění havarijního stavu části venkovního vodovodu </v>
      </c>
      <c r="D3" s="151"/>
      <c r="E3" s="152" t="s">
        <v>64</v>
      </c>
      <c r="F3" s="153">
        <f>Rekapitulace!H1</f>
        <v>0</v>
      </c>
      <c r="G3" s="154"/>
    </row>
    <row r="4" spans="1:104" ht="13.5" thickBot="1" x14ac:dyDescent="0.25">
      <c r="A4" s="232" t="s">
        <v>50</v>
      </c>
      <c r="B4" s="223"/>
      <c r="C4" s="103" t="str">
        <f>CONCATENATE(cisloobjektu," ",nazevobjektu)</f>
        <v xml:space="preserve"> 01-Rekonstrukce části venkovního vodovodu</v>
      </c>
      <c r="D4" s="155"/>
      <c r="E4" s="233">
        <f>Rekapitulace!G2</f>
        <v>0</v>
      </c>
      <c r="F4" s="234"/>
      <c r="G4" s="235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204">
        <v>1</v>
      </c>
    </row>
    <row r="8" spans="1:104" x14ac:dyDescent="0.2">
      <c r="A8" s="170">
        <v>1</v>
      </c>
      <c r="B8" s="171" t="s">
        <v>76</v>
      </c>
      <c r="C8" s="172" t="s">
        <v>77</v>
      </c>
      <c r="D8" s="173" t="s">
        <v>78</v>
      </c>
      <c r="E8" s="174">
        <v>10</v>
      </c>
      <c r="F8" s="174">
        <v>0</v>
      </c>
      <c r="G8" s="175">
        <f t="shared" ref="G8:G13" si="0">E8*F8</f>
        <v>0</v>
      </c>
      <c r="O8" s="204">
        <v>2</v>
      </c>
      <c r="AA8" s="203">
        <v>1</v>
      </c>
      <c r="AB8" s="203">
        <v>1</v>
      </c>
      <c r="AC8" s="203">
        <v>1</v>
      </c>
      <c r="AZ8" s="206">
        <v>1</v>
      </c>
      <c r="BA8" s="206">
        <f t="shared" ref="BA8:BA13" si="1">IF(AZ8=1,G8,0)</f>
        <v>0</v>
      </c>
      <c r="BB8" s="146">
        <f t="shared" ref="BB8:BB13" si="2">IF(AZ8=2,G8,0)</f>
        <v>0</v>
      </c>
      <c r="BC8" s="146">
        <f t="shared" ref="BC8:BC13" si="3">IF(AZ8=3,G8,0)</f>
        <v>0</v>
      </c>
      <c r="BD8" s="146">
        <f t="shared" ref="BD8:BD13" si="4">IF(AZ8=4,G8,0)</f>
        <v>0</v>
      </c>
      <c r="BE8" s="146">
        <f t="shared" ref="BE8:BE13" si="5">IF(AZ8=5,G8,0)</f>
        <v>0</v>
      </c>
      <c r="CA8" s="176">
        <v>1</v>
      </c>
      <c r="CB8" s="176">
        <v>1</v>
      </c>
      <c r="CZ8" s="206">
        <v>0</v>
      </c>
    </row>
    <row r="9" spans="1:104" x14ac:dyDescent="0.2">
      <c r="A9" s="170">
        <v>2</v>
      </c>
      <c r="B9" s="171" t="s">
        <v>79</v>
      </c>
      <c r="C9" s="172" t="s">
        <v>80</v>
      </c>
      <c r="D9" s="173" t="s">
        <v>78</v>
      </c>
      <c r="E9" s="174">
        <v>10</v>
      </c>
      <c r="F9" s="174">
        <v>0</v>
      </c>
      <c r="G9" s="175">
        <f t="shared" si="0"/>
        <v>0</v>
      </c>
      <c r="O9" s="204">
        <v>2</v>
      </c>
      <c r="AA9" s="203">
        <v>1</v>
      </c>
      <c r="AB9" s="203">
        <v>1</v>
      </c>
      <c r="AC9" s="203">
        <v>1</v>
      </c>
      <c r="AZ9" s="206">
        <v>1</v>
      </c>
      <c r="BA9" s="206">
        <f t="shared" si="1"/>
        <v>0</v>
      </c>
      <c r="BB9" s="146">
        <f t="shared" si="2"/>
        <v>0</v>
      </c>
      <c r="BC9" s="146">
        <f t="shared" si="3"/>
        <v>0</v>
      </c>
      <c r="BD9" s="146">
        <f t="shared" si="4"/>
        <v>0</v>
      </c>
      <c r="BE9" s="146">
        <f t="shared" si="5"/>
        <v>0</v>
      </c>
      <c r="CA9" s="176">
        <v>1</v>
      </c>
      <c r="CB9" s="176">
        <v>1</v>
      </c>
      <c r="CZ9" s="206">
        <v>0</v>
      </c>
    </row>
    <row r="10" spans="1:104" x14ac:dyDescent="0.2">
      <c r="A10" s="170">
        <v>3</v>
      </c>
      <c r="B10" s="171" t="s">
        <v>81</v>
      </c>
      <c r="C10" s="172" t="s">
        <v>82</v>
      </c>
      <c r="D10" s="173" t="s">
        <v>78</v>
      </c>
      <c r="E10" s="174">
        <v>5</v>
      </c>
      <c r="F10" s="174">
        <v>0</v>
      </c>
      <c r="G10" s="175">
        <f t="shared" si="0"/>
        <v>0</v>
      </c>
      <c r="O10" s="204">
        <v>2</v>
      </c>
      <c r="AA10" s="203">
        <v>1</v>
      </c>
      <c r="AB10" s="203">
        <v>1</v>
      </c>
      <c r="AC10" s="203">
        <v>1</v>
      </c>
      <c r="AZ10" s="206">
        <v>1</v>
      </c>
      <c r="BA10" s="206">
        <f t="shared" si="1"/>
        <v>0</v>
      </c>
      <c r="BB10" s="146">
        <f t="shared" si="2"/>
        <v>0</v>
      </c>
      <c r="BC10" s="146">
        <f t="shared" si="3"/>
        <v>0</v>
      </c>
      <c r="BD10" s="146">
        <f t="shared" si="4"/>
        <v>0</v>
      </c>
      <c r="BE10" s="146">
        <f t="shared" si="5"/>
        <v>0</v>
      </c>
      <c r="CA10" s="176">
        <v>1</v>
      </c>
      <c r="CB10" s="176">
        <v>1</v>
      </c>
      <c r="CZ10" s="206">
        <v>0</v>
      </c>
    </row>
    <row r="11" spans="1:104" x14ac:dyDescent="0.2">
      <c r="A11" s="170">
        <v>4</v>
      </c>
      <c r="B11" s="171" t="s">
        <v>83</v>
      </c>
      <c r="C11" s="172" t="s">
        <v>84</v>
      </c>
      <c r="D11" s="173" t="s">
        <v>78</v>
      </c>
      <c r="E11" s="174">
        <v>5</v>
      </c>
      <c r="F11" s="174">
        <v>0</v>
      </c>
      <c r="G11" s="175">
        <f t="shared" si="0"/>
        <v>0</v>
      </c>
      <c r="O11" s="204">
        <v>2</v>
      </c>
      <c r="AA11" s="203">
        <v>1</v>
      </c>
      <c r="AB11" s="203">
        <v>1</v>
      </c>
      <c r="AC11" s="203">
        <v>1</v>
      </c>
      <c r="AZ11" s="206">
        <v>1</v>
      </c>
      <c r="BA11" s="206">
        <f t="shared" si="1"/>
        <v>0</v>
      </c>
      <c r="BB11" s="146">
        <f t="shared" si="2"/>
        <v>0</v>
      </c>
      <c r="BC11" s="146">
        <f t="shared" si="3"/>
        <v>0</v>
      </c>
      <c r="BD11" s="146">
        <f t="shared" si="4"/>
        <v>0</v>
      </c>
      <c r="BE11" s="146">
        <f t="shared" si="5"/>
        <v>0</v>
      </c>
      <c r="CA11" s="176">
        <v>1</v>
      </c>
      <c r="CB11" s="176">
        <v>1</v>
      </c>
      <c r="CZ11" s="206">
        <v>0</v>
      </c>
    </row>
    <row r="12" spans="1:104" x14ac:dyDescent="0.2">
      <c r="A12" s="170">
        <v>5</v>
      </c>
      <c r="B12" s="171" t="s">
        <v>85</v>
      </c>
      <c r="C12" s="172" t="s">
        <v>86</v>
      </c>
      <c r="D12" s="173" t="s">
        <v>87</v>
      </c>
      <c r="E12" s="174">
        <v>5</v>
      </c>
      <c r="F12" s="174">
        <v>0</v>
      </c>
      <c r="G12" s="175">
        <f t="shared" si="0"/>
        <v>0</v>
      </c>
      <c r="O12" s="204">
        <v>2</v>
      </c>
      <c r="AA12" s="203">
        <v>1</v>
      </c>
      <c r="AB12" s="203">
        <v>1</v>
      </c>
      <c r="AC12" s="203">
        <v>1</v>
      </c>
      <c r="AZ12" s="206">
        <v>1</v>
      </c>
      <c r="BA12" s="206">
        <f t="shared" si="1"/>
        <v>0</v>
      </c>
      <c r="BB12" s="146">
        <f t="shared" si="2"/>
        <v>0</v>
      </c>
      <c r="BC12" s="146">
        <f t="shared" si="3"/>
        <v>0</v>
      </c>
      <c r="BD12" s="146">
        <f t="shared" si="4"/>
        <v>0</v>
      </c>
      <c r="BE12" s="146">
        <f t="shared" si="5"/>
        <v>0</v>
      </c>
      <c r="CA12" s="176">
        <v>1</v>
      </c>
      <c r="CB12" s="176">
        <v>1</v>
      </c>
      <c r="CZ12" s="206">
        <v>0</v>
      </c>
    </row>
    <row r="13" spans="1:104" x14ac:dyDescent="0.2">
      <c r="A13" s="170">
        <v>6</v>
      </c>
      <c r="B13" s="171" t="s">
        <v>88</v>
      </c>
      <c r="C13" s="172" t="s">
        <v>89</v>
      </c>
      <c r="D13" s="173" t="s">
        <v>90</v>
      </c>
      <c r="E13" s="174">
        <v>1.5</v>
      </c>
      <c r="F13" s="174">
        <v>0</v>
      </c>
      <c r="G13" s="175">
        <f t="shared" si="0"/>
        <v>0</v>
      </c>
      <c r="O13" s="204">
        <v>2</v>
      </c>
      <c r="AA13" s="203">
        <v>1</v>
      </c>
      <c r="AB13" s="203">
        <v>1</v>
      </c>
      <c r="AC13" s="203">
        <v>1</v>
      </c>
      <c r="AZ13" s="206">
        <v>1</v>
      </c>
      <c r="BA13" s="206">
        <f t="shared" si="1"/>
        <v>0</v>
      </c>
      <c r="BB13" s="146">
        <f t="shared" si="2"/>
        <v>0</v>
      </c>
      <c r="BC13" s="146">
        <f t="shared" si="3"/>
        <v>0</v>
      </c>
      <c r="BD13" s="146">
        <f t="shared" si="4"/>
        <v>0</v>
      </c>
      <c r="BE13" s="146">
        <f t="shared" si="5"/>
        <v>0</v>
      </c>
      <c r="CA13" s="176">
        <v>1</v>
      </c>
      <c r="CB13" s="176">
        <v>1</v>
      </c>
      <c r="CZ13" s="206">
        <v>0</v>
      </c>
    </row>
    <row r="14" spans="1:104" x14ac:dyDescent="0.2">
      <c r="A14" s="177"/>
      <c r="B14" s="178"/>
      <c r="C14" s="229" t="s">
        <v>91</v>
      </c>
      <c r="D14" s="230"/>
      <c r="E14" s="179">
        <v>1.5</v>
      </c>
      <c r="F14" s="180"/>
      <c r="G14" s="181"/>
      <c r="M14" s="205" t="s">
        <v>91</v>
      </c>
      <c r="O14" s="204"/>
    </row>
    <row r="15" spans="1:104" x14ac:dyDescent="0.2">
      <c r="A15" s="170">
        <v>7</v>
      </c>
      <c r="B15" s="171" t="s">
        <v>92</v>
      </c>
      <c r="C15" s="172" t="s">
        <v>93</v>
      </c>
      <c r="D15" s="173" t="s">
        <v>90</v>
      </c>
      <c r="E15" s="174">
        <v>1.5</v>
      </c>
      <c r="F15" s="174">
        <v>0</v>
      </c>
      <c r="G15" s="175">
        <f>E15*F15</f>
        <v>0</v>
      </c>
      <c r="O15" s="204">
        <v>2</v>
      </c>
      <c r="AA15" s="203">
        <v>1</v>
      </c>
      <c r="AB15" s="203">
        <v>1</v>
      </c>
      <c r="AC15" s="203">
        <v>1</v>
      </c>
      <c r="AZ15" s="206">
        <v>1</v>
      </c>
      <c r="BA15" s="20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6">
        <v>1</v>
      </c>
      <c r="CB15" s="176">
        <v>1</v>
      </c>
      <c r="CZ15" s="206">
        <v>0</v>
      </c>
    </row>
    <row r="16" spans="1:104" x14ac:dyDescent="0.2">
      <c r="A16" s="170">
        <v>8</v>
      </c>
      <c r="B16" s="171" t="s">
        <v>94</v>
      </c>
      <c r="C16" s="172" t="s">
        <v>95</v>
      </c>
      <c r="D16" s="173" t="s">
        <v>90</v>
      </c>
      <c r="E16" s="174">
        <v>131.41999999999999</v>
      </c>
      <c r="F16" s="174">
        <v>0</v>
      </c>
      <c r="G16" s="175">
        <f>E16*F16</f>
        <v>0</v>
      </c>
      <c r="O16" s="204">
        <v>2</v>
      </c>
      <c r="AA16" s="203">
        <v>1</v>
      </c>
      <c r="AB16" s="203">
        <v>1</v>
      </c>
      <c r="AC16" s="203">
        <v>1</v>
      </c>
      <c r="AZ16" s="206">
        <v>1</v>
      </c>
      <c r="BA16" s="20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6">
        <v>1</v>
      </c>
      <c r="CB16" s="176">
        <v>1</v>
      </c>
      <c r="CZ16" s="206">
        <v>0</v>
      </c>
    </row>
    <row r="17" spans="1:104" x14ac:dyDescent="0.2">
      <c r="A17" s="177"/>
      <c r="B17" s="178"/>
      <c r="C17" s="229" t="s">
        <v>96</v>
      </c>
      <c r="D17" s="230"/>
      <c r="E17" s="179">
        <v>71.760000000000005</v>
      </c>
      <c r="F17" s="180"/>
      <c r="G17" s="181"/>
      <c r="M17" s="205" t="s">
        <v>96</v>
      </c>
      <c r="O17" s="204"/>
    </row>
    <row r="18" spans="1:104" x14ac:dyDescent="0.2">
      <c r="A18" s="170">
        <v>9</v>
      </c>
      <c r="B18" s="171" t="s">
        <v>97</v>
      </c>
      <c r="C18" s="172" t="s">
        <v>98</v>
      </c>
      <c r="D18" s="173" t="s">
        <v>90</v>
      </c>
      <c r="E18" s="174">
        <v>131.41999999999999</v>
      </c>
      <c r="F18" s="174">
        <v>0</v>
      </c>
      <c r="G18" s="175">
        <f>E18*F18</f>
        <v>0</v>
      </c>
      <c r="O18" s="204">
        <v>2</v>
      </c>
      <c r="AA18" s="203">
        <v>1</v>
      </c>
      <c r="AB18" s="203">
        <v>1</v>
      </c>
      <c r="AC18" s="203">
        <v>1</v>
      </c>
      <c r="AZ18" s="206">
        <v>1</v>
      </c>
      <c r="BA18" s="20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6">
        <v>1</v>
      </c>
      <c r="CB18" s="176">
        <v>1</v>
      </c>
      <c r="CZ18" s="206">
        <v>0</v>
      </c>
    </row>
    <row r="19" spans="1:104" x14ac:dyDescent="0.2">
      <c r="A19" s="177"/>
      <c r="B19" s="178"/>
      <c r="C19" s="229" t="s">
        <v>96</v>
      </c>
      <c r="D19" s="230"/>
      <c r="E19" s="179">
        <v>71.760000000000005</v>
      </c>
      <c r="F19" s="180"/>
      <c r="G19" s="181"/>
      <c r="M19" s="205" t="s">
        <v>96</v>
      </c>
      <c r="O19" s="204"/>
    </row>
    <row r="20" spans="1:104" x14ac:dyDescent="0.2">
      <c r="A20" s="170">
        <v>10</v>
      </c>
      <c r="B20" s="171" t="s">
        <v>99</v>
      </c>
      <c r="C20" s="172" t="s">
        <v>100</v>
      </c>
      <c r="D20" s="173" t="s">
        <v>90</v>
      </c>
      <c r="E20" s="174">
        <v>15.52</v>
      </c>
      <c r="F20" s="174">
        <v>0</v>
      </c>
      <c r="G20" s="175">
        <f>E20*F20</f>
        <v>0</v>
      </c>
      <c r="O20" s="204">
        <v>2</v>
      </c>
      <c r="AA20" s="203">
        <v>1</v>
      </c>
      <c r="AB20" s="203">
        <v>1</v>
      </c>
      <c r="AC20" s="203">
        <v>1</v>
      </c>
      <c r="AZ20" s="206">
        <v>1</v>
      </c>
      <c r="BA20" s="20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6">
        <v>1</v>
      </c>
      <c r="CB20" s="176">
        <v>1</v>
      </c>
      <c r="CZ20" s="206">
        <v>0</v>
      </c>
    </row>
    <row r="21" spans="1:104" x14ac:dyDescent="0.2">
      <c r="A21" s="177"/>
      <c r="B21" s="178"/>
      <c r="C21" s="229" t="s">
        <v>101</v>
      </c>
      <c r="D21" s="230"/>
      <c r="E21" s="179">
        <v>5.52</v>
      </c>
      <c r="F21" s="180"/>
      <c r="G21" s="181"/>
      <c r="M21" s="205" t="s">
        <v>101</v>
      </c>
      <c r="O21" s="204"/>
    </row>
    <row r="22" spans="1:104" x14ac:dyDescent="0.2">
      <c r="A22" s="170">
        <v>11</v>
      </c>
      <c r="B22" s="171" t="s">
        <v>102</v>
      </c>
      <c r="C22" s="172" t="s">
        <v>103</v>
      </c>
      <c r="D22" s="173" t="s">
        <v>90</v>
      </c>
      <c r="E22" s="174">
        <v>134.52000000000001</v>
      </c>
      <c r="F22" s="174">
        <v>0</v>
      </c>
      <c r="G22" s="175">
        <f>E22*F22</f>
        <v>0</v>
      </c>
      <c r="O22" s="204">
        <v>2</v>
      </c>
      <c r="AA22" s="203">
        <v>1</v>
      </c>
      <c r="AB22" s="203">
        <v>1</v>
      </c>
      <c r="AC22" s="203">
        <v>1</v>
      </c>
      <c r="AZ22" s="206">
        <v>1</v>
      </c>
      <c r="BA22" s="20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6">
        <v>1</v>
      </c>
      <c r="CB22" s="176">
        <v>1</v>
      </c>
      <c r="CZ22" s="206">
        <v>0</v>
      </c>
    </row>
    <row r="23" spans="1:104" x14ac:dyDescent="0.2">
      <c r="A23" s="177"/>
      <c r="B23" s="178"/>
      <c r="C23" s="229" t="s">
        <v>104</v>
      </c>
      <c r="D23" s="230"/>
      <c r="E23" s="179">
        <v>74.52</v>
      </c>
      <c r="F23" s="180"/>
      <c r="G23" s="181"/>
      <c r="M23" s="205" t="s">
        <v>104</v>
      </c>
      <c r="O23" s="204"/>
    </row>
    <row r="24" spans="1:104" x14ac:dyDescent="0.2">
      <c r="A24" s="170">
        <v>12</v>
      </c>
      <c r="B24" s="171" t="s">
        <v>105</v>
      </c>
      <c r="C24" s="172" t="s">
        <v>106</v>
      </c>
      <c r="D24" s="173" t="s">
        <v>90</v>
      </c>
      <c r="E24" s="174">
        <v>23.58</v>
      </c>
      <c r="F24" s="174">
        <v>0</v>
      </c>
      <c r="G24" s="175">
        <f>E24*F24</f>
        <v>0</v>
      </c>
      <c r="O24" s="204">
        <v>2</v>
      </c>
      <c r="AA24" s="203">
        <v>1</v>
      </c>
      <c r="AB24" s="203">
        <v>1</v>
      </c>
      <c r="AC24" s="203">
        <v>1</v>
      </c>
      <c r="AZ24" s="206">
        <v>1</v>
      </c>
      <c r="BA24" s="20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6">
        <v>1</v>
      </c>
      <c r="CB24" s="176">
        <v>1</v>
      </c>
      <c r="CZ24" s="206">
        <v>0</v>
      </c>
    </row>
    <row r="25" spans="1:104" x14ac:dyDescent="0.2">
      <c r="A25" s="177"/>
      <c r="B25" s="178"/>
      <c r="C25" s="229" t="s">
        <v>107</v>
      </c>
      <c r="D25" s="230"/>
      <c r="E25" s="179">
        <v>22.08</v>
      </c>
      <c r="F25" s="180"/>
      <c r="G25" s="181"/>
      <c r="M25" s="205" t="s">
        <v>107</v>
      </c>
      <c r="O25" s="204"/>
    </row>
    <row r="26" spans="1:104" x14ac:dyDescent="0.2">
      <c r="A26" s="177"/>
      <c r="B26" s="178"/>
      <c r="C26" s="229" t="s">
        <v>108</v>
      </c>
      <c r="D26" s="230"/>
      <c r="E26" s="179">
        <v>1.5</v>
      </c>
      <c r="F26" s="180"/>
      <c r="G26" s="181"/>
      <c r="M26" s="205" t="s">
        <v>108</v>
      </c>
      <c r="O26" s="204"/>
    </row>
    <row r="27" spans="1:104" x14ac:dyDescent="0.2">
      <c r="A27" s="170">
        <v>13</v>
      </c>
      <c r="B27" s="171" t="s">
        <v>109</v>
      </c>
      <c r="C27" s="172" t="s">
        <v>110</v>
      </c>
      <c r="D27" s="173" t="s">
        <v>90</v>
      </c>
      <c r="E27" s="174">
        <v>52.44</v>
      </c>
      <c r="F27" s="174">
        <v>0</v>
      </c>
      <c r="G27" s="175">
        <f>E27*F27</f>
        <v>0</v>
      </c>
      <c r="O27" s="204">
        <v>2</v>
      </c>
      <c r="AA27" s="203">
        <v>1</v>
      </c>
      <c r="AB27" s="203">
        <v>1</v>
      </c>
      <c r="AC27" s="203">
        <v>1</v>
      </c>
      <c r="AZ27" s="206">
        <v>1</v>
      </c>
      <c r="BA27" s="20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6">
        <v>1</v>
      </c>
      <c r="CB27" s="176">
        <v>1</v>
      </c>
      <c r="CZ27" s="206">
        <v>0</v>
      </c>
    </row>
    <row r="28" spans="1:104" x14ac:dyDescent="0.2">
      <c r="A28" s="177"/>
      <c r="B28" s="178"/>
      <c r="C28" s="229" t="s">
        <v>107</v>
      </c>
      <c r="D28" s="230"/>
      <c r="E28" s="179">
        <v>22.08</v>
      </c>
      <c r="F28" s="180"/>
      <c r="G28" s="181"/>
      <c r="M28" s="205" t="s">
        <v>107</v>
      </c>
      <c r="O28" s="204"/>
    </row>
    <row r="29" spans="1:104" ht="22.5" x14ac:dyDescent="0.2">
      <c r="A29" s="170">
        <v>14</v>
      </c>
      <c r="B29" s="171" t="s">
        <v>111</v>
      </c>
      <c r="C29" s="172" t="s">
        <v>112</v>
      </c>
      <c r="D29" s="173" t="s">
        <v>90</v>
      </c>
      <c r="E29" s="174">
        <v>23.58</v>
      </c>
      <c r="F29" s="174">
        <v>0</v>
      </c>
      <c r="G29" s="175">
        <f>E29*F29</f>
        <v>0</v>
      </c>
      <c r="O29" s="204">
        <v>2</v>
      </c>
      <c r="AA29" s="203">
        <v>1</v>
      </c>
      <c r="AB29" s="203">
        <v>1</v>
      </c>
      <c r="AC29" s="203">
        <v>1</v>
      </c>
      <c r="AZ29" s="206">
        <v>1</v>
      </c>
      <c r="BA29" s="20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6">
        <v>1</v>
      </c>
      <c r="CB29" s="176">
        <v>1</v>
      </c>
      <c r="CZ29" s="206">
        <v>0</v>
      </c>
    </row>
    <row r="30" spans="1:104" x14ac:dyDescent="0.2">
      <c r="A30" s="177"/>
      <c r="B30" s="178"/>
      <c r="C30" s="229" t="s">
        <v>107</v>
      </c>
      <c r="D30" s="230"/>
      <c r="E30" s="179">
        <v>22.08</v>
      </c>
      <c r="F30" s="180"/>
      <c r="G30" s="181"/>
      <c r="M30" s="205" t="s">
        <v>107</v>
      </c>
      <c r="O30" s="204"/>
    </row>
    <row r="31" spans="1:104" x14ac:dyDescent="0.2">
      <c r="A31" s="177"/>
      <c r="B31" s="178"/>
      <c r="C31" s="229" t="s">
        <v>108</v>
      </c>
      <c r="D31" s="230"/>
      <c r="E31" s="179">
        <v>1.5</v>
      </c>
      <c r="F31" s="180"/>
      <c r="G31" s="181"/>
      <c r="M31" s="205" t="s">
        <v>108</v>
      </c>
      <c r="O31" s="204"/>
    </row>
    <row r="32" spans="1:104" x14ac:dyDescent="0.2">
      <c r="A32" s="170">
        <v>15</v>
      </c>
      <c r="B32" s="171" t="s">
        <v>113</v>
      </c>
      <c r="C32" s="172" t="s">
        <v>114</v>
      </c>
      <c r="D32" s="173" t="s">
        <v>90</v>
      </c>
      <c r="E32" s="174">
        <v>92.44</v>
      </c>
      <c r="F32" s="174">
        <v>0</v>
      </c>
      <c r="G32" s="175">
        <f>E32*F32</f>
        <v>0</v>
      </c>
      <c r="O32" s="204">
        <v>2</v>
      </c>
      <c r="AA32" s="203">
        <v>1</v>
      </c>
      <c r="AB32" s="203">
        <v>1</v>
      </c>
      <c r="AC32" s="203">
        <v>1</v>
      </c>
      <c r="AZ32" s="206">
        <v>1</v>
      </c>
      <c r="BA32" s="20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6">
        <v>1</v>
      </c>
      <c r="CB32" s="176">
        <v>1</v>
      </c>
      <c r="CZ32" s="206">
        <v>0</v>
      </c>
    </row>
    <row r="33" spans="1:104" x14ac:dyDescent="0.2">
      <c r="A33" s="177"/>
      <c r="B33" s="178"/>
      <c r="C33" s="229" t="s">
        <v>115</v>
      </c>
      <c r="D33" s="230"/>
      <c r="E33" s="179">
        <v>52.44</v>
      </c>
      <c r="F33" s="180"/>
      <c r="G33" s="181"/>
      <c r="M33" s="205" t="s">
        <v>115</v>
      </c>
      <c r="O33" s="204"/>
    </row>
    <row r="34" spans="1:104" ht="22.5" x14ac:dyDescent="0.2">
      <c r="A34" s="170">
        <v>16</v>
      </c>
      <c r="B34" s="171" t="s">
        <v>116</v>
      </c>
      <c r="C34" s="172" t="s">
        <v>117</v>
      </c>
      <c r="D34" s="173" t="s">
        <v>90</v>
      </c>
      <c r="E34" s="174">
        <v>32.56</v>
      </c>
      <c r="F34" s="174">
        <v>0</v>
      </c>
      <c r="G34" s="175">
        <f>E34*F34</f>
        <v>0</v>
      </c>
      <c r="O34" s="204">
        <v>2</v>
      </c>
      <c r="AA34" s="203">
        <v>1</v>
      </c>
      <c r="AB34" s="203">
        <v>0</v>
      </c>
      <c r="AC34" s="203">
        <v>0</v>
      </c>
      <c r="AZ34" s="206">
        <v>1</v>
      </c>
      <c r="BA34" s="20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6">
        <v>1</v>
      </c>
      <c r="CB34" s="176">
        <v>0</v>
      </c>
      <c r="CZ34" s="206">
        <v>1.7</v>
      </c>
    </row>
    <row r="35" spans="1:104" x14ac:dyDescent="0.2">
      <c r="A35" s="177"/>
      <c r="B35" s="178"/>
      <c r="C35" s="229" t="s">
        <v>118</v>
      </c>
      <c r="D35" s="230"/>
      <c r="E35" s="179">
        <v>16.559999999999999</v>
      </c>
      <c r="F35" s="180"/>
      <c r="G35" s="181"/>
      <c r="M35" s="205" t="s">
        <v>118</v>
      </c>
      <c r="O35" s="204"/>
    </row>
    <row r="36" spans="1:104" x14ac:dyDescent="0.2">
      <c r="A36" s="170">
        <v>17</v>
      </c>
      <c r="B36" s="171" t="s">
        <v>119</v>
      </c>
      <c r="C36" s="172" t="s">
        <v>120</v>
      </c>
      <c r="D36" s="173" t="s">
        <v>90</v>
      </c>
      <c r="E36" s="174">
        <v>1.25</v>
      </c>
      <c r="F36" s="174">
        <v>0</v>
      </c>
      <c r="G36" s="175">
        <f>E36*F36</f>
        <v>0</v>
      </c>
      <c r="O36" s="204">
        <v>2</v>
      </c>
      <c r="AA36" s="203">
        <v>1</v>
      </c>
      <c r="AB36" s="203">
        <v>1</v>
      </c>
      <c r="AC36" s="203">
        <v>1</v>
      </c>
      <c r="AZ36" s="206">
        <v>1</v>
      </c>
      <c r="BA36" s="20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6">
        <v>1</v>
      </c>
      <c r="CB36" s="176">
        <v>1</v>
      </c>
      <c r="CZ36" s="206">
        <v>0</v>
      </c>
    </row>
    <row r="37" spans="1:104" x14ac:dyDescent="0.2">
      <c r="A37" s="177"/>
      <c r="B37" s="178"/>
      <c r="C37" s="229" t="s">
        <v>121</v>
      </c>
      <c r="D37" s="230"/>
      <c r="E37" s="179">
        <v>1.25</v>
      </c>
      <c r="F37" s="180"/>
      <c r="G37" s="181"/>
      <c r="M37" s="205" t="s">
        <v>121</v>
      </c>
      <c r="O37" s="204"/>
    </row>
    <row r="38" spans="1:104" x14ac:dyDescent="0.2">
      <c r="A38" s="170">
        <v>18</v>
      </c>
      <c r="B38" s="171" t="s">
        <v>122</v>
      </c>
      <c r="C38" s="172" t="s">
        <v>123</v>
      </c>
      <c r="D38" s="173" t="s">
        <v>78</v>
      </c>
      <c r="E38" s="174">
        <v>10</v>
      </c>
      <c r="F38" s="174">
        <v>0</v>
      </c>
      <c r="G38" s="175">
        <f>E38*F38</f>
        <v>0</v>
      </c>
      <c r="O38" s="204">
        <v>2</v>
      </c>
      <c r="AA38" s="203">
        <v>1</v>
      </c>
      <c r="AB38" s="203">
        <v>1</v>
      </c>
      <c r="AC38" s="203">
        <v>1</v>
      </c>
      <c r="AZ38" s="206">
        <v>1</v>
      </c>
      <c r="BA38" s="20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6">
        <v>1</v>
      </c>
      <c r="CB38" s="176">
        <v>1</v>
      </c>
      <c r="CZ38" s="206">
        <v>0</v>
      </c>
    </row>
    <row r="39" spans="1:104" x14ac:dyDescent="0.2">
      <c r="A39" s="170">
        <v>19</v>
      </c>
      <c r="B39" s="171" t="s">
        <v>124</v>
      </c>
      <c r="C39" s="172" t="s">
        <v>125</v>
      </c>
      <c r="D39" s="173" t="s">
        <v>78</v>
      </c>
      <c r="E39" s="174">
        <v>232</v>
      </c>
      <c r="F39" s="174">
        <v>0</v>
      </c>
      <c r="G39" s="175">
        <f>E39*F39</f>
        <v>0</v>
      </c>
      <c r="O39" s="204">
        <v>2</v>
      </c>
      <c r="AA39" s="203">
        <v>1</v>
      </c>
      <c r="AB39" s="203">
        <v>1</v>
      </c>
      <c r="AC39" s="203">
        <v>1</v>
      </c>
      <c r="AZ39" s="206">
        <v>1</v>
      </c>
      <c r="BA39" s="206">
        <f>IF(AZ39=1,G39,0)</f>
        <v>0</v>
      </c>
      <c r="BB39" s="146">
        <f>IF(AZ39=2,G39,0)</f>
        <v>0</v>
      </c>
      <c r="BC39" s="146">
        <f>IF(AZ39=3,G39,0)</f>
        <v>0</v>
      </c>
      <c r="BD39" s="146">
        <f>IF(AZ39=4,G39,0)</f>
        <v>0</v>
      </c>
      <c r="BE39" s="146">
        <f>IF(AZ39=5,G39,0)</f>
        <v>0</v>
      </c>
      <c r="CA39" s="176">
        <v>1</v>
      </c>
      <c r="CB39" s="176">
        <v>1</v>
      </c>
      <c r="CZ39" s="206">
        <v>0</v>
      </c>
    </row>
    <row r="40" spans="1:104" x14ac:dyDescent="0.2">
      <c r="A40" s="177"/>
      <c r="B40" s="178"/>
      <c r="C40" s="229" t="s">
        <v>126</v>
      </c>
      <c r="D40" s="230"/>
      <c r="E40" s="179">
        <v>138</v>
      </c>
      <c r="F40" s="180"/>
      <c r="G40" s="181"/>
      <c r="M40" s="205" t="s">
        <v>126</v>
      </c>
      <c r="O40" s="204"/>
    </row>
    <row r="41" spans="1:104" x14ac:dyDescent="0.2">
      <c r="A41" s="170">
        <v>20</v>
      </c>
      <c r="B41" s="171" t="s">
        <v>127</v>
      </c>
      <c r="C41" s="172" t="s">
        <v>128</v>
      </c>
      <c r="D41" s="173" t="s">
        <v>129</v>
      </c>
      <c r="E41" s="174">
        <v>1</v>
      </c>
      <c r="F41" s="174">
        <v>0</v>
      </c>
      <c r="G41" s="175">
        <f>E41*F41</f>
        <v>0</v>
      </c>
      <c r="O41" s="204">
        <v>2</v>
      </c>
      <c r="AA41" s="203">
        <v>12</v>
      </c>
      <c r="AB41" s="203">
        <v>0</v>
      </c>
      <c r="AC41" s="203">
        <v>1</v>
      </c>
      <c r="AZ41" s="206">
        <v>1</v>
      </c>
      <c r="BA41" s="20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6">
        <v>12</v>
      </c>
      <c r="CB41" s="176">
        <v>0</v>
      </c>
      <c r="CZ41" s="206">
        <v>0</v>
      </c>
    </row>
    <row r="42" spans="1:104" x14ac:dyDescent="0.2">
      <c r="A42" s="182"/>
      <c r="B42" s="183" t="s">
        <v>75</v>
      </c>
      <c r="C42" s="184" t="str">
        <f>CONCATENATE(B7," ",C7)</f>
        <v>1 Zemní práce</v>
      </c>
      <c r="D42" s="185"/>
      <c r="E42" s="186"/>
      <c r="F42" s="187"/>
      <c r="G42" s="188">
        <f>SUM(G7:G41)</f>
        <v>0</v>
      </c>
      <c r="O42" s="204">
        <v>4</v>
      </c>
      <c r="BA42" s="207">
        <f>SUM(BA7:BA41)</f>
        <v>0</v>
      </c>
      <c r="BB42" s="189">
        <f>SUM(BB7:BB41)</f>
        <v>0</v>
      </c>
      <c r="BC42" s="189">
        <f>SUM(BC7:BC41)</f>
        <v>0</v>
      </c>
      <c r="BD42" s="189">
        <f>SUM(BD7:BD41)</f>
        <v>0</v>
      </c>
      <c r="BE42" s="189">
        <f>SUM(BE7:BE41)</f>
        <v>0</v>
      </c>
    </row>
    <row r="43" spans="1:104" x14ac:dyDescent="0.2">
      <c r="A43" s="163" t="s">
        <v>72</v>
      </c>
      <c r="B43" s="164" t="s">
        <v>130</v>
      </c>
      <c r="C43" s="165" t="s">
        <v>131</v>
      </c>
      <c r="D43" s="166"/>
      <c r="E43" s="167"/>
      <c r="F43" s="167"/>
      <c r="G43" s="168"/>
      <c r="H43" s="169"/>
      <c r="I43" s="169"/>
      <c r="O43" s="204">
        <v>1</v>
      </c>
    </row>
    <row r="44" spans="1:104" x14ac:dyDescent="0.2">
      <c r="A44" s="170">
        <v>21</v>
      </c>
      <c r="B44" s="171" t="s">
        <v>132</v>
      </c>
      <c r="C44" s="172" t="s">
        <v>133</v>
      </c>
      <c r="D44" s="173" t="s">
        <v>90</v>
      </c>
      <c r="E44" s="174">
        <v>9.52</v>
      </c>
      <c r="F44" s="174">
        <v>0</v>
      </c>
      <c r="G44" s="175">
        <f>E44*F44</f>
        <v>0</v>
      </c>
      <c r="O44" s="204">
        <v>2</v>
      </c>
      <c r="AA44" s="203">
        <v>1</v>
      </c>
      <c r="AB44" s="203">
        <v>1</v>
      </c>
      <c r="AC44" s="203">
        <v>1</v>
      </c>
      <c r="AZ44" s="206">
        <v>1</v>
      </c>
      <c r="BA44" s="20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6">
        <v>1</v>
      </c>
      <c r="CB44" s="176">
        <v>1</v>
      </c>
      <c r="CZ44" s="206">
        <v>0</v>
      </c>
    </row>
    <row r="45" spans="1:104" x14ac:dyDescent="0.2">
      <c r="A45" s="177"/>
      <c r="B45" s="178"/>
      <c r="C45" s="229" t="s">
        <v>101</v>
      </c>
      <c r="D45" s="230"/>
      <c r="E45" s="179">
        <v>5.52</v>
      </c>
      <c r="F45" s="180"/>
      <c r="G45" s="181"/>
      <c r="M45" s="205" t="s">
        <v>101</v>
      </c>
      <c r="O45" s="204"/>
    </row>
    <row r="46" spans="1:104" x14ac:dyDescent="0.2">
      <c r="A46" s="182"/>
      <c r="B46" s="183" t="s">
        <v>75</v>
      </c>
      <c r="C46" s="184" t="str">
        <f>CONCATENATE(B43," ",C43)</f>
        <v>4 Vodorovné konstrukce</v>
      </c>
      <c r="D46" s="185"/>
      <c r="E46" s="186"/>
      <c r="F46" s="187"/>
      <c r="G46" s="188">
        <f>SUM(G43:G45)</f>
        <v>0</v>
      </c>
      <c r="O46" s="204">
        <v>4</v>
      </c>
      <c r="BA46" s="207">
        <f>SUM(BA43:BA45)</f>
        <v>0</v>
      </c>
      <c r="BB46" s="189">
        <f>SUM(BB43:BB45)</f>
        <v>0</v>
      </c>
      <c r="BC46" s="189">
        <f>SUM(BC43:BC45)</f>
        <v>0</v>
      </c>
      <c r="BD46" s="189">
        <f>SUM(BD43:BD45)</f>
        <v>0</v>
      </c>
      <c r="BE46" s="189">
        <f>SUM(BE43:BE45)</f>
        <v>0</v>
      </c>
    </row>
    <row r="47" spans="1:104" x14ac:dyDescent="0.2">
      <c r="A47" s="163" t="s">
        <v>72</v>
      </c>
      <c r="B47" s="164" t="s">
        <v>134</v>
      </c>
      <c r="C47" s="165" t="s">
        <v>135</v>
      </c>
      <c r="D47" s="166"/>
      <c r="E47" s="167"/>
      <c r="F47" s="167"/>
      <c r="G47" s="168"/>
      <c r="H47" s="169"/>
      <c r="I47" s="169"/>
      <c r="O47" s="204">
        <v>1</v>
      </c>
    </row>
    <row r="48" spans="1:104" x14ac:dyDescent="0.2">
      <c r="A48" s="170">
        <v>22</v>
      </c>
      <c r="B48" s="171" t="s">
        <v>136</v>
      </c>
      <c r="C48" s="172" t="s">
        <v>137</v>
      </c>
      <c r="D48" s="173" t="s">
        <v>78</v>
      </c>
      <c r="E48" s="174">
        <v>10</v>
      </c>
      <c r="F48" s="174">
        <v>0</v>
      </c>
      <c r="G48" s="175">
        <f>E48*F48</f>
        <v>0</v>
      </c>
      <c r="O48" s="204">
        <v>2</v>
      </c>
      <c r="AA48" s="203">
        <v>1</v>
      </c>
      <c r="AB48" s="203">
        <v>1</v>
      </c>
      <c r="AC48" s="203">
        <v>1</v>
      </c>
      <c r="AZ48" s="206">
        <v>1</v>
      </c>
      <c r="BA48" s="20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6">
        <v>1</v>
      </c>
      <c r="CB48" s="176">
        <v>1</v>
      </c>
      <c r="CZ48" s="206">
        <v>0.378</v>
      </c>
    </row>
    <row r="49" spans="1:104" x14ac:dyDescent="0.2">
      <c r="A49" s="170">
        <v>23</v>
      </c>
      <c r="B49" s="171" t="s">
        <v>138</v>
      </c>
      <c r="C49" s="172" t="s">
        <v>139</v>
      </c>
      <c r="D49" s="173" t="s">
        <v>78</v>
      </c>
      <c r="E49" s="174">
        <v>10</v>
      </c>
      <c r="F49" s="174">
        <v>0</v>
      </c>
      <c r="G49" s="175">
        <f>E49*F49</f>
        <v>0</v>
      </c>
      <c r="O49" s="204">
        <v>2</v>
      </c>
      <c r="AA49" s="203">
        <v>1</v>
      </c>
      <c r="AB49" s="203">
        <v>1</v>
      </c>
      <c r="AC49" s="203">
        <v>1</v>
      </c>
      <c r="AZ49" s="206">
        <v>1</v>
      </c>
      <c r="BA49" s="20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6">
        <v>1</v>
      </c>
      <c r="CB49" s="176">
        <v>1</v>
      </c>
      <c r="CZ49" s="206">
        <v>0.55125000000000002</v>
      </c>
    </row>
    <row r="50" spans="1:104" x14ac:dyDescent="0.2">
      <c r="A50" s="170">
        <v>24</v>
      </c>
      <c r="B50" s="171" t="s">
        <v>140</v>
      </c>
      <c r="C50" s="172" t="s">
        <v>141</v>
      </c>
      <c r="D50" s="173" t="s">
        <v>78</v>
      </c>
      <c r="E50" s="174">
        <v>5</v>
      </c>
      <c r="F50" s="174">
        <v>0</v>
      </c>
      <c r="G50" s="175">
        <f>E50*F50</f>
        <v>0</v>
      </c>
      <c r="O50" s="204">
        <v>2</v>
      </c>
      <c r="AA50" s="203">
        <v>1</v>
      </c>
      <c r="AB50" s="203">
        <v>1</v>
      </c>
      <c r="AC50" s="203">
        <v>1</v>
      </c>
      <c r="AZ50" s="206">
        <v>1</v>
      </c>
      <c r="BA50" s="206">
        <f>IF(AZ50=1,G50,0)</f>
        <v>0</v>
      </c>
      <c r="BB50" s="146">
        <f>IF(AZ50=2,G50,0)</f>
        <v>0</v>
      </c>
      <c r="BC50" s="146">
        <f>IF(AZ50=3,G50,0)</f>
        <v>0</v>
      </c>
      <c r="BD50" s="146">
        <f>IF(AZ50=4,G50,0)</f>
        <v>0</v>
      </c>
      <c r="BE50" s="146">
        <f>IF(AZ50=5,G50,0)</f>
        <v>0</v>
      </c>
      <c r="CA50" s="176">
        <v>1</v>
      </c>
      <c r="CB50" s="176">
        <v>1</v>
      </c>
      <c r="CZ50" s="206">
        <v>0.10255</v>
      </c>
    </row>
    <row r="51" spans="1:104" ht="22.5" x14ac:dyDescent="0.2">
      <c r="A51" s="170">
        <v>25</v>
      </c>
      <c r="B51" s="171" t="s">
        <v>142</v>
      </c>
      <c r="C51" s="172" t="s">
        <v>143</v>
      </c>
      <c r="D51" s="173" t="s">
        <v>78</v>
      </c>
      <c r="E51" s="174">
        <v>10</v>
      </c>
      <c r="F51" s="174">
        <v>0</v>
      </c>
      <c r="G51" s="175">
        <f>E51*F51</f>
        <v>0</v>
      </c>
      <c r="O51" s="204">
        <v>2</v>
      </c>
      <c r="AA51" s="203">
        <v>1</v>
      </c>
      <c r="AB51" s="203">
        <v>1</v>
      </c>
      <c r="AC51" s="203">
        <v>1</v>
      </c>
      <c r="AZ51" s="206">
        <v>1</v>
      </c>
      <c r="BA51" s="20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6">
        <v>1</v>
      </c>
      <c r="CB51" s="176">
        <v>1</v>
      </c>
      <c r="CZ51" s="206">
        <v>0.16896</v>
      </c>
    </row>
    <row r="52" spans="1:104" x14ac:dyDescent="0.2">
      <c r="A52" s="182"/>
      <c r="B52" s="183" t="s">
        <v>75</v>
      </c>
      <c r="C52" s="184" t="str">
        <f>CONCATENATE(B47," ",C47)</f>
        <v>5 Komunikace</v>
      </c>
      <c r="D52" s="185"/>
      <c r="E52" s="186"/>
      <c r="F52" s="187"/>
      <c r="G52" s="188">
        <f>SUM(G47:G51)</f>
        <v>0</v>
      </c>
      <c r="O52" s="204">
        <v>4</v>
      </c>
      <c r="BA52" s="207">
        <f>SUM(BA47:BA51)</f>
        <v>0</v>
      </c>
      <c r="BB52" s="189">
        <f>SUM(BB47:BB51)</f>
        <v>0</v>
      </c>
      <c r="BC52" s="189">
        <f>SUM(BC47:BC51)</f>
        <v>0</v>
      </c>
      <c r="BD52" s="189">
        <f>SUM(BD47:BD51)</f>
        <v>0</v>
      </c>
      <c r="BE52" s="189">
        <f>SUM(BE47:BE51)</f>
        <v>0</v>
      </c>
    </row>
    <row r="53" spans="1:104" x14ac:dyDescent="0.2">
      <c r="A53" s="163" t="s">
        <v>72</v>
      </c>
      <c r="B53" s="164" t="s">
        <v>144</v>
      </c>
      <c r="C53" s="165" t="s">
        <v>145</v>
      </c>
      <c r="D53" s="166"/>
      <c r="E53" s="167"/>
      <c r="F53" s="167"/>
      <c r="G53" s="168"/>
      <c r="H53" s="169"/>
      <c r="I53" s="169"/>
      <c r="O53" s="204">
        <v>1</v>
      </c>
    </row>
    <row r="54" spans="1:104" x14ac:dyDescent="0.2">
      <c r="A54" s="170">
        <v>26</v>
      </c>
      <c r="B54" s="171" t="s">
        <v>146</v>
      </c>
      <c r="C54" s="172" t="s">
        <v>147</v>
      </c>
      <c r="D54" s="173" t="s">
        <v>87</v>
      </c>
      <c r="E54" s="174">
        <v>125</v>
      </c>
      <c r="F54" s="174">
        <v>0</v>
      </c>
      <c r="G54" s="175">
        <f>E54*F54</f>
        <v>0</v>
      </c>
      <c r="O54" s="204">
        <v>2</v>
      </c>
      <c r="AA54" s="203">
        <v>1</v>
      </c>
      <c r="AB54" s="203">
        <v>1</v>
      </c>
      <c r="AC54" s="203">
        <v>1</v>
      </c>
      <c r="AZ54" s="206">
        <v>1</v>
      </c>
      <c r="BA54" s="20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6">
        <v>1</v>
      </c>
      <c r="CB54" s="176">
        <v>1</v>
      </c>
      <c r="CZ54" s="206">
        <v>0</v>
      </c>
    </row>
    <row r="55" spans="1:104" x14ac:dyDescent="0.2">
      <c r="A55" s="170">
        <v>27</v>
      </c>
      <c r="B55" s="171" t="s">
        <v>148</v>
      </c>
      <c r="C55" s="172" t="s">
        <v>149</v>
      </c>
      <c r="D55" s="173" t="s">
        <v>87</v>
      </c>
      <c r="E55" s="174">
        <v>128</v>
      </c>
      <c r="F55" s="174">
        <v>0</v>
      </c>
      <c r="G55" s="175">
        <f>E55*F55</f>
        <v>0</v>
      </c>
      <c r="O55" s="204">
        <v>2</v>
      </c>
      <c r="AA55" s="203">
        <v>1</v>
      </c>
      <c r="AB55" s="203">
        <v>0</v>
      </c>
      <c r="AC55" s="203">
        <v>0</v>
      </c>
      <c r="AZ55" s="206">
        <v>1</v>
      </c>
      <c r="BA55" s="20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6">
        <v>1</v>
      </c>
      <c r="CB55" s="176">
        <v>0</v>
      </c>
      <c r="CZ55" s="206">
        <v>0</v>
      </c>
    </row>
    <row r="56" spans="1:104" x14ac:dyDescent="0.2">
      <c r="A56" s="170">
        <v>28</v>
      </c>
      <c r="B56" s="171" t="s">
        <v>150</v>
      </c>
      <c r="C56" s="172" t="s">
        <v>151</v>
      </c>
      <c r="D56" s="173" t="s">
        <v>152</v>
      </c>
      <c r="E56" s="174">
        <v>22</v>
      </c>
      <c r="F56" s="174">
        <v>0</v>
      </c>
      <c r="G56" s="175">
        <f>E56*F56</f>
        <v>0</v>
      </c>
      <c r="O56" s="204">
        <v>2</v>
      </c>
      <c r="AA56" s="203">
        <v>1</v>
      </c>
      <c r="AB56" s="203">
        <v>1</v>
      </c>
      <c r="AC56" s="203">
        <v>1</v>
      </c>
      <c r="AZ56" s="206">
        <v>1</v>
      </c>
      <c r="BA56" s="206">
        <f>IF(AZ56=1,G56,0)</f>
        <v>0</v>
      </c>
      <c r="BB56" s="146">
        <f>IF(AZ56=2,G56,0)</f>
        <v>0</v>
      </c>
      <c r="BC56" s="146">
        <f>IF(AZ56=3,G56,0)</f>
        <v>0</v>
      </c>
      <c r="BD56" s="146">
        <f>IF(AZ56=4,G56,0)</f>
        <v>0</v>
      </c>
      <c r="BE56" s="146">
        <f>IF(AZ56=5,G56,0)</f>
        <v>0</v>
      </c>
      <c r="CA56" s="176">
        <v>1</v>
      </c>
      <c r="CB56" s="176">
        <v>1</v>
      </c>
      <c r="CZ56" s="206">
        <v>0</v>
      </c>
    </row>
    <row r="57" spans="1:104" x14ac:dyDescent="0.2">
      <c r="A57" s="177"/>
      <c r="B57" s="178"/>
      <c r="C57" s="229" t="s">
        <v>153</v>
      </c>
      <c r="D57" s="230"/>
      <c r="E57" s="179">
        <v>17</v>
      </c>
      <c r="F57" s="180"/>
      <c r="G57" s="181"/>
      <c r="M57" s="205">
        <v>17</v>
      </c>
      <c r="O57" s="204"/>
    </row>
    <row r="58" spans="1:104" ht="22.5" x14ac:dyDescent="0.2">
      <c r="A58" s="170">
        <v>29</v>
      </c>
      <c r="B58" s="171" t="s">
        <v>154</v>
      </c>
      <c r="C58" s="172" t="s">
        <v>155</v>
      </c>
      <c r="D58" s="173" t="s">
        <v>152</v>
      </c>
      <c r="E58" s="174">
        <v>1</v>
      </c>
      <c r="F58" s="174">
        <v>0</v>
      </c>
      <c r="G58" s="175">
        <f t="shared" ref="G58:G71" si="6">E58*F58</f>
        <v>0</v>
      </c>
      <c r="O58" s="204">
        <v>2</v>
      </c>
      <c r="AA58" s="203">
        <v>1</v>
      </c>
      <c r="AB58" s="203">
        <v>0</v>
      </c>
      <c r="AC58" s="203">
        <v>0</v>
      </c>
      <c r="AZ58" s="206">
        <v>1</v>
      </c>
      <c r="BA58" s="206">
        <f t="shared" ref="BA58:BA71" si="7">IF(AZ58=1,G58,0)</f>
        <v>0</v>
      </c>
      <c r="BB58" s="146">
        <f t="shared" ref="BB58:BB71" si="8">IF(AZ58=2,G58,0)</f>
        <v>0</v>
      </c>
      <c r="BC58" s="146">
        <f t="shared" ref="BC58:BC71" si="9">IF(AZ58=3,G58,0)</f>
        <v>0</v>
      </c>
      <c r="BD58" s="146">
        <f t="shared" ref="BD58:BD71" si="10">IF(AZ58=4,G58,0)</f>
        <v>0</v>
      </c>
      <c r="BE58" s="146">
        <f t="shared" ref="BE58:BE71" si="11">IF(AZ58=5,G58,0)</f>
        <v>0</v>
      </c>
      <c r="CA58" s="176">
        <v>1</v>
      </c>
      <c r="CB58" s="176">
        <v>0</v>
      </c>
      <c r="CZ58" s="206">
        <v>2.7699999999999999E-3</v>
      </c>
    </row>
    <row r="59" spans="1:104" x14ac:dyDescent="0.2">
      <c r="A59" s="170">
        <v>30</v>
      </c>
      <c r="B59" s="171" t="s">
        <v>156</v>
      </c>
      <c r="C59" s="172" t="s">
        <v>157</v>
      </c>
      <c r="D59" s="173" t="s">
        <v>152</v>
      </c>
      <c r="E59" s="174">
        <v>6</v>
      </c>
      <c r="F59" s="174">
        <v>0</v>
      </c>
      <c r="G59" s="175">
        <f t="shared" si="6"/>
        <v>0</v>
      </c>
      <c r="O59" s="204">
        <v>2</v>
      </c>
      <c r="AA59" s="203">
        <v>1</v>
      </c>
      <c r="AB59" s="203">
        <v>0</v>
      </c>
      <c r="AC59" s="203">
        <v>0</v>
      </c>
      <c r="AZ59" s="206">
        <v>1</v>
      </c>
      <c r="BA59" s="206">
        <f t="shared" si="7"/>
        <v>0</v>
      </c>
      <c r="BB59" s="146">
        <f t="shared" si="8"/>
        <v>0</v>
      </c>
      <c r="BC59" s="146">
        <f t="shared" si="9"/>
        <v>0</v>
      </c>
      <c r="BD59" s="146">
        <f t="shared" si="10"/>
        <v>0</v>
      </c>
      <c r="BE59" s="146">
        <f t="shared" si="11"/>
        <v>0</v>
      </c>
      <c r="CA59" s="176">
        <v>1</v>
      </c>
      <c r="CB59" s="176">
        <v>0</v>
      </c>
      <c r="CZ59" s="206">
        <v>4.1000000000000003E-3</v>
      </c>
    </row>
    <row r="60" spans="1:104" x14ac:dyDescent="0.2">
      <c r="A60" s="170">
        <v>31</v>
      </c>
      <c r="B60" s="171" t="s">
        <v>158</v>
      </c>
      <c r="C60" s="172" t="s">
        <v>159</v>
      </c>
      <c r="D60" s="173" t="s">
        <v>87</v>
      </c>
      <c r="E60" s="174">
        <v>128</v>
      </c>
      <c r="F60" s="174">
        <v>0</v>
      </c>
      <c r="G60" s="175">
        <f t="shared" si="6"/>
        <v>0</v>
      </c>
      <c r="O60" s="204">
        <v>2</v>
      </c>
      <c r="AA60" s="203">
        <v>1</v>
      </c>
      <c r="AB60" s="203">
        <v>1</v>
      </c>
      <c r="AC60" s="203">
        <v>1</v>
      </c>
      <c r="AZ60" s="206">
        <v>1</v>
      </c>
      <c r="BA60" s="206">
        <f t="shared" si="7"/>
        <v>0</v>
      </c>
      <c r="BB60" s="146">
        <f t="shared" si="8"/>
        <v>0</v>
      </c>
      <c r="BC60" s="146">
        <f t="shared" si="9"/>
        <v>0</v>
      </c>
      <c r="BD60" s="146">
        <f t="shared" si="10"/>
        <v>0</v>
      </c>
      <c r="BE60" s="146">
        <f t="shared" si="11"/>
        <v>0</v>
      </c>
      <c r="CA60" s="176">
        <v>1</v>
      </c>
      <c r="CB60" s="176">
        <v>1</v>
      </c>
      <c r="CZ60" s="206">
        <v>0</v>
      </c>
    </row>
    <row r="61" spans="1:104" x14ac:dyDescent="0.2">
      <c r="A61" s="170">
        <v>32</v>
      </c>
      <c r="B61" s="171" t="s">
        <v>160</v>
      </c>
      <c r="C61" s="172" t="s">
        <v>161</v>
      </c>
      <c r="D61" s="173" t="s">
        <v>87</v>
      </c>
      <c r="E61" s="174">
        <v>128</v>
      </c>
      <c r="F61" s="174">
        <v>0</v>
      </c>
      <c r="G61" s="175">
        <f t="shared" si="6"/>
        <v>0</v>
      </c>
      <c r="O61" s="204">
        <v>2</v>
      </c>
      <c r="AA61" s="203">
        <v>1</v>
      </c>
      <c r="AB61" s="203">
        <v>1</v>
      </c>
      <c r="AC61" s="203">
        <v>1</v>
      </c>
      <c r="AZ61" s="206">
        <v>1</v>
      </c>
      <c r="BA61" s="206">
        <f t="shared" si="7"/>
        <v>0</v>
      </c>
      <c r="BB61" s="146">
        <f t="shared" si="8"/>
        <v>0</v>
      </c>
      <c r="BC61" s="146">
        <f t="shared" si="9"/>
        <v>0</v>
      </c>
      <c r="BD61" s="146">
        <f t="shared" si="10"/>
        <v>0</v>
      </c>
      <c r="BE61" s="146">
        <f t="shared" si="11"/>
        <v>0</v>
      </c>
      <c r="CA61" s="176">
        <v>1</v>
      </c>
      <c r="CB61" s="176">
        <v>1</v>
      </c>
      <c r="CZ61" s="206">
        <v>0</v>
      </c>
    </row>
    <row r="62" spans="1:104" x14ac:dyDescent="0.2">
      <c r="A62" s="170">
        <v>33</v>
      </c>
      <c r="B62" s="171" t="s">
        <v>162</v>
      </c>
      <c r="C62" s="172" t="s">
        <v>163</v>
      </c>
      <c r="D62" s="173" t="s">
        <v>164</v>
      </c>
      <c r="E62" s="174">
        <v>1</v>
      </c>
      <c r="F62" s="174">
        <v>0</v>
      </c>
      <c r="G62" s="175">
        <f t="shared" si="6"/>
        <v>0</v>
      </c>
      <c r="O62" s="204">
        <v>2</v>
      </c>
      <c r="AA62" s="203">
        <v>1</v>
      </c>
      <c r="AB62" s="203">
        <v>1</v>
      </c>
      <c r="AC62" s="203">
        <v>1</v>
      </c>
      <c r="AZ62" s="206">
        <v>1</v>
      </c>
      <c r="BA62" s="206">
        <f t="shared" si="7"/>
        <v>0</v>
      </c>
      <c r="BB62" s="146">
        <f t="shared" si="8"/>
        <v>0</v>
      </c>
      <c r="BC62" s="146">
        <f t="shared" si="9"/>
        <v>0</v>
      </c>
      <c r="BD62" s="146">
        <f t="shared" si="10"/>
        <v>0</v>
      </c>
      <c r="BE62" s="146">
        <f t="shared" si="11"/>
        <v>0</v>
      </c>
      <c r="CA62" s="176">
        <v>1</v>
      </c>
      <c r="CB62" s="176">
        <v>1</v>
      </c>
      <c r="CZ62" s="206">
        <v>0</v>
      </c>
    </row>
    <row r="63" spans="1:104" x14ac:dyDescent="0.2">
      <c r="A63" s="170">
        <v>34</v>
      </c>
      <c r="B63" s="171" t="s">
        <v>165</v>
      </c>
      <c r="C63" s="172" t="s">
        <v>166</v>
      </c>
      <c r="D63" s="173" t="s">
        <v>152</v>
      </c>
      <c r="E63" s="174">
        <v>6</v>
      </c>
      <c r="F63" s="174">
        <v>0</v>
      </c>
      <c r="G63" s="175">
        <f t="shared" si="6"/>
        <v>0</v>
      </c>
      <c r="O63" s="204">
        <v>2</v>
      </c>
      <c r="AA63" s="203">
        <v>1</v>
      </c>
      <c r="AB63" s="203">
        <v>0</v>
      </c>
      <c r="AC63" s="203">
        <v>0</v>
      </c>
      <c r="AZ63" s="206">
        <v>1</v>
      </c>
      <c r="BA63" s="206">
        <f t="shared" si="7"/>
        <v>0</v>
      </c>
      <c r="BB63" s="146">
        <f t="shared" si="8"/>
        <v>0</v>
      </c>
      <c r="BC63" s="146">
        <f t="shared" si="9"/>
        <v>0</v>
      </c>
      <c r="BD63" s="146">
        <f t="shared" si="10"/>
        <v>0</v>
      </c>
      <c r="BE63" s="146">
        <f t="shared" si="11"/>
        <v>0</v>
      </c>
      <c r="CA63" s="176">
        <v>1</v>
      </c>
      <c r="CB63" s="176">
        <v>0</v>
      </c>
      <c r="CZ63" s="206">
        <v>0.29823</v>
      </c>
    </row>
    <row r="64" spans="1:104" x14ac:dyDescent="0.2">
      <c r="A64" s="170">
        <v>35</v>
      </c>
      <c r="B64" s="171" t="s">
        <v>167</v>
      </c>
      <c r="C64" s="172" t="s">
        <v>168</v>
      </c>
      <c r="D64" s="173" t="s">
        <v>129</v>
      </c>
      <c r="E64" s="174">
        <v>1</v>
      </c>
      <c r="F64" s="174">
        <v>0</v>
      </c>
      <c r="G64" s="175">
        <f t="shared" si="6"/>
        <v>0</v>
      </c>
      <c r="O64" s="204">
        <v>2</v>
      </c>
      <c r="AA64" s="203">
        <v>12</v>
      </c>
      <c r="AB64" s="203">
        <v>0</v>
      </c>
      <c r="AC64" s="203">
        <v>2</v>
      </c>
      <c r="AZ64" s="206">
        <v>1</v>
      </c>
      <c r="BA64" s="206">
        <f t="shared" si="7"/>
        <v>0</v>
      </c>
      <c r="BB64" s="146">
        <f t="shared" si="8"/>
        <v>0</v>
      </c>
      <c r="BC64" s="146">
        <f t="shared" si="9"/>
        <v>0</v>
      </c>
      <c r="BD64" s="146">
        <f t="shared" si="10"/>
        <v>0</v>
      </c>
      <c r="BE64" s="146">
        <f t="shared" si="11"/>
        <v>0</v>
      </c>
      <c r="CA64" s="176">
        <v>12</v>
      </c>
      <c r="CB64" s="176">
        <v>0</v>
      </c>
      <c r="CZ64" s="206">
        <v>0</v>
      </c>
    </row>
    <row r="65" spans="1:104" x14ac:dyDescent="0.2">
      <c r="A65" s="170">
        <v>36</v>
      </c>
      <c r="B65" s="171" t="s">
        <v>169</v>
      </c>
      <c r="C65" s="172" t="s">
        <v>170</v>
      </c>
      <c r="D65" s="173" t="s">
        <v>129</v>
      </c>
      <c r="E65" s="174">
        <v>1</v>
      </c>
      <c r="F65" s="174">
        <v>0</v>
      </c>
      <c r="G65" s="175">
        <f t="shared" si="6"/>
        <v>0</v>
      </c>
      <c r="O65" s="204">
        <v>2</v>
      </c>
      <c r="AA65" s="203">
        <v>12</v>
      </c>
      <c r="AB65" s="203">
        <v>0</v>
      </c>
      <c r="AC65" s="203">
        <v>3</v>
      </c>
      <c r="AZ65" s="206">
        <v>1</v>
      </c>
      <c r="BA65" s="206">
        <f t="shared" si="7"/>
        <v>0</v>
      </c>
      <c r="BB65" s="146">
        <f t="shared" si="8"/>
        <v>0</v>
      </c>
      <c r="BC65" s="146">
        <f t="shared" si="9"/>
        <v>0</v>
      </c>
      <c r="BD65" s="146">
        <f t="shared" si="10"/>
        <v>0</v>
      </c>
      <c r="BE65" s="146">
        <f t="shared" si="11"/>
        <v>0</v>
      </c>
      <c r="CA65" s="176">
        <v>12</v>
      </c>
      <c r="CB65" s="176">
        <v>0</v>
      </c>
      <c r="CZ65" s="206">
        <v>0</v>
      </c>
    </row>
    <row r="66" spans="1:104" x14ac:dyDescent="0.2">
      <c r="A66" s="170">
        <v>37</v>
      </c>
      <c r="B66" s="171" t="s">
        <v>171</v>
      </c>
      <c r="C66" s="172" t="s">
        <v>172</v>
      </c>
      <c r="D66" s="173" t="s">
        <v>152</v>
      </c>
      <c r="E66" s="174">
        <v>31</v>
      </c>
      <c r="F66" s="174">
        <v>0</v>
      </c>
      <c r="G66" s="175">
        <f t="shared" si="6"/>
        <v>0</v>
      </c>
      <c r="O66" s="204">
        <v>2</v>
      </c>
      <c r="AA66" s="203">
        <v>3</v>
      </c>
      <c r="AB66" s="203">
        <v>1</v>
      </c>
      <c r="AC66" s="203" t="s">
        <v>171</v>
      </c>
      <c r="AZ66" s="206">
        <v>1</v>
      </c>
      <c r="BA66" s="206">
        <f t="shared" si="7"/>
        <v>0</v>
      </c>
      <c r="BB66" s="146">
        <f t="shared" si="8"/>
        <v>0</v>
      </c>
      <c r="BC66" s="146">
        <f t="shared" si="9"/>
        <v>0</v>
      </c>
      <c r="BD66" s="146">
        <f t="shared" si="10"/>
        <v>0</v>
      </c>
      <c r="BE66" s="146">
        <f t="shared" si="11"/>
        <v>0</v>
      </c>
      <c r="CA66" s="176">
        <v>3</v>
      </c>
      <c r="CB66" s="176">
        <v>1</v>
      </c>
      <c r="CZ66" s="206">
        <v>0</v>
      </c>
    </row>
    <row r="67" spans="1:104" x14ac:dyDescent="0.2">
      <c r="A67" s="170">
        <v>38</v>
      </c>
      <c r="B67" s="171" t="s">
        <v>173</v>
      </c>
      <c r="C67" s="172" t="s">
        <v>174</v>
      </c>
      <c r="D67" s="173" t="s">
        <v>152</v>
      </c>
      <c r="E67" s="174">
        <v>5</v>
      </c>
      <c r="F67" s="174">
        <v>0</v>
      </c>
      <c r="G67" s="175">
        <f t="shared" si="6"/>
        <v>0</v>
      </c>
      <c r="O67" s="204">
        <v>2</v>
      </c>
      <c r="AA67" s="203">
        <v>3</v>
      </c>
      <c r="AB67" s="203">
        <v>1</v>
      </c>
      <c r="AC67" s="203" t="s">
        <v>173</v>
      </c>
      <c r="AZ67" s="206">
        <v>1</v>
      </c>
      <c r="BA67" s="206">
        <f t="shared" si="7"/>
        <v>0</v>
      </c>
      <c r="BB67" s="146">
        <f t="shared" si="8"/>
        <v>0</v>
      </c>
      <c r="BC67" s="146">
        <f t="shared" si="9"/>
        <v>0</v>
      </c>
      <c r="BD67" s="146">
        <f t="shared" si="10"/>
        <v>0</v>
      </c>
      <c r="BE67" s="146">
        <f t="shared" si="11"/>
        <v>0</v>
      </c>
      <c r="CA67" s="176">
        <v>3</v>
      </c>
      <c r="CB67" s="176">
        <v>1</v>
      </c>
      <c r="CZ67" s="206">
        <v>0</v>
      </c>
    </row>
    <row r="68" spans="1:104" x14ac:dyDescent="0.2">
      <c r="A68" s="170">
        <v>39</v>
      </c>
      <c r="B68" s="171" t="s">
        <v>175</v>
      </c>
      <c r="C68" s="172" t="s">
        <v>176</v>
      </c>
      <c r="D68" s="173" t="s">
        <v>87</v>
      </c>
      <c r="E68" s="174">
        <v>128</v>
      </c>
      <c r="F68" s="174">
        <v>0</v>
      </c>
      <c r="G68" s="175">
        <f t="shared" si="6"/>
        <v>0</v>
      </c>
      <c r="O68" s="204">
        <v>2</v>
      </c>
      <c r="AA68" s="203">
        <v>3</v>
      </c>
      <c r="AB68" s="203">
        <v>1</v>
      </c>
      <c r="AC68" s="203">
        <v>286134633</v>
      </c>
      <c r="AZ68" s="206">
        <v>1</v>
      </c>
      <c r="BA68" s="206">
        <f t="shared" si="7"/>
        <v>0</v>
      </c>
      <c r="BB68" s="146">
        <f t="shared" si="8"/>
        <v>0</v>
      </c>
      <c r="BC68" s="146">
        <f t="shared" si="9"/>
        <v>0</v>
      </c>
      <c r="BD68" s="146">
        <f t="shared" si="10"/>
        <v>0</v>
      </c>
      <c r="BE68" s="146">
        <f t="shared" si="11"/>
        <v>0</v>
      </c>
      <c r="CA68" s="176">
        <v>3</v>
      </c>
      <c r="CB68" s="176">
        <v>1</v>
      </c>
      <c r="CZ68" s="206">
        <v>2.1700000000000001E-2</v>
      </c>
    </row>
    <row r="69" spans="1:104" x14ac:dyDescent="0.2">
      <c r="A69" s="170">
        <v>40</v>
      </c>
      <c r="B69" s="171" t="s">
        <v>177</v>
      </c>
      <c r="C69" s="172" t="s">
        <v>178</v>
      </c>
      <c r="D69" s="173" t="s">
        <v>60</v>
      </c>
      <c r="E69" s="174">
        <v>4500</v>
      </c>
      <c r="F69" s="174">
        <v>0</v>
      </c>
      <c r="G69" s="175">
        <f t="shared" si="6"/>
        <v>0</v>
      </c>
      <c r="O69" s="204">
        <v>2</v>
      </c>
      <c r="AA69" s="203">
        <v>3</v>
      </c>
      <c r="AB69" s="203">
        <v>1</v>
      </c>
      <c r="AC69" s="203">
        <v>42295001</v>
      </c>
      <c r="AZ69" s="206">
        <v>1</v>
      </c>
      <c r="BA69" s="206">
        <f t="shared" si="7"/>
        <v>0</v>
      </c>
      <c r="BB69" s="146">
        <f t="shared" si="8"/>
        <v>0</v>
      </c>
      <c r="BC69" s="146">
        <f t="shared" si="9"/>
        <v>0</v>
      </c>
      <c r="BD69" s="146">
        <f t="shared" si="10"/>
        <v>0</v>
      </c>
      <c r="BE69" s="146">
        <f t="shared" si="11"/>
        <v>0</v>
      </c>
      <c r="CA69" s="176">
        <v>3</v>
      </c>
      <c r="CB69" s="176">
        <v>1</v>
      </c>
      <c r="CZ69" s="206">
        <v>0</v>
      </c>
    </row>
    <row r="70" spans="1:104" ht="22.5" x14ac:dyDescent="0.2">
      <c r="A70" s="170">
        <v>41</v>
      </c>
      <c r="B70" s="171" t="s">
        <v>179</v>
      </c>
      <c r="C70" s="172" t="s">
        <v>180</v>
      </c>
      <c r="D70" s="173" t="s">
        <v>152</v>
      </c>
      <c r="E70" s="174">
        <v>4</v>
      </c>
      <c r="F70" s="174">
        <v>0</v>
      </c>
      <c r="G70" s="175">
        <f t="shared" si="6"/>
        <v>0</v>
      </c>
      <c r="O70" s="204">
        <v>2</v>
      </c>
      <c r="AA70" s="203">
        <v>3</v>
      </c>
      <c r="AB70" s="203">
        <v>1</v>
      </c>
      <c r="AC70" s="203">
        <v>55242184</v>
      </c>
      <c r="AZ70" s="206">
        <v>1</v>
      </c>
      <c r="BA70" s="206">
        <f t="shared" si="7"/>
        <v>0</v>
      </c>
      <c r="BB70" s="146">
        <f t="shared" si="8"/>
        <v>0</v>
      </c>
      <c r="BC70" s="146">
        <f t="shared" si="9"/>
        <v>0</v>
      </c>
      <c r="BD70" s="146">
        <f t="shared" si="10"/>
        <v>0</v>
      </c>
      <c r="BE70" s="146">
        <f t="shared" si="11"/>
        <v>0</v>
      </c>
      <c r="CA70" s="176">
        <v>3</v>
      </c>
      <c r="CB70" s="176">
        <v>1</v>
      </c>
      <c r="CZ70" s="206">
        <v>0.6</v>
      </c>
    </row>
    <row r="71" spans="1:104" x14ac:dyDescent="0.2">
      <c r="A71" s="170">
        <v>42</v>
      </c>
      <c r="B71" s="171" t="s">
        <v>181</v>
      </c>
      <c r="C71" s="172" t="s">
        <v>182</v>
      </c>
      <c r="D71" s="173" t="s">
        <v>183</v>
      </c>
      <c r="E71" s="174">
        <v>6</v>
      </c>
      <c r="F71" s="174">
        <v>0</v>
      </c>
      <c r="G71" s="175">
        <f t="shared" si="6"/>
        <v>0</v>
      </c>
      <c r="O71" s="204">
        <v>2</v>
      </c>
      <c r="AA71" s="203">
        <v>10</v>
      </c>
      <c r="AB71" s="203">
        <v>0</v>
      </c>
      <c r="AC71" s="203">
        <v>8</v>
      </c>
      <c r="AZ71" s="206">
        <v>5</v>
      </c>
      <c r="BA71" s="206">
        <f t="shared" si="7"/>
        <v>0</v>
      </c>
      <c r="BB71" s="146">
        <f t="shared" si="8"/>
        <v>0</v>
      </c>
      <c r="BC71" s="146">
        <f t="shared" si="9"/>
        <v>0</v>
      </c>
      <c r="BD71" s="146">
        <f t="shared" si="10"/>
        <v>0</v>
      </c>
      <c r="BE71" s="146">
        <f t="shared" si="11"/>
        <v>0</v>
      </c>
      <c r="CA71" s="176">
        <v>10</v>
      </c>
      <c r="CB71" s="176">
        <v>0</v>
      </c>
      <c r="CZ71" s="206">
        <v>0</v>
      </c>
    </row>
    <row r="72" spans="1:104" x14ac:dyDescent="0.2">
      <c r="A72" s="182"/>
      <c r="B72" s="183" t="s">
        <v>75</v>
      </c>
      <c r="C72" s="184" t="str">
        <f>CONCATENATE(B53," ",C53)</f>
        <v>8 Trubní vedení</v>
      </c>
      <c r="D72" s="185"/>
      <c r="E72" s="186"/>
      <c r="F72" s="187"/>
      <c r="G72" s="188">
        <f>SUM(G53:G71)</f>
        <v>0</v>
      </c>
      <c r="O72" s="204">
        <v>4</v>
      </c>
      <c r="BA72" s="207">
        <f>SUM(BA53:BA71)</f>
        <v>0</v>
      </c>
      <c r="BB72" s="189">
        <f>SUM(BB53:BB71)</f>
        <v>0</v>
      </c>
      <c r="BC72" s="189">
        <f>SUM(BC53:BC71)</f>
        <v>0</v>
      </c>
      <c r="BD72" s="189">
        <f>SUM(BD53:BD71)</f>
        <v>0</v>
      </c>
      <c r="BE72" s="189">
        <f>SUM(BE53:BE71)</f>
        <v>0</v>
      </c>
    </row>
    <row r="73" spans="1:104" x14ac:dyDescent="0.2">
      <c r="A73" s="163" t="s">
        <v>72</v>
      </c>
      <c r="B73" s="164" t="s">
        <v>184</v>
      </c>
      <c r="C73" s="165" t="s">
        <v>185</v>
      </c>
      <c r="D73" s="166"/>
      <c r="E73" s="167"/>
      <c r="F73" s="167"/>
      <c r="G73" s="168"/>
      <c r="H73" s="169"/>
      <c r="I73" s="169"/>
      <c r="O73" s="204">
        <v>1</v>
      </c>
    </row>
    <row r="74" spans="1:104" x14ac:dyDescent="0.2">
      <c r="A74" s="170">
        <v>43</v>
      </c>
      <c r="B74" s="171" t="s">
        <v>186</v>
      </c>
      <c r="C74" s="172" t="s">
        <v>187</v>
      </c>
      <c r="D74" s="173" t="s">
        <v>87</v>
      </c>
      <c r="E74" s="174">
        <v>5</v>
      </c>
      <c r="F74" s="174">
        <v>0</v>
      </c>
      <c r="G74" s="175">
        <f>E74*F74</f>
        <v>0</v>
      </c>
      <c r="O74" s="204">
        <v>2</v>
      </c>
      <c r="AA74" s="203">
        <v>1</v>
      </c>
      <c r="AB74" s="203">
        <v>1</v>
      </c>
      <c r="AC74" s="203">
        <v>1</v>
      </c>
      <c r="AZ74" s="206">
        <v>1</v>
      </c>
      <c r="BA74" s="20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6">
        <v>1</v>
      </c>
      <c r="CB74" s="176">
        <v>1</v>
      </c>
      <c r="CZ74" s="206">
        <v>0.10674</v>
      </c>
    </row>
    <row r="75" spans="1:104" x14ac:dyDescent="0.2">
      <c r="A75" s="170">
        <v>44</v>
      </c>
      <c r="B75" s="171" t="s">
        <v>188</v>
      </c>
      <c r="C75" s="172" t="s">
        <v>189</v>
      </c>
      <c r="D75" s="173" t="s">
        <v>90</v>
      </c>
      <c r="E75" s="174">
        <v>0.25</v>
      </c>
      <c r="F75" s="174">
        <v>0</v>
      </c>
      <c r="G75" s="175">
        <f>E75*F75</f>
        <v>0</v>
      </c>
      <c r="O75" s="204">
        <v>2</v>
      </c>
      <c r="AA75" s="203">
        <v>1</v>
      </c>
      <c r="AB75" s="203">
        <v>1</v>
      </c>
      <c r="AC75" s="203">
        <v>1</v>
      </c>
      <c r="AZ75" s="206">
        <v>1</v>
      </c>
      <c r="BA75" s="20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6">
        <v>1</v>
      </c>
      <c r="CB75" s="176">
        <v>1</v>
      </c>
      <c r="CZ75" s="206">
        <v>2.5249999999999999</v>
      </c>
    </row>
    <row r="76" spans="1:104" x14ac:dyDescent="0.2">
      <c r="A76" s="177"/>
      <c r="B76" s="178"/>
      <c r="C76" s="229" t="s">
        <v>190</v>
      </c>
      <c r="D76" s="230"/>
      <c r="E76" s="179">
        <v>0.25</v>
      </c>
      <c r="F76" s="180"/>
      <c r="G76" s="181"/>
      <c r="M76" s="205" t="s">
        <v>190</v>
      </c>
      <c r="O76" s="204"/>
    </row>
    <row r="77" spans="1:104" x14ac:dyDescent="0.2">
      <c r="A77" s="170">
        <v>45</v>
      </c>
      <c r="B77" s="171" t="s">
        <v>191</v>
      </c>
      <c r="C77" s="172" t="s">
        <v>192</v>
      </c>
      <c r="D77" s="173" t="s">
        <v>152</v>
      </c>
      <c r="E77" s="174">
        <v>5.5</v>
      </c>
      <c r="F77" s="174">
        <v>0</v>
      </c>
      <c r="G77" s="175">
        <f>E77*F77</f>
        <v>0</v>
      </c>
      <c r="O77" s="204">
        <v>2</v>
      </c>
      <c r="AA77" s="203">
        <v>3</v>
      </c>
      <c r="AB77" s="203">
        <v>1</v>
      </c>
      <c r="AC77" s="203">
        <v>592173328</v>
      </c>
      <c r="AZ77" s="206">
        <v>1</v>
      </c>
      <c r="BA77" s="20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6">
        <v>3</v>
      </c>
      <c r="CB77" s="176">
        <v>1</v>
      </c>
      <c r="CZ77" s="206">
        <v>2.1999999999999999E-2</v>
      </c>
    </row>
    <row r="78" spans="1:104" x14ac:dyDescent="0.2">
      <c r="A78" s="182"/>
      <c r="B78" s="183" t="s">
        <v>75</v>
      </c>
      <c r="C78" s="184" t="str">
        <f>CONCATENATE(B73," ",C73)</f>
        <v>91 Doplňující práce na komunikaci</v>
      </c>
      <c r="D78" s="185"/>
      <c r="E78" s="186"/>
      <c r="F78" s="187"/>
      <c r="G78" s="188">
        <f>SUM(G73:G77)</f>
        <v>0</v>
      </c>
      <c r="O78" s="204">
        <v>4</v>
      </c>
      <c r="BA78" s="207">
        <f>SUM(BA73:BA77)</f>
        <v>0</v>
      </c>
      <c r="BB78" s="189">
        <f>SUM(BB73:BB77)</f>
        <v>0</v>
      </c>
      <c r="BC78" s="189">
        <f>SUM(BC73:BC77)</f>
        <v>0</v>
      </c>
      <c r="BD78" s="189">
        <f>SUM(BD73:BD77)</f>
        <v>0</v>
      </c>
      <c r="BE78" s="189">
        <f>SUM(BE73:BE77)</f>
        <v>0</v>
      </c>
    </row>
    <row r="79" spans="1:104" x14ac:dyDescent="0.2">
      <c r="A79" s="163" t="s">
        <v>72</v>
      </c>
      <c r="B79" s="164" t="s">
        <v>193</v>
      </c>
      <c r="C79" s="165" t="s">
        <v>194</v>
      </c>
      <c r="D79" s="166"/>
      <c r="E79" s="167"/>
      <c r="F79" s="167"/>
      <c r="G79" s="168"/>
      <c r="H79" s="169"/>
      <c r="I79" s="169"/>
      <c r="O79" s="204">
        <v>1</v>
      </c>
    </row>
    <row r="80" spans="1:104" x14ac:dyDescent="0.2">
      <c r="A80" s="170">
        <v>46</v>
      </c>
      <c r="B80" s="171" t="s">
        <v>195</v>
      </c>
      <c r="C80" s="172" t="s">
        <v>196</v>
      </c>
      <c r="D80" s="173" t="s">
        <v>197</v>
      </c>
      <c r="E80" s="174">
        <v>75.12715</v>
      </c>
      <c r="F80" s="174">
        <v>0</v>
      </c>
      <c r="G80" s="175">
        <f>E80*F80</f>
        <v>0</v>
      </c>
      <c r="O80" s="204">
        <v>2</v>
      </c>
      <c r="AA80" s="203">
        <v>7</v>
      </c>
      <c r="AB80" s="203">
        <v>1</v>
      </c>
      <c r="AC80" s="203">
        <v>2</v>
      </c>
      <c r="AZ80" s="206">
        <v>1</v>
      </c>
      <c r="BA80" s="20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6">
        <v>7</v>
      </c>
      <c r="CB80" s="176">
        <v>1</v>
      </c>
      <c r="CZ80" s="206">
        <v>0</v>
      </c>
    </row>
    <row r="81" spans="1:104" x14ac:dyDescent="0.2">
      <c r="A81" s="182"/>
      <c r="B81" s="183" t="s">
        <v>75</v>
      </c>
      <c r="C81" s="184" t="str">
        <f>CONCATENATE(B79," ",C79)</f>
        <v>99 Staveništní přesun hmot</v>
      </c>
      <c r="D81" s="185"/>
      <c r="E81" s="186"/>
      <c r="F81" s="187"/>
      <c r="G81" s="188">
        <f>SUM(G79:G80)</f>
        <v>0</v>
      </c>
      <c r="O81" s="204">
        <v>4</v>
      </c>
      <c r="BA81" s="207">
        <f>SUM(BA79:BA80)</f>
        <v>0</v>
      </c>
      <c r="BB81" s="189">
        <f>SUM(BB79:BB80)</f>
        <v>0</v>
      </c>
      <c r="BC81" s="189">
        <f>SUM(BC79:BC80)</f>
        <v>0</v>
      </c>
      <c r="BD81" s="189">
        <f>SUM(BD79:BD80)</f>
        <v>0</v>
      </c>
      <c r="BE81" s="189">
        <f>SUM(BE79:BE80)</f>
        <v>0</v>
      </c>
    </row>
    <row r="82" spans="1:104" x14ac:dyDescent="0.2">
      <c r="A82" s="163" t="s">
        <v>72</v>
      </c>
      <c r="B82" s="164" t="s">
        <v>198</v>
      </c>
      <c r="C82" s="165" t="s">
        <v>199</v>
      </c>
      <c r="D82" s="166"/>
      <c r="E82" s="167"/>
      <c r="F82" s="167"/>
      <c r="G82" s="168"/>
      <c r="H82" s="169"/>
      <c r="I82" s="169"/>
      <c r="O82" s="204">
        <v>1</v>
      </c>
    </row>
    <row r="83" spans="1:104" x14ac:dyDescent="0.2">
      <c r="A83" s="170">
        <v>47</v>
      </c>
      <c r="B83" s="171" t="s">
        <v>200</v>
      </c>
      <c r="C83" s="172" t="s">
        <v>201</v>
      </c>
      <c r="D83" s="173" t="s">
        <v>197</v>
      </c>
      <c r="E83" s="174">
        <v>10.19</v>
      </c>
      <c r="F83" s="174">
        <v>0</v>
      </c>
      <c r="G83" s="175">
        <f t="shared" ref="G83:G89" si="12">E83*F83</f>
        <v>0</v>
      </c>
      <c r="O83" s="204">
        <v>2</v>
      </c>
      <c r="AA83" s="203">
        <v>8</v>
      </c>
      <c r="AB83" s="203">
        <v>0</v>
      </c>
      <c r="AC83" s="203">
        <v>3</v>
      </c>
      <c r="AZ83" s="206">
        <v>4</v>
      </c>
      <c r="BA83" s="206">
        <f t="shared" ref="BA83:BA89" si="13">IF(AZ83=1,G83,0)</f>
        <v>0</v>
      </c>
      <c r="BB83" s="146">
        <f t="shared" ref="BB83:BB89" si="14">IF(AZ83=2,G83,0)</f>
        <v>0</v>
      </c>
      <c r="BC83" s="146">
        <f t="shared" ref="BC83:BC89" si="15">IF(AZ83=3,G83,0)</f>
        <v>0</v>
      </c>
      <c r="BD83" s="146">
        <f t="shared" ref="BD83:BD89" si="16">IF(AZ83=4,G83,0)</f>
        <v>0</v>
      </c>
      <c r="BE83" s="146">
        <f t="shared" ref="BE83:BE89" si="17">IF(AZ83=5,G83,0)</f>
        <v>0</v>
      </c>
      <c r="CA83" s="176">
        <v>8</v>
      </c>
      <c r="CB83" s="176">
        <v>0</v>
      </c>
      <c r="CZ83" s="206">
        <v>0</v>
      </c>
    </row>
    <row r="84" spans="1:104" x14ac:dyDescent="0.2">
      <c r="A84" s="170">
        <v>48</v>
      </c>
      <c r="B84" s="171" t="s">
        <v>202</v>
      </c>
      <c r="C84" s="172" t="s">
        <v>203</v>
      </c>
      <c r="D84" s="173" t="s">
        <v>197</v>
      </c>
      <c r="E84" s="174">
        <v>142.66</v>
      </c>
      <c r="F84" s="174">
        <v>0</v>
      </c>
      <c r="G84" s="175">
        <f t="shared" si="12"/>
        <v>0</v>
      </c>
      <c r="O84" s="204">
        <v>2</v>
      </c>
      <c r="AA84" s="203">
        <v>8</v>
      </c>
      <c r="AB84" s="203">
        <v>0</v>
      </c>
      <c r="AC84" s="203">
        <v>3</v>
      </c>
      <c r="AZ84" s="206">
        <v>4</v>
      </c>
      <c r="BA84" s="206">
        <f t="shared" si="13"/>
        <v>0</v>
      </c>
      <c r="BB84" s="146">
        <f t="shared" si="14"/>
        <v>0</v>
      </c>
      <c r="BC84" s="146">
        <f t="shared" si="15"/>
        <v>0</v>
      </c>
      <c r="BD84" s="146">
        <f t="shared" si="16"/>
        <v>0</v>
      </c>
      <c r="BE84" s="146">
        <f t="shared" si="17"/>
        <v>0</v>
      </c>
      <c r="CA84" s="176">
        <v>8</v>
      </c>
      <c r="CB84" s="176">
        <v>0</v>
      </c>
      <c r="CZ84" s="206">
        <v>0</v>
      </c>
    </row>
    <row r="85" spans="1:104" x14ac:dyDescent="0.2">
      <c r="A85" s="170">
        <v>49</v>
      </c>
      <c r="B85" s="171" t="s">
        <v>204</v>
      </c>
      <c r="C85" s="172" t="s">
        <v>205</v>
      </c>
      <c r="D85" s="173" t="s">
        <v>197</v>
      </c>
      <c r="E85" s="174">
        <v>10.19</v>
      </c>
      <c r="F85" s="174">
        <v>0</v>
      </c>
      <c r="G85" s="175">
        <f t="shared" si="12"/>
        <v>0</v>
      </c>
      <c r="O85" s="204">
        <v>2</v>
      </c>
      <c r="AA85" s="203">
        <v>8</v>
      </c>
      <c r="AB85" s="203">
        <v>0</v>
      </c>
      <c r="AC85" s="203">
        <v>3</v>
      </c>
      <c r="AZ85" s="206">
        <v>4</v>
      </c>
      <c r="BA85" s="206">
        <f t="shared" si="13"/>
        <v>0</v>
      </c>
      <c r="BB85" s="146">
        <f t="shared" si="14"/>
        <v>0</v>
      </c>
      <c r="BC85" s="146">
        <f t="shared" si="15"/>
        <v>0</v>
      </c>
      <c r="BD85" s="146">
        <f t="shared" si="16"/>
        <v>0</v>
      </c>
      <c r="BE85" s="146">
        <f t="shared" si="17"/>
        <v>0</v>
      </c>
      <c r="CA85" s="176">
        <v>8</v>
      </c>
      <c r="CB85" s="176">
        <v>0</v>
      </c>
      <c r="CZ85" s="206">
        <v>0</v>
      </c>
    </row>
    <row r="86" spans="1:104" x14ac:dyDescent="0.2">
      <c r="A86" s="170">
        <v>50</v>
      </c>
      <c r="B86" s="171" t="s">
        <v>206</v>
      </c>
      <c r="C86" s="172" t="s">
        <v>207</v>
      </c>
      <c r="D86" s="173" t="s">
        <v>197</v>
      </c>
      <c r="E86" s="174">
        <v>61.14</v>
      </c>
      <c r="F86" s="174">
        <v>0</v>
      </c>
      <c r="G86" s="175">
        <f t="shared" si="12"/>
        <v>0</v>
      </c>
      <c r="O86" s="204">
        <v>2</v>
      </c>
      <c r="AA86" s="203">
        <v>8</v>
      </c>
      <c r="AB86" s="203">
        <v>0</v>
      </c>
      <c r="AC86" s="203">
        <v>3</v>
      </c>
      <c r="AZ86" s="206">
        <v>4</v>
      </c>
      <c r="BA86" s="206">
        <f t="shared" si="13"/>
        <v>0</v>
      </c>
      <c r="BB86" s="146">
        <f t="shared" si="14"/>
        <v>0</v>
      </c>
      <c r="BC86" s="146">
        <f t="shared" si="15"/>
        <v>0</v>
      </c>
      <c r="BD86" s="146">
        <f t="shared" si="16"/>
        <v>0</v>
      </c>
      <c r="BE86" s="146">
        <f t="shared" si="17"/>
        <v>0</v>
      </c>
      <c r="CA86" s="176">
        <v>8</v>
      </c>
      <c r="CB86" s="176">
        <v>0</v>
      </c>
      <c r="CZ86" s="206">
        <v>0</v>
      </c>
    </row>
    <row r="87" spans="1:104" x14ac:dyDescent="0.2">
      <c r="A87" s="170">
        <v>51</v>
      </c>
      <c r="B87" s="171" t="s">
        <v>208</v>
      </c>
      <c r="C87" s="172" t="s">
        <v>209</v>
      </c>
      <c r="D87" s="173" t="s">
        <v>197</v>
      </c>
      <c r="E87" s="174">
        <v>10.19</v>
      </c>
      <c r="F87" s="174">
        <v>0</v>
      </c>
      <c r="G87" s="175">
        <f t="shared" si="12"/>
        <v>0</v>
      </c>
      <c r="O87" s="204">
        <v>2</v>
      </c>
      <c r="AA87" s="203">
        <v>8</v>
      </c>
      <c r="AB87" s="203">
        <v>0</v>
      </c>
      <c r="AC87" s="203">
        <v>3</v>
      </c>
      <c r="AZ87" s="206">
        <v>4</v>
      </c>
      <c r="BA87" s="206">
        <f t="shared" si="13"/>
        <v>0</v>
      </c>
      <c r="BB87" s="146">
        <f t="shared" si="14"/>
        <v>0</v>
      </c>
      <c r="BC87" s="146">
        <f t="shared" si="15"/>
        <v>0</v>
      </c>
      <c r="BD87" s="146">
        <f t="shared" si="16"/>
        <v>0</v>
      </c>
      <c r="BE87" s="146">
        <f t="shared" si="17"/>
        <v>0</v>
      </c>
      <c r="CA87" s="176">
        <v>8</v>
      </c>
      <c r="CB87" s="176">
        <v>0</v>
      </c>
      <c r="CZ87" s="206">
        <v>0</v>
      </c>
    </row>
    <row r="88" spans="1:104" x14ac:dyDescent="0.2">
      <c r="A88" s="170">
        <v>52</v>
      </c>
      <c r="B88" s="171" t="s">
        <v>210</v>
      </c>
      <c r="C88" s="172" t="s">
        <v>211</v>
      </c>
      <c r="D88" s="173" t="s">
        <v>197</v>
      </c>
      <c r="E88" s="174">
        <v>10.19</v>
      </c>
      <c r="F88" s="174">
        <v>0</v>
      </c>
      <c r="G88" s="175">
        <f t="shared" si="12"/>
        <v>0</v>
      </c>
      <c r="O88" s="204">
        <v>2</v>
      </c>
      <c r="AA88" s="203">
        <v>8</v>
      </c>
      <c r="AB88" s="203">
        <v>0</v>
      </c>
      <c r="AC88" s="203">
        <v>3</v>
      </c>
      <c r="AZ88" s="206">
        <v>4</v>
      </c>
      <c r="BA88" s="206">
        <f t="shared" si="13"/>
        <v>0</v>
      </c>
      <c r="BB88" s="146">
        <f t="shared" si="14"/>
        <v>0</v>
      </c>
      <c r="BC88" s="146">
        <f t="shared" si="15"/>
        <v>0</v>
      </c>
      <c r="BD88" s="146">
        <f t="shared" si="16"/>
        <v>0</v>
      </c>
      <c r="BE88" s="146">
        <f t="shared" si="17"/>
        <v>0</v>
      </c>
      <c r="CA88" s="176">
        <v>8</v>
      </c>
      <c r="CB88" s="176">
        <v>0</v>
      </c>
      <c r="CZ88" s="206">
        <v>0</v>
      </c>
    </row>
    <row r="89" spans="1:104" x14ac:dyDescent="0.2">
      <c r="A89" s="170">
        <v>53</v>
      </c>
      <c r="B89" s="171" t="s">
        <v>212</v>
      </c>
      <c r="C89" s="172" t="s">
        <v>213</v>
      </c>
      <c r="D89" s="173" t="s">
        <v>197</v>
      </c>
      <c r="E89" s="174">
        <v>10.19</v>
      </c>
      <c r="F89" s="174">
        <v>0</v>
      </c>
      <c r="G89" s="175">
        <f t="shared" si="12"/>
        <v>0</v>
      </c>
      <c r="O89" s="204">
        <v>2</v>
      </c>
      <c r="AA89" s="203">
        <v>8</v>
      </c>
      <c r="AB89" s="203">
        <v>0</v>
      </c>
      <c r="AC89" s="203">
        <v>3</v>
      </c>
      <c r="AZ89" s="206">
        <v>4</v>
      </c>
      <c r="BA89" s="206">
        <f t="shared" si="13"/>
        <v>0</v>
      </c>
      <c r="BB89" s="146">
        <f t="shared" si="14"/>
        <v>0</v>
      </c>
      <c r="BC89" s="146">
        <f t="shared" si="15"/>
        <v>0</v>
      </c>
      <c r="BD89" s="146">
        <f t="shared" si="16"/>
        <v>0</v>
      </c>
      <c r="BE89" s="146">
        <f t="shared" si="17"/>
        <v>0</v>
      </c>
      <c r="CA89" s="176">
        <v>8</v>
      </c>
      <c r="CB89" s="176">
        <v>0</v>
      </c>
      <c r="CZ89" s="206">
        <v>0</v>
      </c>
    </row>
    <row r="90" spans="1:104" x14ac:dyDescent="0.2">
      <c r="A90" s="182"/>
      <c r="B90" s="183" t="s">
        <v>75</v>
      </c>
      <c r="C90" s="184" t="str">
        <f>CONCATENATE(B82," ",C82)</f>
        <v>D96 Přesuny suti a vybouraných hmot</v>
      </c>
      <c r="D90" s="185"/>
      <c r="E90" s="186"/>
      <c r="F90" s="187"/>
      <c r="G90" s="188">
        <f>SUM(G82:G89)</f>
        <v>0</v>
      </c>
      <c r="O90" s="204">
        <v>4</v>
      </c>
      <c r="BA90" s="207">
        <f>SUM(BA82:BA89)</f>
        <v>0</v>
      </c>
      <c r="BB90" s="189">
        <f>SUM(BB82:BB89)</f>
        <v>0</v>
      </c>
      <c r="BC90" s="189">
        <f>SUM(BC82:BC89)</f>
        <v>0</v>
      </c>
      <c r="BD90" s="189">
        <f>SUM(BD82:BD89)</f>
        <v>0</v>
      </c>
      <c r="BE90" s="189">
        <f>SUM(BE82:BE89)</f>
        <v>0</v>
      </c>
    </row>
    <row r="91" spans="1:104" x14ac:dyDescent="0.2">
      <c r="A91" s="163" t="s">
        <v>72</v>
      </c>
      <c r="B91" s="164" t="s">
        <v>214</v>
      </c>
      <c r="C91" s="165" t="s">
        <v>215</v>
      </c>
      <c r="D91" s="166"/>
      <c r="E91" s="167"/>
      <c r="F91" s="167"/>
      <c r="G91" s="168"/>
      <c r="H91" s="169"/>
      <c r="I91" s="169"/>
      <c r="O91" s="204">
        <v>1</v>
      </c>
    </row>
    <row r="92" spans="1:104" ht="22.5" x14ac:dyDescent="0.2">
      <c r="A92" s="170">
        <v>54</v>
      </c>
      <c r="B92" s="171" t="s">
        <v>216</v>
      </c>
      <c r="C92" s="172" t="s">
        <v>217</v>
      </c>
      <c r="D92" s="173" t="s">
        <v>87</v>
      </c>
      <c r="E92" s="174">
        <v>130</v>
      </c>
      <c r="F92" s="174">
        <v>0</v>
      </c>
      <c r="G92" s="175">
        <f>E92*F92</f>
        <v>0</v>
      </c>
      <c r="O92" s="204">
        <v>2</v>
      </c>
      <c r="AA92" s="203">
        <v>1</v>
      </c>
      <c r="AB92" s="203">
        <v>9</v>
      </c>
      <c r="AC92" s="203">
        <v>9</v>
      </c>
      <c r="AZ92" s="206">
        <v>4</v>
      </c>
      <c r="BA92" s="206">
        <f>IF(AZ92=1,G92,0)</f>
        <v>0</v>
      </c>
      <c r="BB92" s="146">
        <f>IF(AZ92=2,G92,0)</f>
        <v>0</v>
      </c>
      <c r="BC92" s="146">
        <f>IF(AZ92=3,G92,0)</f>
        <v>0</v>
      </c>
      <c r="BD92" s="146">
        <f>IF(AZ92=4,G92,0)</f>
        <v>0</v>
      </c>
      <c r="BE92" s="146">
        <f>IF(AZ92=5,G92,0)</f>
        <v>0</v>
      </c>
      <c r="CA92" s="176">
        <v>1</v>
      </c>
      <c r="CB92" s="176">
        <v>9</v>
      </c>
      <c r="CZ92" s="206">
        <v>0</v>
      </c>
    </row>
    <row r="93" spans="1:104" x14ac:dyDescent="0.2">
      <c r="A93" s="182"/>
      <c r="B93" s="183" t="s">
        <v>75</v>
      </c>
      <c r="C93" s="184" t="str">
        <f>CONCATENATE(B91," ",C91)</f>
        <v>M21 Elektromontáže</v>
      </c>
      <c r="D93" s="185"/>
      <c r="E93" s="186"/>
      <c r="F93" s="187"/>
      <c r="G93" s="188">
        <f>SUM(G91:G92)</f>
        <v>0</v>
      </c>
      <c r="O93" s="204">
        <v>4</v>
      </c>
      <c r="BA93" s="207">
        <f>SUM(BA91:BA92)</f>
        <v>0</v>
      </c>
      <c r="BB93" s="189">
        <f>SUM(BB91:BB92)</f>
        <v>0</v>
      </c>
      <c r="BC93" s="189">
        <f>SUM(BC91:BC92)</f>
        <v>0</v>
      </c>
      <c r="BD93" s="189">
        <f>SUM(BD91:BD92)</f>
        <v>0</v>
      </c>
      <c r="BE93" s="189">
        <f>SUM(BE91:BE92)</f>
        <v>0</v>
      </c>
    </row>
    <row r="94" spans="1:104" x14ac:dyDescent="0.2">
      <c r="E94" s="146"/>
    </row>
    <row r="95" spans="1:104" x14ac:dyDescent="0.2">
      <c r="E95" s="146"/>
    </row>
    <row r="96" spans="1:104" x14ac:dyDescent="0.2">
      <c r="E96" s="146"/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E113" s="146"/>
    </row>
    <row r="114" spans="1:7" x14ac:dyDescent="0.2">
      <c r="E114" s="146"/>
    </row>
    <row r="115" spans="1:7" x14ac:dyDescent="0.2">
      <c r="E115" s="146"/>
    </row>
    <row r="116" spans="1:7" x14ac:dyDescent="0.2">
      <c r="E116" s="146"/>
    </row>
    <row r="117" spans="1:7" x14ac:dyDescent="0.2">
      <c r="A117" s="190"/>
      <c r="B117" s="190"/>
      <c r="C117" s="190"/>
      <c r="D117" s="190"/>
      <c r="E117" s="190"/>
      <c r="F117" s="190"/>
      <c r="G117" s="190"/>
    </row>
    <row r="118" spans="1:7" x14ac:dyDescent="0.2">
      <c r="A118" s="190"/>
      <c r="B118" s="190"/>
      <c r="C118" s="190"/>
      <c r="D118" s="190"/>
      <c r="E118" s="190"/>
      <c r="F118" s="190"/>
      <c r="G118" s="190"/>
    </row>
    <row r="119" spans="1:7" x14ac:dyDescent="0.2">
      <c r="A119" s="190"/>
      <c r="B119" s="190"/>
      <c r="C119" s="190"/>
      <c r="D119" s="190"/>
      <c r="E119" s="190"/>
      <c r="F119" s="190"/>
      <c r="G119" s="190"/>
    </row>
    <row r="120" spans="1:7" x14ac:dyDescent="0.2">
      <c r="A120" s="190"/>
      <c r="B120" s="190"/>
      <c r="C120" s="190"/>
      <c r="D120" s="190"/>
      <c r="E120" s="190"/>
      <c r="F120" s="190"/>
      <c r="G120" s="190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E127" s="146"/>
    </row>
    <row r="128" spans="1:7" x14ac:dyDescent="0.2">
      <c r="E128" s="146"/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E148" s="146"/>
    </row>
    <row r="149" spans="1:7" x14ac:dyDescent="0.2">
      <c r="E149" s="146"/>
    </row>
    <row r="150" spans="1:7" x14ac:dyDescent="0.2">
      <c r="E150" s="146"/>
    </row>
    <row r="151" spans="1:7" x14ac:dyDescent="0.2">
      <c r="E151" s="146"/>
    </row>
    <row r="152" spans="1:7" x14ac:dyDescent="0.2">
      <c r="A152" s="191"/>
      <c r="B152" s="191"/>
    </row>
    <row r="153" spans="1:7" x14ac:dyDescent="0.2">
      <c r="A153" s="190"/>
      <c r="B153" s="190"/>
      <c r="C153" s="193"/>
      <c r="D153" s="193"/>
      <c r="E153" s="194"/>
      <c r="F153" s="193"/>
      <c r="G153" s="195"/>
    </row>
    <row r="154" spans="1:7" x14ac:dyDescent="0.2">
      <c r="A154" s="196"/>
      <c r="B154" s="196"/>
      <c r="C154" s="190"/>
      <c r="D154" s="190"/>
      <c r="E154" s="197"/>
      <c r="F154" s="190"/>
      <c r="G154" s="190"/>
    </row>
    <row r="155" spans="1:7" x14ac:dyDescent="0.2">
      <c r="A155" s="190"/>
      <c r="B155" s="190"/>
      <c r="C155" s="190"/>
      <c r="D155" s="190"/>
      <c r="E155" s="197"/>
      <c r="F155" s="190"/>
      <c r="G155" s="190"/>
    </row>
    <row r="156" spans="1:7" x14ac:dyDescent="0.2">
      <c r="A156" s="190"/>
      <c r="B156" s="190"/>
      <c r="C156" s="190"/>
      <c r="D156" s="190"/>
      <c r="E156" s="197"/>
      <c r="F156" s="190"/>
      <c r="G156" s="190"/>
    </row>
    <row r="157" spans="1:7" x14ac:dyDescent="0.2">
      <c r="A157" s="190"/>
      <c r="B157" s="190"/>
      <c r="C157" s="190"/>
      <c r="D157" s="190"/>
      <c r="E157" s="197"/>
      <c r="F157" s="190"/>
      <c r="G157" s="190"/>
    </row>
    <row r="158" spans="1:7" x14ac:dyDescent="0.2">
      <c r="A158" s="190"/>
      <c r="B158" s="190"/>
      <c r="C158" s="190"/>
      <c r="D158" s="190"/>
      <c r="E158" s="197"/>
      <c r="F158" s="190"/>
      <c r="G158" s="190"/>
    </row>
    <row r="159" spans="1:7" x14ac:dyDescent="0.2">
      <c r="A159" s="190"/>
      <c r="B159" s="190"/>
      <c r="C159" s="190"/>
      <c r="D159" s="190"/>
      <c r="E159" s="197"/>
      <c r="F159" s="190"/>
      <c r="G159" s="190"/>
    </row>
    <row r="160" spans="1:7" x14ac:dyDescent="0.2">
      <c r="A160" s="190"/>
      <c r="B160" s="190"/>
      <c r="C160" s="190"/>
      <c r="D160" s="190"/>
      <c r="E160" s="197"/>
      <c r="F160" s="190"/>
      <c r="G160" s="190"/>
    </row>
    <row r="161" spans="1:7" x14ac:dyDescent="0.2">
      <c r="A161" s="190"/>
      <c r="B161" s="190"/>
      <c r="C161" s="190"/>
      <c r="D161" s="190"/>
      <c r="E161" s="197"/>
      <c r="F161" s="190"/>
      <c r="G161" s="190"/>
    </row>
    <row r="162" spans="1:7" x14ac:dyDescent="0.2">
      <c r="A162" s="190"/>
      <c r="B162" s="190"/>
      <c r="C162" s="190"/>
      <c r="D162" s="190"/>
      <c r="E162" s="197"/>
      <c r="F162" s="190"/>
      <c r="G162" s="190"/>
    </row>
    <row r="163" spans="1:7" x14ac:dyDescent="0.2">
      <c r="A163" s="190"/>
      <c r="B163" s="190"/>
      <c r="C163" s="190"/>
      <c r="D163" s="190"/>
      <c r="E163" s="197"/>
      <c r="F163" s="190"/>
      <c r="G163" s="190"/>
    </row>
    <row r="164" spans="1:7" x14ac:dyDescent="0.2">
      <c r="A164" s="190"/>
      <c r="B164" s="190"/>
      <c r="C164" s="190"/>
      <c r="D164" s="190"/>
      <c r="E164" s="197"/>
      <c r="F164" s="190"/>
      <c r="G164" s="190"/>
    </row>
    <row r="165" spans="1:7" x14ac:dyDescent="0.2">
      <c r="A165" s="190"/>
      <c r="B165" s="190"/>
      <c r="C165" s="190"/>
      <c r="D165" s="190"/>
      <c r="E165" s="197"/>
      <c r="F165" s="190"/>
      <c r="G165" s="190"/>
    </row>
    <row r="166" spans="1:7" x14ac:dyDescent="0.2">
      <c r="A166" s="190"/>
      <c r="B166" s="190"/>
      <c r="C166" s="190"/>
      <c r="D166" s="190"/>
      <c r="E166" s="197"/>
      <c r="F166" s="190"/>
      <c r="G166" s="190"/>
    </row>
  </sheetData>
  <mergeCells count="21">
    <mergeCell ref="C76:D76"/>
    <mergeCell ref="C57:D57"/>
    <mergeCell ref="C33:D33"/>
    <mergeCell ref="C35:D35"/>
    <mergeCell ref="C37:D37"/>
    <mergeCell ref="C40:D40"/>
    <mergeCell ref="C45:D45"/>
    <mergeCell ref="C31:D31"/>
    <mergeCell ref="A1:G1"/>
    <mergeCell ref="A3:B3"/>
    <mergeCell ref="A4:B4"/>
    <mergeCell ref="E4:G4"/>
    <mergeCell ref="C14:D14"/>
    <mergeCell ref="C17:D17"/>
    <mergeCell ref="C19:D19"/>
    <mergeCell ref="C21:D21"/>
    <mergeCell ref="C23:D23"/>
    <mergeCell ref="C25:D25"/>
    <mergeCell ref="C26:D26"/>
    <mergeCell ref="C28:D28"/>
    <mergeCell ref="C30:D30"/>
  </mergeCells>
  <printOptions gridLinesSet="0"/>
  <pageMargins left="0.59055118110236227" right="0.39370078740157483" top="0.59055118110236227" bottom="0.98425196850393704" header="0.19685039370078741" footer="0.51181102362204722"/>
  <pageSetup paperSize="9" scale="56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Lenka KREJČIŘÍKOVÁ</cp:lastModifiedBy>
  <cp:lastPrinted>2022-02-08T06:45:25Z</cp:lastPrinted>
  <dcterms:created xsi:type="dcterms:W3CDTF">2022-01-28T13:51:05Z</dcterms:created>
  <dcterms:modified xsi:type="dcterms:W3CDTF">2022-02-08T07:08:04Z</dcterms:modified>
</cp:coreProperties>
</file>