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32250" yWindow="1170" windowWidth="16830" windowHeight="15195" activeTab="0"/>
  </bookViews>
  <sheets>
    <sheet name="Rekapitulace stavby" sheetId="1" r:id="rId1"/>
    <sheet name="SO 101 - Zpevněná plocha ..." sheetId="2" r:id="rId2"/>
  </sheets>
  <definedNames>
    <definedName name="_xlnm._FilterDatabase" localSheetId="1" hidden="1">'SO 101 - Zpevněná plocha ...'!$C$121:$K$203</definedName>
    <definedName name="_xlnm.Print_Area" localSheetId="0">'Rekapitulace stavby'!$D$4:$AO$76,'Rekapitulace stavby'!$C$82:$AQ$96</definedName>
    <definedName name="_xlnm.Print_Area" localSheetId="1">'SO 101 - Zpevněná plocha ...'!$C$4:$J$76,'SO 101 - Zpevněná plocha ...'!$C$82:$J$103,'SO 101 - Zpevněná plocha ...'!$C$109:$K$203</definedName>
    <definedName name="_xlnm.Print_Titles" localSheetId="0">'Rekapitulace stavby'!$92:$92</definedName>
    <definedName name="_xlnm.Print_Titles" localSheetId="1">'SO 101 - Zpevněná plocha ...'!$121:$121</definedName>
  </definedNames>
  <calcPr calcId="191029"/>
  <extLst/>
</workbook>
</file>

<file path=xl/sharedStrings.xml><?xml version="1.0" encoding="utf-8"?>
<sst xmlns="http://schemas.openxmlformats.org/spreadsheetml/2006/main" count="989" uniqueCount="272">
  <si>
    <t>Export Komplet</t>
  </si>
  <si>
    <t/>
  </si>
  <si>
    <t>2.0</t>
  </si>
  <si>
    <t>False</t>
  </si>
  <si>
    <t>{0e405665-4f01-4407-984a-dbbaccffc693}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</si>
  <si>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</si>
  <si>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</si>
  <si>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</si>
  <si>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</si>
  <si>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</si>
  <si>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</si>
  <si>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</si>
  <si>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</si>
  <si>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</si>
  <si>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DDM-2022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</si>
  <si>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</si>
  <si>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</si>
  <si>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Veselí nad Moravou DDM - Zpevněná plocha pro dopravní výuku a volnočasové aktivity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</si>
  <si>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</si>
  <si>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</si>
  <si>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</si>
  <si>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</si>
  <si>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</si>
  <si>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</si>
  <si>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</si>
  <si>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</si>
  <si>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</si>
  <si>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</si>
  <si>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</si>
  <si>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</si>
  <si>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</si>
  <si>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</si>
  <si>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</si>
  <si>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</si>
  <si>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</si>
  <si>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</si>
  <si>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</si>
  <si>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</si>
  <si>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</si>
  <si>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</si>
  <si>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</si>
  <si>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</si>
  <si>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</si>
  <si>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</si>
  <si>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</si>
  <si>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</si>
  <si>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</si>
  <si>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</si>
  <si>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</si>
  <si>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</si>
  <si>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</si>
  <si>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</si>
  <si>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</si>
  <si>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</si>
  <si>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</si>
  <si>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</si>
  <si>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</si>
  <si>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</si>
  <si>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</si>
  <si>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</si>
  <si>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</si>
  <si>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</si>
  <si>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</si>
  <si>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</si>
  <si>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</si>
  <si>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</si>
  <si>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</si>
  <si>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</si>
  <si>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</si>
  <si>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</si>
  <si>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</si>
  <si>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</si>
  <si>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</si>
  <si>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</si>
  <si>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</si>
  <si>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</si>
  <si>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</si>
  <si>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</si>
  <si>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Zpevněná plocha a mobiliář</t>
  </si>
  <si>
    <t>STA</t>
  </si>
  <si>
    <t>1</t>
  </si>
  <si>
    <t>{bf6c19fe-85d9-425d-b6b4-74565690ddd2}</t>
  </si>
  <si>
    <t>2</t>
  </si>
  <si>
    <t>KRYCÍ LIST SOUPISU PRACÍ</t>
  </si>
  <si>
    <t>Objekt:</t>
  </si>
  <si>
    <t>SO 101 - Zpevněná plocha a mobiliář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</si>
  <si>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</si>
  <si>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</si>
  <si>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</si>
  <si>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</si>
  <si>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</si>
  <si>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</si>
  <si>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</si>
  <si>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</si>
  <si>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</si>
  <si>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</si>
  <si>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</si>
  <si>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</si>
  <si>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</si>
  <si>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</si>
  <si>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</si>
  <si>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</si>
  <si>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</si>
  <si>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</si>
  <si>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</si>
  <si>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</si>
  <si>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</si>
  <si>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</si>
  <si>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</si>
  <si>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</si>
  <si>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</si>
  <si>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</si>
  <si>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</si>
  <si>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</si>
  <si>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</si>
  <si>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112251101</t>
  </si>
  <si>
    <t>Odstranění pařezů D přes 100 do 300 mm</t>
  </si>
  <si>
    <t>kus</t>
  </si>
  <si>
    <t>CS ÚRS 2022 01</t>
  </si>
  <si>
    <t>4</t>
  </si>
  <si>
    <t>-638046352</t>
  </si>
  <si>
    <t>PP</t>
  </si>
  <si>
    <t>Odstranění pařezů strojně s jejich vykopáním, vytrháním nebo odstřelením průměru přes 100 do 300 mm</t>
  </si>
  <si>
    <t>113107332</t>
  </si>
  <si>
    <t>Odstranění podkladu z betonu prostého tl přes 150 do 300 mm strojně pl do 50 m2</t>
  </si>
  <si>
    <t>m2</t>
  </si>
  <si>
    <t>-991351293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</si>
  <si>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</si>
  <si>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VV</t>
  </si>
  <si>
    <t>"vybourání betonové plochy do 30cm, suť 0,625 t/m2" 47</t>
  </si>
  <si>
    <t>3</t>
  </si>
  <si>
    <t>121151103</t>
  </si>
  <si>
    <t>Sejmutí ornice plochy do 100 m2 tl vrstvy do 200 mm strojně</t>
  </si>
  <si>
    <t>CS ÚRS 2020 02</t>
  </si>
  <si>
    <t>-991275564</t>
  </si>
  <si>
    <t>Sejmutí ornice strojně při souvislé ploše do 100 m2, tl. vrstvy do 200 mm</t>
  </si>
  <si>
    <t>"sejmutí travního drnu v tl. 10cm" 657</t>
  </si>
  <si>
    <t>122251104</t>
  </si>
  <si>
    <t>Odkopávky a prokopávky nezapažené v hornině třídy těžitelnosti I skupiny 3 objem do 500 m3 strojně</t>
  </si>
  <si>
    <t>m3</t>
  </si>
  <si>
    <t>494218603</t>
  </si>
  <si>
    <t>Odkopávky a prokopávky nezapažené strojně v hornině třídy těžitelnosti I skupiny 3 přes 100 do 500 m3</t>
  </si>
  <si>
    <t>"odkopávky pro konstrukční vrstvy" 93</t>
  </si>
  <si>
    <t>Součet</t>
  </si>
  <si>
    <t>5</t>
  </si>
  <si>
    <t>162201421</t>
  </si>
  <si>
    <t>Vodorovné přemístění pařezů do 1 km D přes 100 do 300 mm</t>
  </si>
  <si>
    <t>1577774494</t>
  </si>
  <si>
    <t>Vodorovné přemístění větví, kmenů nebo pařezů s naložením, složením a dopravou do 1000 m pařezů kmenů, průměru přes 100 do 300 mm</t>
  </si>
  <si>
    <t>6</t>
  </si>
  <si>
    <t>162251102</t>
  </si>
  <si>
    <t>Vodorovné přemístění přes 20 do 50 m výkopku/sypaniny z horniny třídy těžitelnosti I skupiny 1 až 3</t>
  </si>
  <si>
    <t>-156633625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</si>
  <si>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</si>
  <si>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"staveništní přesun zeminy - travního drnu" 20</t>
  </si>
  <si>
    <t>7</t>
  </si>
  <si>
    <t>162301941</t>
  </si>
  <si>
    <t>Příplatek k vodorovnému přemístění větví stromů jehličnatých D kmene přes 100 do 300 mm ZKD 1 km</t>
  </si>
  <si>
    <t>2009234324</t>
  </si>
  <si>
    <t>Vodorovné přemístění větví, kmenů nebo pařezů s naložením, složením a dopravou Příplatek k cenám za každých dalších i započatých 1000 m přes 1000 m větví stromů jehličnatých, o průměru kmene přes 100 do 300 mm</t>
  </si>
  <si>
    <t>"příplatek za odvoz na skládku do 20 km" 2*19</t>
  </si>
  <si>
    <t>8</t>
  </si>
  <si>
    <t>162301961</t>
  </si>
  <si>
    <t>Příplatek k vodorovnému přemístění kmenů stromů jehličnatých D kmene přes 100 do 300 mm ZKD 1 km</t>
  </si>
  <si>
    <t>183520619</t>
  </si>
  <si>
    <t>Vodorovné přemístění větví, kmenů nebo pařezů s naložením, složením a dopravou Příplatek k cenám za každých dalších i započatých 1000 m přes 1000 m kmenů stromů jehličnatých, průměru přes 100 do 300 mm</t>
  </si>
  <si>
    <t>9</t>
  </si>
  <si>
    <t>162301971</t>
  </si>
  <si>
    <t>Příplatek k vodorovnému přemístění pařezů D přes 100 do 300 mm ZKD 1 km</t>
  </si>
  <si>
    <t>1833908511</t>
  </si>
  <si>
    <t>Vodorovné přemístění větví, kmenů nebo pařezů s naložením, složením a dopravou Příplatek k cenám za každých dalších i započatých 1000 m přes 1000 m pařezů kmenů, průměru přes 100 do 300 mm</t>
  </si>
  <si>
    <t>10</t>
  </si>
  <si>
    <t>162751117</t>
  </si>
  <si>
    <t>Vodorovné přemístění přes 9 000 do 10000 m výkopku/sypaniny z horniny třídy těžitelnosti I skupiny 1 až 3</t>
  </si>
  <si>
    <t>-740465872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</si>
  <si>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</si>
  <si>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přebytečné zeminy na skládku"</t>
  </si>
  <si>
    <t>"travní drn" 65,7-40</t>
  </si>
  <si>
    <t>"odkopávky" 93</t>
  </si>
  <si>
    <t>11</t>
  </si>
  <si>
    <t>167151101</t>
  </si>
  <si>
    <t>Nakládání výkopku z hornin třídy těžitelnosti I skupiny 1 až 3 do 100 m3</t>
  </si>
  <si>
    <t>1157041514</t>
  </si>
  <si>
    <t>Nakládání, skládání a překládání neulehlého výkopku nebo sypaniny strojně nakládání, množství do 100 m3, z horniny třídy těžitelnosti I, skupiny 1 až 3</t>
  </si>
  <si>
    <t>12</t>
  </si>
  <si>
    <t>171201231</t>
  </si>
  <si>
    <t>Poplatek za uložení zeminy a kamení na recyklační skládce (skládkovné) kód odpadu 17 05 04</t>
  </si>
  <si>
    <t>t</t>
  </si>
  <si>
    <t>-746683621</t>
  </si>
  <si>
    <t>Poplatek za uložení stavebního odpadu na recyklační skládce (skládkovné) zeminy a kamení zatříděného do Katalogu odpadů pod kódem 17 05 04</t>
  </si>
  <si>
    <t>118,7*1,7</t>
  </si>
  <si>
    <t>13</t>
  </si>
  <si>
    <t>171251201</t>
  </si>
  <si>
    <t>Uložení sypaniny na skládky nebo meziskládky</t>
  </si>
  <si>
    <t>2062822867</t>
  </si>
  <si>
    <t>Uložení sypaniny na skládky nebo meziskládky bez hutnění s upravením uložené sypaniny do předepsaného tvaru</t>
  </si>
  <si>
    <t>"uložení přebytečné zeminy na skládce" 118,7</t>
  </si>
  <si>
    <t>14</t>
  </si>
  <si>
    <t>174251202</t>
  </si>
  <si>
    <t>Zásyp jam po pařezech D pařezů přes 300 do 500 mm strojně</t>
  </si>
  <si>
    <t>-2038593118</t>
  </si>
  <si>
    <t>Zásyp jam po pařezech strojně výkopkem z horniny získané při dobývání pařezů s hrubým urovnáním povrchu zasypávky průměru pařezu přes 300 do 500 mm</t>
  </si>
  <si>
    <t>181351003</t>
  </si>
  <si>
    <t>Rozprostření ornice tl vrstvy do 200 mm pl do 100 m2 v rovině nebo ve svahu do 1:5 strojně</t>
  </si>
  <si>
    <t>1861318897</t>
  </si>
  <si>
    <t>Rozprostření a urovnání ornice v rovině nebo ve svahu sklonu do 1:5 strojně při souvislé ploše do 100 m2, tl. vrstvy do 200 mm</t>
  </si>
  <si>
    <t>"rozprostření travního drnu kolem obrub a v přilehlém okolí" 400</t>
  </si>
  <si>
    <t>16</t>
  </si>
  <si>
    <t>181951112</t>
  </si>
  <si>
    <t>Úprava pláně v hornině třídy těžitelnosti I skupiny 1 až 3 se zhutněním strojně</t>
  </si>
  <si>
    <t>1693907090</t>
  </si>
  <si>
    <t>Úprava pláně vyrovnáním výškových rozdílů strojně v hornině třídy těžitelnosti I, skupiny 1 až 3 se zhutněním</t>
  </si>
  <si>
    <t>Komunikace pozemní</t>
  </si>
  <si>
    <t>17</t>
  </si>
  <si>
    <t>564861111</t>
  </si>
  <si>
    <t>Podklad ze štěrkodrtě ŠD plochy přes 100 m2 tl 200 mm</t>
  </si>
  <si>
    <t>1791698331</t>
  </si>
  <si>
    <t>Podklad ze štěrkodrti ŠD  s rozprostřením a zhutněním, po zhutnění tl. 200 mm</t>
  </si>
  <si>
    <t>"podkladní vrstva z ŠD fr. 0/63" 620</t>
  </si>
  <si>
    <t>18</t>
  </si>
  <si>
    <t>596211113</t>
  </si>
  <si>
    <t>Kladení zámkové dlažby komunikací pro pěší ručně tl 60 mm skupiny A pl přes 300 m2</t>
  </si>
  <si>
    <t>1735094262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</si>
  <si>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</si>
  <si>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"zámková dlažba tl. 6cm do lože z DK fr. 4/8 tl. 4cm" 587</t>
  </si>
  <si>
    <t>19</t>
  </si>
  <si>
    <t>M</t>
  </si>
  <si>
    <t>59245018</t>
  </si>
  <si>
    <t>dlažba tvar obdélník betonová 200x100x60mm přírodní</t>
  </si>
  <si>
    <t>297731545</t>
  </si>
  <si>
    <t xml:space="preserve">dlažba tvar obdélník betonová 200x100x60mm přírodní bez fazety
</t>
  </si>
  <si>
    <t>587*1,03</t>
  </si>
  <si>
    <t>Ostatní konstrukce a práce, bourání</t>
  </si>
  <si>
    <t>20</t>
  </si>
  <si>
    <t>916231213</t>
  </si>
  <si>
    <t>Osazení chodníkového obrubníku betonového stojatého s boční opěrou do lože z betonu prostého</t>
  </si>
  <si>
    <t>m</t>
  </si>
  <si>
    <t>1628580729</t>
  </si>
  <si>
    <t>Osazení chodníkového obrubníku betonového se zřízením lože, s vyplněním a zatřením spár cementovou maltou stojatého s boční opěrou z betonu prostého, do lože z betonu prostého</t>
  </si>
  <si>
    <t>"obruba 10/25 do betonového lože C20/25" 147+73</t>
  </si>
  <si>
    <t>59217017</t>
  </si>
  <si>
    <t>obrubník betonový chodníkový 1000x100x250mm</t>
  </si>
  <si>
    <t>1722766731</t>
  </si>
  <si>
    <t>220*1,03 'Přepočtené koeficientem množství</t>
  </si>
  <si>
    <t>997</t>
  </si>
  <si>
    <t>Přesun sutě</t>
  </si>
  <si>
    <t>22</t>
  </si>
  <si>
    <t>997221551</t>
  </si>
  <si>
    <t>Vodorovná doprava suti ze sypkých materiálů do 1 km</t>
  </si>
  <si>
    <t>1554140583</t>
  </si>
  <si>
    <t>Vodorovná doprava suti  bez naložení, ale se složením a s hrubým urovnáním ze sypkých materiálů, na vzdálenost do 1 km</t>
  </si>
  <si>
    <t>"vybouraný beton" 47*0,625</t>
  </si>
  <si>
    <t>23</t>
  </si>
  <si>
    <t>997221559</t>
  </si>
  <si>
    <t>Příplatek ZKD 1 km u vodorovné dopravy suti ze sypkých materiálů</t>
  </si>
  <si>
    <t>1535805900</t>
  </si>
  <si>
    <t>Vodorovná doprava suti  bez naložení, ale se složením a s hrubým urovnáním Příplatek k ceně za každý další i započatý 1 km přes 1 km</t>
  </si>
  <si>
    <t>"příplatek za odvoz na skládku do 20 km"</t>
  </si>
  <si>
    <t>"vybouraný beton" 47*0,625*19</t>
  </si>
  <si>
    <t>24</t>
  </si>
  <si>
    <t>997221615</t>
  </si>
  <si>
    <t>Poplatek za uložení na skládce (skládkovné) stavebního odpadu betonového kód odpadu 17 01 01</t>
  </si>
  <si>
    <t>1904506030</t>
  </si>
  <si>
    <t>Poplatek za uložení stavebního odpadu na skládce (skládkovné) z prostého betonu zatříděného do Katalogu odpadů pod kódem 17 01 01</t>
  </si>
  <si>
    <t>998</t>
  </si>
  <si>
    <t>Přesun hmot</t>
  </si>
  <si>
    <t>25</t>
  </si>
  <si>
    <t>998223011</t>
  </si>
  <si>
    <t>Přesun hmot pro pozemní komunikace s krytem dlážděným</t>
  </si>
  <si>
    <t>38470456</t>
  </si>
  <si>
    <t>Přesun hmot pro pozemní komunikace s krytem dlážděným  dopravní vzdálenost do 200 m jakékoliv délky objektu</t>
  </si>
  <si>
    <t xml:space="preserve">Výzva k podání nabídek na Příloha č. 3 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</si>
</sst>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>
      <selection activeCell="AD4" sqref="AD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C1" s="238" t="s">
        <v>271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3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198" t="s">
        <v>14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20"/>
      <c r="BE5" s="19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00" t="s">
        <v>17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20"/>
      <c r="BE6" s="19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19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9" t="s">
        <v>27</v>
      </c>
      <c r="AR8" s="20"/>
      <c r="BE8" s="196"/>
      <c r="BS8" s="17" t="s">
        <v>6</v>
      </c>
    </row>
    <row r="9" spans="2:71" s="1" customFormat="1" ht="14.45" customHeight="1">
      <c r="B9" s="20"/>
      <c r="AR9" s="20"/>
      <c r="BE9" s="196"/>
      <c r="BS9" s="17" t="s">
        <v>6</v>
      </c>
    </row>
    <row r="10" spans="2:71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19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25</v>
      </c>
      <c r="AN11" s="25" t="s">
        <v>1</v>
      </c>
      <c r="AR11" s="20"/>
      <c r="BE11" s="196"/>
      <c r="BS11" s="17" t="s">
        <v>6</v>
      </c>
    </row>
    <row r="12" spans="2:71" s="1" customFormat="1" ht="6.95" customHeight="1">
      <c r="B12" s="20"/>
      <c r="AR12" s="20"/>
      <c r="BE12" s="196"/>
      <c r="BS12" s="17" t="s">
        <v>6</v>
      </c>
    </row>
    <row r="13" spans="2:71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196"/>
      <c r="BS13" s="17" t="s">
        <v>6</v>
      </c>
    </row>
    <row r="14" spans="2:71" ht="12.75">
      <c r="B14" s="20"/>
      <c r="E14" s="201" t="s">
        <v>27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7" t="s">
        <v>25</v>
      </c>
      <c r="AN14" s="29" t="s">
        <v>27</v>
      </c>
      <c r="AR14" s="20"/>
      <c r="BE14" s="196"/>
      <c r="BS14" s="17" t="s">
        <v>6</v>
      </c>
    </row>
    <row r="15" spans="2:71" s="1" customFormat="1" ht="6.95" customHeight="1">
      <c r="B15" s="20"/>
      <c r="AR15" s="20"/>
      <c r="BE15" s="196"/>
      <c r="BS15" s="17" t="s">
        <v>3</v>
      </c>
    </row>
    <row r="16" spans="2:71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196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25</v>
      </c>
      <c r="AN17" s="25" t="s">
        <v>1</v>
      </c>
      <c r="AR17" s="20"/>
      <c r="BE17" s="196"/>
      <c r="BS17" s="17" t="s">
        <v>29</v>
      </c>
    </row>
    <row r="18" spans="2:71" s="1" customFormat="1" ht="6.95" customHeight="1">
      <c r="B18" s="20"/>
      <c r="AR18" s="20"/>
      <c r="BE18" s="196"/>
      <c r="BS18" s="17" t="s">
        <v>6</v>
      </c>
    </row>
    <row r="19" spans="2:71" s="1" customFormat="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19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25</v>
      </c>
      <c r="AN20" s="25" t="s">
        <v>1</v>
      </c>
      <c r="AR20" s="20"/>
      <c r="BE20" s="196"/>
      <c r="BS20" s="17" t="s">
        <v>29</v>
      </c>
    </row>
    <row r="21" spans="2:57" s="1" customFormat="1" ht="6.95" customHeight="1">
      <c r="B21" s="20"/>
      <c r="AR21" s="20"/>
      <c r="BE21" s="196"/>
    </row>
    <row r="22" spans="2:57" s="1" customFormat="1" ht="12" customHeight="1">
      <c r="B22" s="20"/>
      <c r="D22" s="27" t="s">
        <v>31</v>
      </c>
      <c r="AR22" s="20"/>
      <c r="BE22" s="196"/>
    </row>
    <row r="23" spans="2:57" s="1" customFormat="1" ht="16.5" customHeight="1">
      <c r="B23" s="20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20"/>
      <c r="BE23" s="196"/>
    </row>
    <row r="24" spans="2:57" s="1" customFormat="1" ht="6.95" customHeight="1">
      <c r="B24" s="20"/>
      <c r="AR24" s="20"/>
      <c r="BE24" s="19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196"/>
    </row>
    <row r="26" spans="1:57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04">
        <f>ROUND(AG94,2)</f>
        <v>0</v>
      </c>
      <c r="AL26" s="205"/>
      <c r="AM26" s="205"/>
      <c r="AN26" s="205"/>
      <c r="AO26" s="205"/>
      <c r="AP26" s="32"/>
      <c r="AQ26" s="32"/>
      <c r="AR26" s="33"/>
      <c r="BE26" s="19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19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06" t="s">
        <v>33</v>
      </c>
      <c r="M28" s="206"/>
      <c r="N28" s="206"/>
      <c r="O28" s="206"/>
      <c r="P28" s="206"/>
      <c r="Q28" s="32"/>
      <c r="R28" s="32"/>
      <c r="S28" s="32"/>
      <c r="T28" s="32"/>
      <c r="U28" s="32"/>
      <c r="V28" s="32"/>
      <c r="W28" s="206" t="s">
        <v>34</v>
      </c>
      <c r="X28" s="206"/>
      <c r="Y28" s="206"/>
      <c r="Z28" s="206"/>
      <c r="AA28" s="206"/>
      <c r="AB28" s="206"/>
      <c r="AC28" s="206"/>
      <c r="AD28" s="206"/>
      <c r="AE28" s="206"/>
      <c r="AF28" s="32"/>
      <c r="AG28" s="32"/>
      <c r="AH28" s="32"/>
      <c r="AI28" s="32"/>
      <c r="AJ28" s="32"/>
      <c r="AK28" s="206" t="s">
        <v>35</v>
      </c>
      <c r="AL28" s="206"/>
      <c r="AM28" s="206"/>
      <c r="AN28" s="206"/>
      <c r="AO28" s="206"/>
      <c r="AP28" s="32"/>
      <c r="AQ28" s="32"/>
      <c r="AR28" s="33"/>
      <c r="BE28" s="196"/>
    </row>
    <row r="29" spans="2:57" s="3" customFormat="1" ht="14.45" customHeight="1">
      <c r="B29" s="37"/>
      <c r="D29" s="27" t="s">
        <v>36</v>
      </c>
      <c r="F29" s="27" t="s">
        <v>37</v>
      </c>
      <c r="L29" s="209">
        <v>0.21</v>
      </c>
      <c r="M29" s="208"/>
      <c r="N29" s="208"/>
      <c r="O29" s="208"/>
      <c r="P29" s="208"/>
      <c r="W29" s="207">
        <f>ROUND(AZ94,2)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ROUND(AV94,2)</f>
        <v>0</v>
      </c>
      <c r="AL29" s="208"/>
      <c r="AM29" s="208"/>
      <c r="AN29" s="208"/>
      <c r="AO29" s="208"/>
      <c r="AR29" s="37"/>
      <c r="BE29" s="197"/>
    </row>
    <row r="30" spans="2:57" s="3" customFormat="1" ht="14.45" customHeight="1">
      <c r="B30" s="37"/>
      <c r="F30" s="27" t="s">
        <v>38</v>
      </c>
      <c r="L30" s="209">
        <v>0.15</v>
      </c>
      <c r="M30" s="208"/>
      <c r="N30" s="208"/>
      <c r="O30" s="208"/>
      <c r="P30" s="208"/>
      <c r="W30" s="207">
        <f>ROUND(BA94,2)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ROUND(AW94,2)</f>
        <v>0</v>
      </c>
      <c r="AL30" s="208"/>
      <c r="AM30" s="208"/>
      <c r="AN30" s="208"/>
      <c r="AO30" s="208"/>
      <c r="AR30" s="37"/>
      <c r="BE30" s="197"/>
    </row>
    <row r="31" spans="2:57" s="3" customFormat="1" ht="14.45" customHeight="1" hidden="1">
      <c r="B31" s="37"/>
      <c r="F31" s="27" t="s">
        <v>39</v>
      </c>
      <c r="L31" s="209">
        <v>0.21</v>
      </c>
      <c r="M31" s="208"/>
      <c r="N31" s="208"/>
      <c r="O31" s="208"/>
      <c r="P31" s="208"/>
      <c r="W31" s="207">
        <f>ROUND(BB94,2)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7"/>
      <c r="BE31" s="197"/>
    </row>
    <row r="32" spans="2:57" s="3" customFormat="1" ht="14.45" customHeight="1" hidden="1">
      <c r="B32" s="37"/>
      <c r="F32" s="27" t="s">
        <v>40</v>
      </c>
      <c r="L32" s="209">
        <v>0.15</v>
      </c>
      <c r="M32" s="208"/>
      <c r="N32" s="208"/>
      <c r="O32" s="208"/>
      <c r="P32" s="208"/>
      <c r="W32" s="207">
        <f>ROUND(BC94,2)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7"/>
      <c r="BE32" s="197"/>
    </row>
    <row r="33" spans="2:57" s="3" customFormat="1" ht="14.45" customHeight="1" hidden="1">
      <c r="B33" s="37"/>
      <c r="F33" s="27" t="s">
        <v>41</v>
      </c>
      <c r="L33" s="209">
        <v>0</v>
      </c>
      <c r="M33" s="208"/>
      <c r="N33" s="208"/>
      <c r="O33" s="208"/>
      <c r="P33" s="208"/>
      <c r="W33" s="207">
        <f>ROUND(BD94,2)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7"/>
      <c r="BE33" s="19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196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10" t="s">
        <v>44</v>
      </c>
      <c r="Y35" s="211"/>
      <c r="Z35" s="211"/>
      <c r="AA35" s="211"/>
      <c r="AB35" s="211"/>
      <c r="AC35" s="40"/>
      <c r="AD35" s="40"/>
      <c r="AE35" s="40"/>
      <c r="AF35" s="40"/>
      <c r="AG35" s="40"/>
      <c r="AH35" s="40"/>
      <c r="AI35" s="40"/>
      <c r="AJ35" s="40"/>
      <c r="AK35" s="212">
        <f>SUM(AK26:AK33)</f>
        <v>0</v>
      </c>
      <c r="AL35" s="211"/>
      <c r="AM35" s="211"/>
      <c r="AN35" s="211"/>
      <c r="AO35" s="21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DDM-2022</v>
      </c>
      <c r="AR84" s="51"/>
    </row>
    <row r="85" spans="2:44" s="5" customFormat="1" ht="36.95" customHeight="1">
      <c r="B85" s="52"/>
      <c r="C85" s="53" t="s">
        <v>16</v>
      </c>
      <c r="L85" s="214" t="str">
        <f>K6</f>
        <v>Veselí nad Moravou DDM - Zpevněná plocha pro dopravní výuku a volnočasové aktivity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16" t="str">
        <f>IF(AN8="","",AN8)</f>
        <v>Vyplň údaj</v>
      </c>
      <c r="AN87" s="21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17" t="str">
        <f>IF(E17="","",E17)</f>
        <v xml:space="preserve"> </v>
      </c>
      <c r="AN89" s="218"/>
      <c r="AO89" s="218"/>
      <c r="AP89" s="218"/>
      <c r="AQ89" s="32"/>
      <c r="AR89" s="33"/>
      <c r="AS89" s="219" t="s">
        <v>52</v>
      </c>
      <c r="AT89" s="22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17" t="str">
        <f>IF(E20="","",E20)</f>
        <v xml:space="preserve"> </v>
      </c>
      <c r="AN90" s="218"/>
      <c r="AO90" s="218"/>
      <c r="AP90" s="218"/>
      <c r="AQ90" s="32"/>
      <c r="AR90" s="33"/>
      <c r="AS90" s="221"/>
      <c r="AT90" s="22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1"/>
      <c r="AT91" s="22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23" t="s">
        <v>53</v>
      </c>
      <c r="D92" s="224"/>
      <c r="E92" s="224"/>
      <c r="F92" s="224"/>
      <c r="G92" s="224"/>
      <c r="H92" s="60"/>
      <c r="I92" s="225" t="s">
        <v>54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6" t="s">
        <v>55</v>
      </c>
      <c r="AH92" s="224"/>
      <c r="AI92" s="224"/>
      <c r="AJ92" s="224"/>
      <c r="AK92" s="224"/>
      <c r="AL92" s="224"/>
      <c r="AM92" s="224"/>
      <c r="AN92" s="225" t="s">
        <v>56</v>
      </c>
      <c r="AO92" s="224"/>
      <c r="AP92" s="227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1">
        <f>ROUND(AG95,2)</f>
        <v>0</v>
      </c>
      <c r="AH94" s="231"/>
      <c r="AI94" s="231"/>
      <c r="AJ94" s="231"/>
      <c r="AK94" s="231"/>
      <c r="AL94" s="231"/>
      <c r="AM94" s="231"/>
      <c r="AN94" s="232">
        <f>SUM(AG94,AT94)</f>
        <v>0</v>
      </c>
      <c r="AO94" s="232"/>
      <c r="AP94" s="232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30" t="s">
        <v>77</v>
      </c>
      <c r="E95" s="230"/>
      <c r="F95" s="230"/>
      <c r="G95" s="230"/>
      <c r="H95" s="230"/>
      <c r="I95" s="82"/>
      <c r="J95" s="230" t="s">
        <v>78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8">
        <f>'SO 101 - Zpevněná plocha ...'!J30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3" t="s">
        <v>79</v>
      </c>
      <c r="AR95" s="80"/>
      <c r="AS95" s="84">
        <v>0</v>
      </c>
      <c r="AT95" s="85">
        <f>ROUND(SUM(AV95:AW95),2)</f>
        <v>0</v>
      </c>
      <c r="AU95" s="86">
        <f>'SO 101 - Zpevněná plocha ...'!P122</f>
        <v>0</v>
      </c>
      <c r="AV95" s="85">
        <f>'SO 101 - Zpevněná plocha ...'!J33</f>
        <v>0</v>
      </c>
      <c r="AW95" s="85">
        <f>'SO 101 - Zpevněná plocha ...'!J34</f>
        <v>0</v>
      </c>
      <c r="AX95" s="85">
        <f>'SO 101 - Zpevněná plocha ...'!J35</f>
        <v>0</v>
      </c>
      <c r="AY95" s="85">
        <f>'SO 101 - Zpevněná plocha ...'!J36</f>
        <v>0</v>
      </c>
      <c r="AZ95" s="85">
        <f>'SO 101 - Zpevněná plocha ...'!F33</f>
        <v>0</v>
      </c>
      <c r="BA95" s="85">
        <f>'SO 101 - Zpevněná plocha ...'!F34</f>
        <v>0</v>
      </c>
      <c r="BB95" s="85">
        <f>'SO 101 - Zpevněná plocha ...'!F35</f>
        <v>0</v>
      </c>
      <c r="BC95" s="85">
        <f>'SO 101 - Zpevněná plocha ...'!F36</f>
        <v>0</v>
      </c>
      <c r="BD95" s="87">
        <f>'SO 101 - Zpevněná plocha ...'!F37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82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3">
    <mergeCell ref="AR2:BE2"/>
    <mergeCell ref="C1:AP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Zpevněná ploch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4"/>
  <sheetViews>
    <sheetView showGridLines="0" workbookViewId="0" topLeftCell="A1">
      <selection activeCell="B1" sqref="B1:K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3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7" t="s">
        <v>81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83</v>
      </c>
      <c r="L4" s="20"/>
      <c r="M4" s="89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34" t="str">
        <f>'Rekapitulace stavby'!K6</f>
        <v>Veselí nad Moravou DDM - Zpevněná plocha pro dopravní výuku a volnočasové aktivity</v>
      </c>
      <c r="F7" s="235"/>
      <c r="G7" s="235"/>
      <c r="H7" s="235"/>
      <c r="L7" s="20"/>
    </row>
    <row r="8" spans="1:31" s="2" customFormat="1" ht="12" customHeight="1">
      <c r="A8" s="32"/>
      <c r="B8" s="33"/>
      <c r="C8" s="32"/>
      <c r="D8" s="27" t="s">
        <v>84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4" t="s">
        <v>85</v>
      </c>
      <c r="F9" s="236"/>
      <c r="G9" s="236"/>
      <c r="H9" s="23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37" t="str">
        <f>'Rekapitulace stavby'!E14</f>
        <v>Vyplň údaj</v>
      </c>
      <c r="F18" s="198"/>
      <c r="G18" s="198"/>
      <c r="H18" s="198"/>
      <c r="I18" s="2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03" t="s">
        <v>1</v>
      </c>
      <c r="F27" s="203"/>
      <c r="G27" s="203"/>
      <c r="H27" s="203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32</v>
      </c>
      <c r="E30" s="32"/>
      <c r="F30" s="32"/>
      <c r="G30" s="32"/>
      <c r="H30" s="32"/>
      <c r="I30" s="32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36</v>
      </c>
      <c r="E33" s="27" t="s">
        <v>37</v>
      </c>
      <c r="F33" s="95">
        <f>ROUND((SUM(BE122:BE203)),2)</f>
        <v>0</v>
      </c>
      <c r="G33" s="32"/>
      <c r="H33" s="32"/>
      <c r="I33" s="96">
        <v>0.21</v>
      </c>
      <c r="J33" s="95">
        <f>ROUND(((SUM(BE122:BE203))*I33),2)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95">
        <f>ROUND((SUM(BF122:BF203)),2)</f>
        <v>0</v>
      </c>
      <c r="G34" s="32"/>
      <c r="H34" s="32"/>
      <c r="I34" s="96">
        <v>0.15</v>
      </c>
      <c r="J34" s="95">
        <f>ROUND(((SUM(BF122:BF203))*I34),2)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39</v>
      </c>
      <c r="F35" s="95">
        <f>ROUND((SUM(BG122:BG203)),2)</f>
        <v>0</v>
      </c>
      <c r="G35" s="32"/>
      <c r="H35" s="32"/>
      <c r="I35" s="96">
        <v>0.21</v>
      </c>
      <c r="J35" s="9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40</v>
      </c>
      <c r="F36" s="95">
        <f>ROUND((SUM(BH122:BH203)),2)</f>
        <v>0</v>
      </c>
      <c r="G36" s="32"/>
      <c r="H36" s="32"/>
      <c r="I36" s="96">
        <v>0.15</v>
      </c>
      <c r="J36" s="9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95">
        <f>ROUND((SUM(BI122:BI203)),2)</f>
        <v>0</v>
      </c>
      <c r="G37" s="32"/>
      <c r="H37" s="32"/>
      <c r="I37" s="96">
        <v>0</v>
      </c>
      <c r="J37" s="9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42</v>
      </c>
      <c r="E39" s="60"/>
      <c r="F39" s="60"/>
      <c r="G39" s="99" t="s">
        <v>43</v>
      </c>
      <c r="H39" s="100" t="s">
        <v>44</v>
      </c>
      <c r="I39" s="60"/>
      <c r="J39" s="101">
        <f>SUM(J30:J37)</f>
        <v>0</v>
      </c>
      <c r="K39" s="10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03" t="s">
        <v>48</v>
      </c>
      <c r="G61" s="45" t="s">
        <v>47</v>
      </c>
      <c r="H61" s="35"/>
      <c r="I61" s="35"/>
      <c r="J61" s="104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03" t="s">
        <v>48</v>
      </c>
      <c r="G76" s="45" t="s">
        <v>47</v>
      </c>
      <c r="H76" s="35"/>
      <c r="I76" s="35"/>
      <c r="J76" s="104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34" t="str">
        <f>E7</f>
        <v>Veselí nad Moravou DDM - Zpevněná plocha pro dopravní výuku a volnočasové aktivity</v>
      </c>
      <c r="F85" s="235"/>
      <c r="G85" s="235"/>
      <c r="H85" s="23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4" t="str">
        <f>E9</f>
        <v>SO 101 - Zpevněná plocha a mobiliář</v>
      </c>
      <c r="F87" s="236"/>
      <c r="G87" s="236"/>
      <c r="H87" s="23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5" t="s">
        <v>87</v>
      </c>
      <c r="D94" s="97"/>
      <c r="E94" s="97"/>
      <c r="F94" s="97"/>
      <c r="G94" s="97"/>
      <c r="H94" s="97"/>
      <c r="I94" s="97"/>
      <c r="J94" s="106" t="s">
        <v>88</v>
      </c>
      <c r="K94" s="97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07" t="s">
        <v>89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08"/>
      <c r="D97" s="109" t="s">
        <v>91</v>
      </c>
      <c r="E97" s="110"/>
      <c r="F97" s="110"/>
      <c r="G97" s="110"/>
      <c r="H97" s="110"/>
      <c r="I97" s="110"/>
      <c r="J97" s="111">
        <f>J123</f>
        <v>0</v>
      </c>
      <c r="L97" s="108"/>
    </row>
    <row r="98" spans="2:12" s="10" customFormat="1" ht="19.9" customHeight="1">
      <c r="B98" s="112"/>
      <c r="D98" s="113" t="s">
        <v>92</v>
      </c>
      <c r="E98" s="114"/>
      <c r="F98" s="114"/>
      <c r="G98" s="114"/>
      <c r="H98" s="114"/>
      <c r="I98" s="114"/>
      <c r="J98" s="115">
        <f>J124</f>
        <v>0</v>
      </c>
      <c r="L98" s="112"/>
    </row>
    <row r="99" spans="2:12" s="10" customFormat="1" ht="19.9" customHeight="1">
      <c r="B99" s="112"/>
      <c r="D99" s="113" t="s">
        <v>93</v>
      </c>
      <c r="E99" s="114"/>
      <c r="F99" s="114"/>
      <c r="G99" s="114"/>
      <c r="H99" s="114"/>
      <c r="I99" s="114"/>
      <c r="J99" s="115">
        <f>J173</f>
        <v>0</v>
      </c>
      <c r="L99" s="112"/>
    </row>
    <row r="100" spans="2:12" s="10" customFormat="1" ht="19.9" customHeight="1">
      <c r="B100" s="112"/>
      <c r="D100" s="113" t="s">
        <v>94</v>
      </c>
      <c r="E100" s="114"/>
      <c r="F100" s="114"/>
      <c r="G100" s="114"/>
      <c r="H100" s="114"/>
      <c r="I100" s="114"/>
      <c r="J100" s="115">
        <f>J183</f>
        <v>0</v>
      </c>
      <c r="L100" s="112"/>
    </row>
    <row r="101" spans="2:12" s="10" customFormat="1" ht="19.9" customHeight="1">
      <c r="B101" s="112"/>
      <c r="D101" s="113" t="s">
        <v>95</v>
      </c>
      <c r="E101" s="114"/>
      <c r="F101" s="114"/>
      <c r="G101" s="114"/>
      <c r="H101" s="114"/>
      <c r="I101" s="114"/>
      <c r="J101" s="115">
        <f>J190</f>
        <v>0</v>
      </c>
      <c r="L101" s="112"/>
    </row>
    <row r="102" spans="2:12" s="10" customFormat="1" ht="19.9" customHeight="1">
      <c r="B102" s="112"/>
      <c r="D102" s="113" t="s">
        <v>96</v>
      </c>
      <c r="E102" s="114"/>
      <c r="F102" s="114"/>
      <c r="G102" s="114"/>
      <c r="H102" s="114"/>
      <c r="I102" s="114"/>
      <c r="J102" s="115">
        <f>J201</f>
        <v>0</v>
      </c>
      <c r="L102" s="112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97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6.25" customHeight="1">
      <c r="A112" s="32"/>
      <c r="B112" s="33"/>
      <c r="C112" s="32"/>
      <c r="D112" s="32"/>
      <c r="E112" s="234" t="str">
        <f>E7</f>
        <v>Veselí nad Moravou DDM - Zpevněná plocha pro dopravní výuku a volnočasové aktivity</v>
      </c>
      <c r="F112" s="235"/>
      <c r="G112" s="235"/>
      <c r="H112" s="235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84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14" t="str">
        <f>E9</f>
        <v>SO 101 - Zpevněná plocha a mobiliář</v>
      </c>
      <c r="F114" s="236"/>
      <c r="G114" s="236"/>
      <c r="H114" s="236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 xml:space="preserve"> </v>
      </c>
      <c r="G116" s="32"/>
      <c r="H116" s="32"/>
      <c r="I116" s="27" t="s">
        <v>22</v>
      </c>
      <c r="J116" s="55" t="str">
        <f>IF(J12="","",J12)</f>
        <v>Vyplň údaj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23</v>
      </c>
      <c r="D118" s="32"/>
      <c r="E118" s="32"/>
      <c r="F118" s="25" t="str">
        <f>E15</f>
        <v xml:space="preserve"> </v>
      </c>
      <c r="G118" s="32"/>
      <c r="H118" s="32"/>
      <c r="I118" s="27" t="s">
        <v>28</v>
      </c>
      <c r="J118" s="30" t="str">
        <f>E21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26</v>
      </c>
      <c r="D119" s="32"/>
      <c r="E119" s="32"/>
      <c r="F119" s="25" t="str">
        <f>IF(E18="","",E18)</f>
        <v>Vyplň údaj</v>
      </c>
      <c r="G119" s="32"/>
      <c r="H119" s="32"/>
      <c r="I119" s="27" t="s">
        <v>30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16"/>
      <c r="B121" s="117"/>
      <c r="C121" s="118" t="s">
        <v>98</v>
      </c>
      <c r="D121" s="119" t="s">
        <v>57</v>
      </c>
      <c r="E121" s="119" t="s">
        <v>53</v>
      </c>
      <c r="F121" s="119" t="s">
        <v>54</v>
      </c>
      <c r="G121" s="119" t="s">
        <v>99</v>
      </c>
      <c r="H121" s="119" t="s">
        <v>100</v>
      </c>
      <c r="I121" s="119" t="s">
        <v>101</v>
      </c>
      <c r="J121" s="119" t="s">
        <v>88</v>
      </c>
      <c r="K121" s="120" t="s">
        <v>102</v>
      </c>
      <c r="L121" s="121"/>
      <c r="M121" s="62" t="s">
        <v>1</v>
      </c>
      <c r="N121" s="63" t="s">
        <v>36</v>
      </c>
      <c r="O121" s="63" t="s">
        <v>103</v>
      </c>
      <c r="P121" s="63" t="s">
        <v>104</v>
      </c>
      <c r="Q121" s="63" t="s">
        <v>105</v>
      </c>
      <c r="R121" s="63" t="s">
        <v>106</v>
      </c>
      <c r="S121" s="63" t="s">
        <v>107</v>
      </c>
      <c r="T121" s="64" t="s">
        <v>108</v>
      </c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</row>
    <row r="122" spans="1:63" s="2" customFormat="1" ht="22.9" customHeight="1">
      <c r="A122" s="32"/>
      <c r="B122" s="33"/>
      <c r="C122" s="69" t="s">
        <v>109</v>
      </c>
      <c r="D122" s="32"/>
      <c r="E122" s="32"/>
      <c r="F122" s="32"/>
      <c r="G122" s="32"/>
      <c r="H122" s="32"/>
      <c r="I122" s="32"/>
      <c r="J122" s="122">
        <f>BK122</f>
        <v>0</v>
      </c>
      <c r="K122" s="32"/>
      <c r="L122" s="33"/>
      <c r="M122" s="65"/>
      <c r="N122" s="56"/>
      <c r="O122" s="66"/>
      <c r="P122" s="123">
        <f>P123</f>
        <v>0</v>
      </c>
      <c r="Q122" s="66"/>
      <c r="R122" s="123">
        <f>R123</f>
        <v>172.78284200000002</v>
      </c>
      <c r="S122" s="66"/>
      <c r="T122" s="124">
        <f>T123</f>
        <v>29.375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71</v>
      </c>
      <c r="AU122" s="17" t="s">
        <v>90</v>
      </c>
      <c r="BK122" s="125">
        <f>BK123</f>
        <v>0</v>
      </c>
    </row>
    <row r="123" spans="2:63" s="12" customFormat="1" ht="25.9" customHeight="1">
      <c r="B123" s="126"/>
      <c r="D123" s="127" t="s">
        <v>71</v>
      </c>
      <c r="E123" s="128" t="s">
        <v>110</v>
      </c>
      <c r="F123" s="128" t="s">
        <v>111</v>
      </c>
      <c r="I123" s="129"/>
      <c r="J123" s="130">
        <f>BK123</f>
        <v>0</v>
      </c>
      <c r="L123" s="126"/>
      <c r="M123" s="131"/>
      <c r="N123" s="132"/>
      <c r="O123" s="132"/>
      <c r="P123" s="133">
        <f>P124+P173+P183+P190+P201</f>
        <v>0</v>
      </c>
      <c r="Q123" s="132"/>
      <c r="R123" s="133">
        <f>R124+R173+R183+R190+R201</f>
        <v>172.78284200000002</v>
      </c>
      <c r="S123" s="132"/>
      <c r="T123" s="134">
        <f>T124+T173+T183+T190+T201</f>
        <v>29.375</v>
      </c>
      <c r="AR123" s="127" t="s">
        <v>80</v>
      </c>
      <c r="AT123" s="135" t="s">
        <v>71</v>
      </c>
      <c r="AU123" s="135" t="s">
        <v>72</v>
      </c>
      <c r="AY123" s="127" t="s">
        <v>112</v>
      </c>
      <c r="BK123" s="136">
        <f>BK124+BK173+BK183+BK190+BK201</f>
        <v>0</v>
      </c>
    </row>
    <row r="124" spans="2:63" s="12" customFormat="1" ht="22.9" customHeight="1">
      <c r="B124" s="126"/>
      <c r="D124" s="127" t="s">
        <v>71</v>
      </c>
      <c r="E124" s="137" t="s">
        <v>80</v>
      </c>
      <c r="F124" s="137" t="s">
        <v>113</v>
      </c>
      <c r="I124" s="129"/>
      <c r="J124" s="138">
        <f>BK124</f>
        <v>0</v>
      </c>
      <c r="L124" s="126"/>
      <c r="M124" s="131"/>
      <c r="N124" s="132"/>
      <c r="O124" s="132"/>
      <c r="P124" s="133">
        <f>SUM(P125:P172)</f>
        <v>0</v>
      </c>
      <c r="Q124" s="132"/>
      <c r="R124" s="133">
        <f>SUM(R125:R172)</f>
        <v>0</v>
      </c>
      <c r="S124" s="132"/>
      <c r="T124" s="134">
        <f>SUM(T125:T172)</f>
        <v>29.375</v>
      </c>
      <c r="AR124" s="127" t="s">
        <v>80</v>
      </c>
      <c r="AT124" s="135" t="s">
        <v>71</v>
      </c>
      <c r="AU124" s="135" t="s">
        <v>80</v>
      </c>
      <c r="AY124" s="127" t="s">
        <v>112</v>
      </c>
      <c r="BK124" s="136">
        <f>SUM(BK125:BK172)</f>
        <v>0</v>
      </c>
    </row>
    <row r="125" spans="1:65" s="2" customFormat="1" ht="16.5" customHeight="1">
      <c r="A125" s="32"/>
      <c r="B125" s="139"/>
      <c r="C125" s="140" t="s">
        <v>80</v>
      </c>
      <c r="D125" s="140" t="s">
        <v>114</v>
      </c>
      <c r="E125" s="141" t="s">
        <v>115</v>
      </c>
      <c r="F125" s="142" t="s">
        <v>116</v>
      </c>
      <c r="G125" s="143" t="s">
        <v>117</v>
      </c>
      <c r="H125" s="144">
        <v>2</v>
      </c>
      <c r="I125" s="145"/>
      <c r="J125" s="146">
        <f>ROUND(I125*H125,2)</f>
        <v>0</v>
      </c>
      <c r="K125" s="142" t="s">
        <v>118</v>
      </c>
      <c r="L125" s="33"/>
      <c r="M125" s="147" t="s">
        <v>1</v>
      </c>
      <c r="N125" s="148" t="s">
        <v>37</v>
      </c>
      <c r="O125" s="58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1" t="s">
        <v>119</v>
      </c>
      <c r="AT125" s="151" t="s">
        <v>114</v>
      </c>
      <c r="AU125" s="151" t="s">
        <v>82</v>
      </c>
      <c r="AY125" s="17" t="s">
        <v>112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7" t="s">
        <v>80</v>
      </c>
      <c r="BK125" s="152">
        <f>ROUND(I125*H125,2)</f>
        <v>0</v>
      </c>
      <c r="BL125" s="17" t="s">
        <v>119</v>
      </c>
      <c r="BM125" s="151" t="s">
        <v>120</v>
      </c>
    </row>
    <row r="126" spans="1:47" s="2" customFormat="1" ht="19.5">
      <c r="A126" s="32"/>
      <c r="B126" s="33"/>
      <c r="C126" s="32"/>
      <c r="D126" s="153" t="s">
        <v>121</v>
      </c>
      <c r="E126" s="32"/>
      <c r="F126" s="154" t="s">
        <v>122</v>
      </c>
      <c r="G126" s="32"/>
      <c r="H126" s="32"/>
      <c r="I126" s="155"/>
      <c r="J126" s="32"/>
      <c r="K126" s="32"/>
      <c r="L126" s="33"/>
      <c r="M126" s="156"/>
      <c r="N126" s="157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121</v>
      </c>
      <c r="AU126" s="17" t="s">
        <v>82</v>
      </c>
    </row>
    <row r="127" spans="1:65" s="2" customFormat="1" ht="24.2" customHeight="1">
      <c r="A127" s="32"/>
      <c r="B127" s="139"/>
      <c r="C127" s="140" t="s">
        <v>82</v>
      </c>
      <c r="D127" s="140" t="s">
        <v>114</v>
      </c>
      <c r="E127" s="141" t="s">
        <v>123</v>
      </c>
      <c r="F127" s="142" t="s">
        <v>124</v>
      </c>
      <c r="G127" s="143" t="s">
        <v>125</v>
      </c>
      <c r="H127" s="144">
        <v>47</v>
      </c>
      <c r="I127" s="145"/>
      <c r="J127" s="146">
        <f>ROUND(I127*H127,2)</f>
        <v>0</v>
      </c>
      <c r="K127" s="142" t="s">
        <v>118</v>
      </c>
      <c r="L127" s="33"/>
      <c r="M127" s="147" t="s">
        <v>1</v>
      </c>
      <c r="N127" s="148" t="s">
        <v>37</v>
      </c>
      <c r="O127" s="58"/>
      <c r="P127" s="149">
        <f>O127*H127</f>
        <v>0</v>
      </c>
      <c r="Q127" s="149">
        <v>0</v>
      </c>
      <c r="R127" s="149">
        <f>Q127*H127</f>
        <v>0</v>
      </c>
      <c r="S127" s="149">
        <v>0.625</v>
      </c>
      <c r="T127" s="150">
        <f>S127*H127</f>
        <v>29.375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1" t="s">
        <v>119</v>
      </c>
      <c r="AT127" s="151" t="s">
        <v>114</v>
      </c>
      <c r="AU127" s="151" t="s">
        <v>82</v>
      </c>
      <c r="AY127" s="17" t="s">
        <v>112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7" t="s">
        <v>80</v>
      </c>
      <c r="BK127" s="152">
        <f>ROUND(I127*H127,2)</f>
        <v>0</v>
      </c>
      <c r="BL127" s="17" t="s">
        <v>119</v>
      </c>
      <c r="BM127" s="151" t="s">
        <v>126</v>
      </c>
    </row>
    <row r="128" spans="1:47" s="2" customFormat="1" ht="39">
      <c r="A128" s="32"/>
      <c r="B128" s="33"/>
      <c r="C128" s="32"/>
      <c r="D128" s="153" t="s">
        <v>121</v>
      </c>
      <c r="E128" s="32"/>
      <c r="F128" s="154" t="s">
        <v>127</v>
      </c>
      <c r="G128" s="32"/>
      <c r="H128" s="32"/>
      <c r="I128" s="155"/>
      <c r="J128" s="32"/>
      <c r="K128" s="32"/>
      <c r="L128" s="33"/>
      <c r="M128" s="156"/>
      <c r="N128" s="157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121</v>
      </c>
      <c r="AU128" s="17" t="s">
        <v>82</v>
      </c>
    </row>
    <row r="129" spans="2:51" s="13" customFormat="1" ht="11.25">
      <c r="B129" s="158"/>
      <c r="D129" s="153" t="s">
        <v>128</v>
      </c>
      <c r="E129" s="159" t="s">
        <v>1</v>
      </c>
      <c r="F129" s="160" t="s">
        <v>129</v>
      </c>
      <c r="H129" s="161">
        <v>47</v>
      </c>
      <c r="I129" s="162"/>
      <c r="L129" s="158"/>
      <c r="M129" s="163"/>
      <c r="N129" s="164"/>
      <c r="O129" s="164"/>
      <c r="P129" s="164"/>
      <c r="Q129" s="164"/>
      <c r="R129" s="164"/>
      <c r="S129" s="164"/>
      <c r="T129" s="165"/>
      <c r="AT129" s="159" t="s">
        <v>128</v>
      </c>
      <c r="AU129" s="159" t="s">
        <v>82</v>
      </c>
      <c r="AV129" s="13" t="s">
        <v>82</v>
      </c>
      <c r="AW129" s="13" t="s">
        <v>29</v>
      </c>
      <c r="AX129" s="13" t="s">
        <v>80</v>
      </c>
      <c r="AY129" s="159" t="s">
        <v>112</v>
      </c>
    </row>
    <row r="130" spans="1:65" s="2" customFormat="1" ht="24.2" customHeight="1">
      <c r="A130" s="32"/>
      <c r="B130" s="139"/>
      <c r="C130" s="140" t="s">
        <v>130</v>
      </c>
      <c r="D130" s="140" t="s">
        <v>114</v>
      </c>
      <c r="E130" s="141" t="s">
        <v>131</v>
      </c>
      <c r="F130" s="142" t="s">
        <v>132</v>
      </c>
      <c r="G130" s="143" t="s">
        <v>125</v>
      </c>
      <c r="H130" s="144">
        <v>657</v>
      </c>
      <c r="I130" s="145"/>
      <c r="J130" s="146">
        <f>ROUND(I130*H130,2)</f>
        <v>0</v>
      </c>
      <c r="K130" s="142" t="s">
        <v>133</v>
      </c>
      <c r="L130" s="33"/>
      <c r="M130" s="147" t="s">
        <v>1</v>
      </c>
      <c r="N130" s="148" t="s">
        <v>37</v>
      </c>
      <c r="O130" s="58"/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1" t="s">
        <v>119</v>
      </c>
      <c r="AT130" s="151" t="s">
        <v>114</v>
      </c>
      <c r="AU130" s="151" t="s">
        <v>82</v>
      </c>
      <c r="AY130" s="17" t="s">
        <v>112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7" t="s">
        <v>80</v>
      </c>
      <c r="BK130" s="152">
        <f>ROUND(I130*H130,2)</f>
        <v>0</v>
      </c>
      <c r="BL130" s="17" t="s">
        <v>119</v>
      </c>
      <c r="BM130" s="151" t="s">
        <v>134</v>
      </c>
    </row>
    <row r="131" spans="1:47" s="2" customFormat="1" ht="19.5">
      <c r="A131" s="32"/>
      <c r="B131" s="33"/>
      <c r="C131" s="32"/>
      <c r="D131" s="153" t="s">
        <v>121</v>
      </c>
      <c r="E131" s="32"/>
      <c r="F131" s="154" t="s">
        <v>135</v>
      </c>
      <c r="G131" s="32"/>
      <c r="H131" s="32"/>
      <c r="I131" s="155"/>
      <c r="J131" s="32"/>
      <c r="K131" s="32"/>
      <c r="L131" s="33"/>
      <c r="M131" s="156"/>
      <c r="N131" s="157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121</v>
      </c>
      <c r="AU131" s="17" t="s">
        <v>82</v>
      </c>
    </row>
    <row r="132" spans="2:51" s="13" customFormat="1" ht="11.25">
      <c r="B132" s="158"/>
      <c r="D132" s="153" t="s">
        <v>128</v>
      </c>
      <c r="E132" s="159" t="s">
        <v>1</v>
      </c>
      <c r="F132" s="160" t="s">
        <v>136</v>
      </c>
      <c r="H132" s="161">
        <v>657</v>
      </c>
      <c r="I132" s="162"/>
      <c r="L132" s="158"/>
      <c r="M132" s="163"/>
      <c r="N132" s="164"/>
      <c r="O132" s="164"/>
      <c r="P132" s="164"/>
      <c r="Q132" s="164"/>
      <c r="R132" s="164"/>
      <c r="S132" s="164"/>
      <c r="T132" s="165"/>
      <c r="AT132" s="159" t="s">
        <v>128</v>
      </c>
      <c r="AU132" s="159" t="s">
        <v>82</v>
      </c>
      <c r="AV132" s="13" t="s">
        <v>82</v>
      </c>
      <c r="AW132" s="13" t="s">
        <v>29</v>
      </c>
      <c r="AX132" s="13" t="s">
        <v>80</v>
      </c>
      <c r="AY132" s="159" t="s">
        <v>112</v>
      </c>
    </row>
    <row r="133" spans="1:65" s="2" customFormat="1" ht="33" customHeight="1">
      <c r="A133" s="32"/>
      <c r="B133" s="139"/>
      <c r="C133" s="140" t="s">
        <v>119</v>
      </c>
      <c r="D133" s="140" t="s">
        <v>114</v>
      </c>
      <c r="E133" s="141" t="s">
        <v>137</v>
      </c>
      <c r="F133" s="142" t="s">
        <v>138</v>
      </c>
      <c r="G133" s="143" t="s">
        <v>139</v>
      </c>
      <c r="H133" s="144">
        <v>93</v>
      </c>
      <c r="I133" s="145"/>
      <c r="J133" s="146">
        <f>ROUND(I133*H133,2)</f>
        <v>0</v>
      </c>
      <c r="K133" s="142" t="s">
        <v>118</v>
      </c>
      <c r="L133" s="33"/>
      <c r="M133" s="147" t="s">
        <v>1</v>
      </c>
      <c r="N133" s="148" t="s">
        <v>37</v>
      </c>
      <c r="O133" s="58"/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1" t="s">
        <v>119</v>
      </c>
      <c r="AT133" s="151" t="s">
        <v>114</v>
      </c>
      <c r="AU133" s="151" t="s">
        <v>82</v>
      </c>
      <c r="AY133" s="17" t="s">
        <v>112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7" t="s">
        <v>80</v>
      </c>
      <c r="BK133" s="152">
        <f>ROUND(I133*H133,2)</f>
        <v>0</v>
      </c>
      <c r="BL133" s="17" t="s">
        <v>119</v>
      </c>
      <c r="BM133" s="151" t="s">
        <v>140</v>
      </c>
    </row>
    <row r="134" spans="1:47" s="2" customFormat="1" ht="19.5">
      <c r="A134" s="32"/>
      <c r="B134" s="33"/>
      <c r="C134" s="32"/>
      <c r="D134" s="153" t="s">
        <v>121</v>
      </c>
      <c r="E134" s="32"/>
      <c r="F134" s="154" t="s">
        <v>141</v>
      </c>
      <c r="G134" s="32"/>
      <c r="H134" s="32"/>
      <c r="I134" s="155"/>
      <c r="J134" s="32"/>
      <c r="K134" s="32"/>
      <c r="L134" s="33"/>
      <c r="M134" s="156"/>
      <c r="N134" s="157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121</v>
      </c>
      <c r="AU134" s="17" t="s">
        <v>82</v>
      </c>
    </row>
    <row r="135" spans="2:51" s="13" customFormat="1" ht="11.25">
      <c r="B135" s="158"/>
      <c r="D135" s="153" t="s">
        <v>128</v>
      </c>
      <c r="E135" s="159" t="s">
        <v>1</v>
      </c>
      <c r="F135" s="160" t="s">
        <v>142</v>
      </c>
      <c r="H135" s="161">
        <v>93</v>
      </c>
      <c r="I135" s="162"/>
      <c r="L135" s="158"/>
      <c r="M135" s="163"/>
      <c r="N135" s="164"/>
      <c r="O135" s="164"/>
      <c r="P135" s="164"/>
      <c r="Q135" s="164"/>
      <c r="R135" s="164"/>
      <c r="S135" s="164"/>
      <c r="T135" s="165"/>
      <c r="AT135" s="159" t="s">
        <v>128</v>
      </c>
      <c r="AU135" s="159" t="s">
        <v>82</v>
      </c>
      <c r="AV135" s="13" t="s">
        <v>82</v>
      </c>
      <c r="AW135" s="13" t="s">
        <v>29</v>
      </c>
      <c r="AX135" s="13" t="s">
        <v>72</v>
      </c>
      <c r="AY135" s="159" t="s">
        <v>112</v>
      </c>
    </row>
    <row r="136" spans="2:51" s="14" customFormat="1" ht="11.25">
      <c r="B136" s="166"/>
      <c r="D136" s="153" t="s">
        <v>128</v>
      </c>
      <c r="E136" s="167" t="s">
        <v>1</v>
      </c>
      <c r="F136" s="168" t="s">
        <v>143</v>
      </c>
      <c r="H136" s="169">
        <v>93</v>
      </c>
      <c r="I136" s="170"/>
      <c r="L136" s="166"/>
      <c r="M136" s="171"/>
      <c r="N136" s="172"/>
      <c r="O136" s="172"/>
      <c r="P136" s="172"/>
      <c r="Q136" s="172"/>
      <c r="R136" s="172"/>
      <c r="S136" s="172"/>
      <c r="T136" s="173"/>
      <c r="AT136" s="167" t="s">
        <v>128</v>
      </c>
      <c r="AU136" s="167" t="s">
        <v>82</v>
      </c>
      <c r="AV136" s="14" t="s">
        <v>119</v>
      </c>
      <c r="AW136" s="14" t="s">
        <v>29</v>
      </c>
      <c r="AX136" s="14" t="s">
        <v>80</v>
      </c>
      <c r="AY136" s="167" t="s">
        <v>112</v>
      </c>
    </row>
    <row r="137" spans="1:65" s="2" customFormat="1" ht="24.2" customHeight="1">
      <c r="A137" s="32"/>
      <c r="B137" s="139"/>
      <c r="C137" s="140" t="s">
        <v>144</v>
      </c>
      <c r="D137" s="140" t="s">
        <v>114</v>
      </c>
      <c r="E137" s="141" t="s">
        <v>145</v>
      </c>
      <c r="F137" s="142" t="s">
        <v>146</v>
      </c>
      <c r="G137" s="143" t="s">
        <v>117</v>
      </c>
      <c r="H137" s="144">
        <v>2</v>
      </c>
      <c r="I137" s="145"/>
      <c r="J137" s="146">
        <f>ROUND(I137*H137,2)</f>
        <v>0</v>
      </c>
      <c r="K137" s="142" t="s">
        <v>118</v>
      </c>
      <c r="L137" s="33"/>
      <c r="M137" s="147" t="s">
        <v>1</v>
      </c>
      <c r="N137" s="148" t="s">
        <v>37</v>
      </c>
      <c r="O137" s="58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1" t="s">
        <v>119</v>
      </c>
      <c r="AT137" s="151" t="s">
        <v>114</v>
      </c>
      <c r="AU137" s="151" t="s">
        <v>82</v>
      </c>
      <c r="AY137" s="17" t="s">
        <v>112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7" t="s">
        <v>80</v>
      </c>
      <c r="BK137" s="152">
        <f>ROUND(I137*H137,2)</f>
        <v>0</v>
      </c>
      <c r="BL137" s="17" t="s">
        <v>119</v>
      </c>
      <c r="BM137" s="151" t="s">
        <v>147</v>
      </c>
    </row>
    <row r="138" spans="1:47" s="2" customFormat="1" ht="29.25">
      <c r="A138" s="32"/>
      <c r="B138" s="33"/>
      <c r="C138" s="32"/>
      <c r="D138" s="153" t="s">
        <v>121</v>
      </c>
      <c r="E138" s="32"/>
      <c r="F138" s="154" t="s">
        <v>148</v>
      </c>
      <c r="G138" s="32"/>
      <c r="H138" s="32"/>
      <c r="I138" s="155"/>
      <c r="J138" s="32"/>
      <c r="K138" s="32"/>
      <c r="L138" s="33"/>
      <c r="M138" s="156"/>
      <c r="N138" s="157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121</v>
      </c>
      <c r="AU138" s="17" t="s">
        <v>82</v>
      </c>
    </row>
    <row r="139" spans="1:65" s="2" customFormat="1" ht="37.9" customHeight="1">
      <c r="A139" s="32"/>
      <c r="B139" s="139"/>
      <c r="C139" s="140" t="s">
        <v>149</v>
      </c>
      <c r="D139" s="140" t="s">
        <v>114</v>
      </c>
      <c r="E139" s="141" t="s">
        <v>150</v>
      </c>
      <c r="F139" s="142" t="s">
        <v>151</v>
      </c>
      <c r="G139" s="143" t="s">
        <v>139</v>
      </c>
      <c r="H139" s="144">
        <v>20</v>
      </c>
      <c r="I139" s="145"/>
      <c r="J139" s="146">
        <f>ROUND(I139*H139,2)</f>
        <v>0</v>
      </c>
      <c r="K139" s="142" t="s">
        <v>118</v>
      </c>
      <c r="L139" s="33"/>
      <c r="M139" s="147" t="s">
        <v>1</v>
      </c>
      <c r="N139" s="148" t="s">
        <v>37</v>
      </c>
      <c r="O139" s="58"/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1" t="s">
        <v>119</v>
      </c>
      <c r="AT139" s="151" t="s">
        <v>114</v>
      </c>
      <c r="AU139" s="151" t="s">
        <v>82</v>
      </c>
      <c r="AY139" s="17" t="s">
        <v>112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7" t="s">
        <v>80</v>
      </c>
      <c r="BK139" s="152">
        <f>ROUND(I139*H139,2)</f>
        <v>0</v>
      </c>
      <c r="BL139" s="17" t="s">
        <v>119</v>
      </c>
      <c r="BM139" s="151" t="s">
        <v>152</v>
      </c>
    </row>
    <row r="140" spans="1:47" s="2" customFormat="1" ht="39">
      <c r="A140" s="32"/>
      <c r="B140" s="33"/>
      <c r="C140" s="32"/>
      <c r="D140" s="153" t="s">
        <v>121</v>
      </c>
      <c r="E140" s="32"/>
      <c r="F140" s="154" t="s">
        <v>153</v>
      </c>
      <c r="G140" s="32"/>
      <c r="H140" s="32"/>
      <c r="I140" s="155"/>
      <c r="J140" s="32"/>
      <c r="K140" s="32"/>
      <c r="L140" s="33"/>
      <c r="M140" s="156"/>
      <c r="N140" s="157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121</v>
      </c>
      <c r="AU140" s="17" t="s">
        <v>82</v>
      </c>
    </row>
    <row r="141" spans="2:51" s="13" customFormat="1" ht="11.25">
      <c r="B141" s="158"/>
      <c r="D141" s="153" t="s">
        <v>128</v>
      </c>
      <c r="E141" s="159" t="s">
        <v>1</v>
      </c>
      <c r="F141" s="160" t="s">
        <v>154</v>
      </c>
      <c r="H141" s="161">
        <v>20</v>
      </c>
      <c r="I141" s="162"/>
      <c r="L141" s="158"/>
      <c r="M141" s="163"/>
      <c r="N141" s="164"/>
      <c r="O141" s="164"/>
      <c r="P141" s="164"/>
      <c r="Q141" s="164"/>
      <c r="R141" s="164"/>
      <c r="S141" s="164"/>
      <c r="T141" s="165"/>
      <c r="AT141" s="159" t="s">
        <v>128</v>
      </c>
      <c r="AU141" s="159" t="s">
        <v>82</v>
      </c>
      <c r="AV141" s="13" t="s">
        <v>82</v>
      </c>
      <c r="AW141" s="13" t="s">
        <v>29</v>
      </c>
      <c r="AX141" s="13" t="s">
        <v>80</v>
      </c>
      <c r="AY141" s="159" t="s">
        <v>112</v>
      </c>
    </row>
    <row r="142" spans="1:65" s="2" customFormat="1" ht="33" customHeight="1">
      <c r="A142" s="32"/>
      <c r="B142" s="139"/>
      <c r="C142" s="140" t="s">
        <v>155</v>
      </c>
      <c r="D142" s="140" t="s">
        <v>114</v>
      </c>
      <c r="E142" s="141" t="s">
        <v>156</v>
      </c>
      <c r="F142" s="142" t="s">
        <v>157</v>
      </c>
      <c r="G142" s="143" t="s">
        <v>117</v>
      </c>
      <c r="H142" s="144">
        <v>38</v>
      </c>
      <c r="I142" s="145"/>
      <c r="J142" s="146">
        <f>ROUND(I142*H142,2)</f>
        <v>0</v>
      </c>
      <c r="K142" s="142" t="s">
        <v>118</v>
      </c>
      <c r="L142" s="33"/>
      <c r="M142" s="147" t="s">
        <v>1</v>
      </c>
      <c r="N142" s="148" t="s">
        <v>37</v>
      </c>
      <c r="O142" s="58"/>
      <c r="P142" s="149">
        <f>O142*H142</f>
        <v>0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1" t="s">
        <v>119</v>
      </c>
      <c r="AT142" s="151" t="s">
        <v>114</v>
      </c>
      <c r="AU142" s="151" t="s">
        <v>82</v>
      </c>
      <c r="AY142" s="17" t="s">
        <v>112</v>
      </c>
      <c r="BE142" s="152">
        <f>IF(N142="základní",J142,0)</f>
        <v>0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7" t="s">
        <v>80</v>
      </c>
      <c r="BK142" s="152">
        <f>ROUND(I142*H142,2)</f>
        <v>0</v>
      </c>
      <c r="BL142" s="17" t="s">
        <v>119</v>
      </c>
      <c r="BM142" s="151" t="s">
        <v>158</v>
      </c>
    </row>
    <row r="143" spans="1:47" s="2" customFormat="1" ht="39">
      <c r="A143" s="32"/>
      <c r="B143" s="33"/>
      <c r="C143" s="32"/>
      <c r="D143" s="153" t="s">
        <v>121</v>
      </c>
      <c r="E143" s="32"/>
      <c r="F143" s="154" t="s">
        <v>159</v>
      </c>
      <c r="G143" s="32"/>
      <c r="H143" s="32"/>
      <c r="I143" s="155"/>
      <c r="J143" s="32"/>
      <c r="K143" s="32"/>
      <c r="L143" s="33"/>
      <c r="M143" s="156"/>
      <c r="N143" s="157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121</v>
      </c>
      <c r="AU143" s="17" t="s">
        <v>82</v>
      </c>
    </row>
    <row r="144" spans="2:51" s="13" customFormat="1" ht="11.25">
      <c r="B144" s="158"/>
      <c r="D144" s="153" t="s">
        <v>128</v>
      </c>
      <c r="E144" s="159" t="s">
        <v>1</v>
      </c>
      <c r="F144" s="160" t="s">
        <v>160</v>
      </c>
      <c r="H144" s="161">
        <v>38</v>
      </c>
      <c r="I144" s="162"/>
      <c r="L144" s="158"/>
      <c r="M144" s="163"/>
      <c r="N144" s="164"/>
      <c r="O144" s="164"/>
      <c r="P144" s="164"/>
      <c r="Q144" s="164"/>
      <c r="R144" s="164"/>
      <c r="S144" s="164"/>
      <c r="T144" s="165"/>
      <c r="AT144" s="159" t="s">
        <v>128</v>
      </c>
      <c r="AU144" s="159" t="s">
        <v>82</v>
      </c>
      <c r="AV144" s="13" t="s">
        <v>82</v>
      </c>
      <c r="AW144" s="13" t="s">
        <v>29</v>
      </c>
      <c r="AX144" s="13" t="s">
        <v>80</v>
      </c>
      <c r="AY144" s="159" t="s">
        <v>112</v>
      </c>
    </row>
    <row r="145" spans="1:65" s="2" customFormat="1" ht="33" customHeight="1">
      <c r="A145" s="32"/>
      <c r="B145" s="139"/>
      <c r="C145" s="140" t="s">
        <v>161</v>
      </c>
      <c r="D145" s="140" t="s">
        <v>114</v>
      </c>
      <c r="E145" s="141" t="s">
        <v>162</v>
      </c>
      <c r="F145" s="142" t="s">
        <v>163</v>
      </c>
      <c r="G145" s="143" t="s">
        <v>117</v>
      </c>
      <c r="H145" s="144">
        <v>38</v>
      </c>
      <c r="I145" s="145"/>
      <c r="J145" s="146">
        <f>ROUND(I145*H145,2)</f>
        <v>0</v>
      </c>
      <c r="K145" s="142" t="s">
        <v>118</v>
      </c>
      <c r="L145" s="33"/>
      <c r="M145" s="147" t="s">
        <v>1</v>
      </c>
      <c r="N145" s="148" t="s">
        <v>37</v>
      </c>
      <c r="O145" s="58"/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1" t="s">
        <v>119</v>
      </c>
      <c r="AT145" s="151" t="s">
        <v>114</v>
      </c>
      <c r="AU145" s="151" t="s">
        <v>82</v>
      </c>
      <c r="AY145" s="17" t="s">
        <v>112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7" t="s">
        <v>80</v>
      </c>
      <c r="BK145" s="152">
        <f>ROUND(I145*H145,2)</f>
        <v>0</v>
      </c>
      <c r="BL145" s="17" t="s">
        <v>119</v>
      </c>
      <c r="BM145" s="151" t="s">
        <v>164</v>
      </c>
    </row>
    <row r="146" spans="1:47" s="2" customFormat="1" ht="39">
      <c r="A146" s="32"/>
      <c r="B146" s="33"/>
      <c r="C146" s="32"/>
      <c r="D146" s="153" t="s">
        <v>121</v>
      </c>
      <c r="E146" s="32"/>
      <c r="F146" s="154" t="s">
        <v>165</v>
      </c>
      <c r="G146" s="32"/>
      <c r="H146" s="32"/>
      <c r="I146" s="155"/>
      <c r="J146" s="32"/>
      <c r="K146" s="32"/>
      <c r="L146" s="33"/>
      <c r="M146" s="156"/>
      <c r="N146" s="157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121</v>
      </c>
      <c r="AU146" s="17" t="s">
        <v>82</v>
      </c>
    </row>
    <row r="147" spans="2:51" s="13" customFormat="1" ht="11.25">
      <c r="B147" s="158"/>
      <c r="D147" s="153" t="s">
        <v>128</v>
      </c>
      <c r="E147" s="159" t="s">
        <v>1</v>
      </c>
      <c r="F147" s="160" t="s">
        <v>160</v>
      </c>
      <c r="H147" s="161">
        <v>38</v>
      </c>
      <c r="I147" s="162"/>
      <c r="L147" s="158"/>
      <c r="M147" s="163"/>
      <c r="N147" s="164"/>
      <c r="O147" s="164"/>
      <c r="P147" s="164"/>
      <c r="Q147" s="164"/>
      <c r="R147" s="164"/>
      <c r="S147" s="164"/>
      <c r="T147" s="165"/>
      <c r="AT147" s="159" t="s">
        <v>128</v>
      </c>
      <c r="AU147" s="159" t="s">
        <v>82</v>
      </c>
      <c r="AV147" s="13" t="s">
        <v>82</v>
      </c>
      <c r="AW147" s="13" t="s">
        <v>29</v>
      </c>
      <c r="AX147" s="13" t="s">
        <v>80</v>
      </c>
      <c r="AY147" s="159" t="s">
        <v>112</v>
      </c>
    </row>
    <row r="148" spans="1:65" s="2" customFormat="1" ht="24.2" customHeight="1">
      <c r="A148" s="32"/>
      <c r="B148" s="139"/>
      <c r="C148" s="140" t="s">
        <v>166</v>
      </c>
      <c r="D148" s="140" t="s">
        <v>114</v>
      </c>
      <c r="E148" s="141" t="s">
        <v>167</v>
      </c>
      <c r="F148" s="142" t="s">
        <v>168</v>
      </c>
      <c r="G148" s="143" t="s">
        <v>117</v>
      </c>
      <c r="H148" s="144">
        <v>38</v>
      </c>
      <c r="I148" s="145"/>
      <c r="J148" s="146">
        <f>ROUND(I148*H148,2)</f>
        <v>0</v>
      </c>
      <c r="K148" s="142" t="s">
        <v>118</v>
      </c>
      <c r="L148" s="33"/>
      <c r="M148" s="147" t="s">
        <v>1</v>
      </c>
      <c r="N148" s="148" t="s">
        <v>37</v>
      </c>
      <c r="O148" s="58"/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1" t="s">
        <v>119</v>
      </c>
      <c r="AT148" s="151" t="s">
        <v>114</v>
      </c>
      <c r="AU148" s="151" t="s">
        <v>82</v>
      </c>
      <c r="AY148" s="17" t="s">
        <v>112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80</v>
      </c>
      <c r="BK148" s="152">
        <f>ROUND(I148*H148,2)</f>
        <v>0</v>
      </c>
      <c r="BL148" s="17" t="s">
        <v>119</v>
      </c>
      <c r="BM148" s="151" t="s">
        <v>169</v>
      </c>
    </row>
    <row r="149" spans="1:47" s="2" customFormat="1" ht="39">
      <c r="A149" s="32"/>
      <c r="B149" s="33"/>
      <c r="C149" s="32"/>
      <c r="D149" s="153" t="s">
        <v>121</v>
      </c>
      <c r="E149" s="32"/>
      <c r="F149" s="154" t="s">
        <v>170</v>
      </c>
      <c r="G149" s="32"/>
      <c r="H149" s="32"/>
      <c r="I149" s="155"/>
      <c r="J149" s="32"/>
      <c r="K149" s="32"/>
      <c r="L149" s="33"/>
      <c r="M149" s="156"/>
      <c r="N149" s="157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121</v>
      </c>
      <c r="AU149" s="17" t="s">
        <v>82</v>
      </c>
    </row>
    <row r="150" spans="2:51" s="13" customFormat="1" ht="11.25">
      <c r="B150" s="158"/>
      <c r="D150" s="153" t="s">
        <v>128</v>
      </c>
      <c r="E150" s="159" t="s">
        <v>1</v>
      </c>
      <c r="F150" s="160" t="s">
        <v>160</v>
      </c>
      <c r="H150" s="161">
        <v>38</v>
      </c>
      <c r="I150" s="162"/>
      <c r="L150" s="158"/>
      <c r="M150" s="163"/>
      <c r="N150" s="164"/>
      <c r="O150" s="164"/>
      <c r="P150" s="164"/>
      <c r="Q150" s="164"/>
      <c r="R150" s="164"/>
      <c r="S150" s="164"/>
      <c r="T150" s="165"/>
      <c r="AT150" s="159" t="s">
        <v>128</v>
      </c>
      <c r="AU150" s="159" t="s">
        <v>82</v>
      </c>
      <c r="AV150" s="13" t="s">
        <v>82</v>
      </c>
      <c r="AW150" s="13" t="s">
        <v>29</v>
      </c>
      <c r="AX150" s="13" t="s">
        <v>80</v>
      </c>
      <c r="AY150" s="159" t="s">
        <v>112</v>
      </c>
    </row>
    <row r="151" spans="1:65" s="2" customFormat="1" ht="37.9" customHeight="1">
      <c r="A151" s="32"/>
      <c r="B151" s="139"/>
      <c r="C151" s="140" t="s">
        <v>171</v>
      </c>
      <c r="D151" s="140" t="s">
        <v>114</v>
      </c>
      <c r="E151" s="141" t="s">
        <v>172</v>
      </c>
      <c r="F151" s="142" t="s">
        <v>173</v>
      </c>
      <c r="G151" s="143" t="s">
        <v>139</v>
      </c>
      <c r="H151" s="144">
        <v>118.7</v>
      </c>
      <c r="I151" s="145"/>
      <c r="J151" s="146">
        <f>ROUND(I151*H151,2)</f>
        <v>0</v>
      </c>
      <c r="K151" s="142" t="s">
        <v>118</v>
      </c>
      <c r="L151" s="33"/>
      <c r="M151" s="147" t="s">
        <v>1</v>
      </c>
      <c r="N151" s="148" t="s">
        <v>37</v>
      </c>
      <c r="O151" s="58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1" t="s">
        <v>119</v>
      </c>
      <c r="AT151" s="151" t="s">
        <v>114</v>
      </c>
      <c r="AU151" s="151" t="s">
        <v>82</v>
      </c>
      <c r="AY151" s="17" t="s">
        <v>112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7" t="s">
        <v>80</v>
      </c>
      <c r="BK151" s="152">
        <f>ROUND(I151*H151,2)</f>
        <v>0</v>
      </c>
      <c r="BL151" s="17" t="s">
        <v>119</v>
      </c>
      <c r="BM151" s="151" t="s">
        <v>174</v>
      </c>
    </row>
    <row r="152" spans="1:47" s="2" customFormat="1" ht="39">
      <c r="A152" s="32"/>
      <c r="B152" s="33"/>
      <c r="C152" s="32"/>
      <c r="D152" s="153" t="s">
        <v>121</v>
      </c>
      <c r="E152" s="32"/>
      <c r="F152" s="154" t="s">
        <v>175</v>
      </c>
      <c r="G152" s="32"/>
      <c r="H152" s="32"/>
      <c r="I152" s="155"/>
      <c r="J152" s="32"/>
      <c r="K152" s="32"/>
      <c r="L152" s="33"/>
      <c r="M152" s="156"/>
      <c r="N152" s="157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121</v>
      </c>
      <c r="AU152" s="17" t="s">
        <v>82</v>
      </c>
    </row>
    <row r="153" spans="2:51" s="15" customFormat="1" ht="11.25">
      <c r="B153" s="174"/>
      <c r="D153" s="153" t="s">
        <v>128</v>
      </c>
      <c r="E153" s="175" t="s">
        <v>1</v>
      </c>
      <c r="F153" s="176" t="s">
        <v>176</v>
      </c>
      <c r="H153" s="175" t="s">
        <v>1</v>
      </c>
      <c r="I153" s="177"/>
      <c r="L153" s="174"/>
      <c r="M153" s="178"/>
      <c r="N153" s="179"/>
      <c r="O153" s="179"/>
      <c r="P153" s="179"/>
      <c r="Q153" s="179"/>
      <c r="R153" s="179"/>
      <c r="S153" s="179"/>
      <c r="T153" s="180"/>
      <c r="AT153" s="175" t="s">
        <v>128</v>
      </c>
      <c r="AU153" s="175" t="s">
        <v>82</v>
      </c>
      <c r="AV153" s="15" t="s">
        <v>80</v>
      </c>
      <c r="AW153" s="15" t="s">
        <v>29</v>
      </c>
      <c r="AX153" s="15" t="s">
        <v>72</v>
      </c>
      <c r="AY153" s="175" t="s">
        <v>112</v>
      </c>
    </row>
    <row r="154" spans="2:51" s="13" customFormat="1" ht="11.25">
      <c r="B154" s="158"/>
      <c r="D154" s="153" t="s">
        <v>128</v>
      </c>
      <c r="E154" s="159" t="s">
        <v>1</v>
      </c>
      <c r="F154" s="160" t="s">
        <v>177</v>
      </c>
      <c r="H154" s="161">
        <v>25.7</v>
      </c>
      <c r="I154" s="162"/>
      <c r="L154" s="158"/>
      <c r="M154" s="163"/>
      <c r="N154" s="164"/>
      <c r="O154" s="164"/>
      <c r="P154" s="164"/>
      <c r="Q154" s="164"/>
      <c r="R154" s="164"/>
      <c r="S154" s="164"/>
      <c r="T154" s="165"/>
      <c r="AT154" s="159" t="s">
        <v>128</v>
      </c>
      <c r="AU154" s="159" t="s">
        <v>82</v>
      </c>
      <c r="AV154" s="13" t="s">
        <v>82</v>
      </c>
      <c r="AW154" s="13" t="s">
        <v>29</v>
      </c>
      <c r="AX154" s="13" t="s">
        <v>72</v>
      </c>
      <c r="AY154" s="159" t="s">
        <v>112</v>
      </c>
    </row>
    <row r="155" spans="2:51" s="13" customFormat="1" ht="11.25">
      <c r="B155" s="158"/>
      <c r="D155" s="153" t="s">
        <v>128</v>
      </c>
      <c r="E155" s="159" t="s">
        <v>1</v>
      </c>
      <c r="F155" s="160" t="s">
        <v>178</v>
      </c>
      <c r="H155" s="161">
        <v>93</v>
      </c>
      <c r="I155" s="162"/>
      <c r="L155" s="158"/>
      <c r="M155" s="163"/>
      <c r="N155" s="164"/>
      <c r="O155" s="164"/>
      <c r="P155" s="164"/>
      <c r="Q155" s="164"/>
      <c r="R155" s="164"/>
      <c r="S155" s="164"/>
      <c r="T155" s="165"/>
      <c r="AT155" s="159" t="s">
        <v>128</v>
      </c>
      <c r="AU155" s="159" t="s">
        <v>82</v>
      </c>
      <c r="AV155" s="13" t="s">
        <v>82</v>
      </c>
      <c r="AW155" s="13" t="s">
        <v>29</v>
      </c>
      <c r="AX155" s="13" t="s">
        <v>72</v>
      </c>
      <c r="AY155" s="159" t="s">
        <v>112</v>
      </c>
    </row>
    <row r="156" spans="2:51" s="14" customFormat="1" ht="11.25">
      <c r="B156" s="166"/>
      <c r="D156" s="153" t="s">
        <v>128</v>
      </c>
      <c r="E156" s="167" t="s">
        <v>1</v>
      </c>
      <c r="F156" s="168" t="s">
        <v>143</v>
      </c>
      <c r="H156" s="169">
        <v>118.7</v>
      </c>
      <c r="I156" s="170"/>
      <c r="L156" s="166"/>
      <c r="M156" s="171"/>
      <c r="N156" s="172"/>
      <c r="O156" s="172"/>
      <c r="P156" s="172"/>
      <c r="Q156" s="172"/>
      <c r="R156" s="172"/>
      <c r="S156" s="172"/>
      <c r="T156" s="173"/>
      <c r="AT156" s="167" t="s">
        <v>128</v>
      </c>
      <c r="AU156" s="167" t="s">
        <v>82</v>
      </c>
      <c r="AV156" s="14" t="s">
        <v>119</v>
      </c>
      <c r="AW156" s="14" t="s">
        <v>29</v>
      </c>
      <c r="AX156" s="14" t="s">
        <v>80</v>
      </c>
      <c r="AY156" s="167" t="s">
        <v>112</v>
      </c>
    </row>
    <row r="157" spans="1:65" s="2" customFormat="1" ht="24.2" customHeight="1">
      <c r="A157" s="32"/>
      <c r="B157" s="139"/>
      <c r="C157" s="140" t="s">
        <v>179</v>
      </c>
      <c r="D157" s="140" t="s">
        <v>114</v>
      </c>
      <c r="E157" s="141" t="s">
        <v>180</v>
      </c>
      <c r="F157" s="142" t="s">
        <v>181</v>
      </c>
      <c r="G157" s="143" t="s">
        <v>139</v>
      </c>
      <c r="H157" s="144">
        <v>20</v>
      </c>
      <c r="I157" s="145"/>
      <c r="J157" s="146">
        <f>ROUND(I157*H157,2)</f>
        <v>0</v>
      </c>
      <c r="K157" s="142" t="s">
        <v>118</v>
      </c>
      <c r="L157" s="33"/>
      <c r="M157" s="147" t="s">
        <v>1</v>
      </c>
      <c r="N157" s="148" t="s">
        <v>37</v>
      </c>
      <c r="O157" s="58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1" t="s">
        <v>119</v>
      </c>
      <c r="AT157" s="151" t="s">
        <v>114</v>
      </c>
      <c r="AU157" s="151" t="s">
        <v>82</v>
      </c>
      <c r="AY157" s="17" t="s">
        <v>112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7" t="s">
        <v>80</v>
      </c>
      <c r="BK157" s="152">
        <f>ROUND(I157*H157,2)</f>
        <v>0</v>
      </c>
      <c r="BL157" s="17" t="s">
        <v>119</v>
      </c>
      <c r="BM157" s="151" t="s">
        <v>182</v>
      </c>
    </row>
    <row r="158" spans="1:47" s="2" customFormat="1" ht="29.25">
      <c r="A158" s="32"/>
      <c r="B158" s="33"/>
      <c r="C158" s="32"/>
      <c r="D158" s="153" t="s">
        <v>121</v>
      </c>
      <c r="E158" s="32"/>
      <c r="F158" s="154" t="s">
        <v>183</v>
      </c>
      <c r="G158" s="32"/>
      <c r="H158" s="32"/>
      <c r="I158" s="155"/>
      <c r="J158" s="32"/>
      <c r="K158" s="32"/>
      <c r="L158" s="33"/>
      <c r="M158" s="156"/>
      <c r="N158" s="157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121</v>
      </c>
      <c r="AU158" s="17" t="s">
        <v>82</v>
      </c>
    </row>
    <row r="159" spans="2:51" s="13" customFormat="1" ht="11.25">
      <c r="B159" s="158"/>
      <c r="D159" s="153" t="s">
        <v>128</v>
      </c>
      <c r="E159" s="159" t="s">
        <v>1</v>
      </c>
      <c r="F159" s="160" t="s">
        <v>154</v>
      </c>
      <c r="H159" s="161">
        <v>20</v>
      </c>
      <c r="I159" s="162"/>
      <c r="L159" s="158"/>
      <c r="M159" s="163"/>
      <c r="N159" s="164"/>
      <c r="O159" s="164"/>
      <c r="P159" s="164"/>
      <c r="Q159" s="164"/>
      <c r="R159" s="164"/>
      <c r="S159" s="164"/>
      <c r="T159" s="165"/>
      <c r="AT159" s="159" t="s">
        <v>128</v>
      </c>
      <c r="AU159" s="159" t="s">
        <v>82</v>
      </c>
      <c r="AV159" s="13" t="s">
        <v>82</v>
      </c>
      <c r="AW159" s="13" t="s">
        <v>29</v>
      </c>
      <c r="AX159" s="13" t="s">
        <v>80</v>
      </c>
      <c r="AY159" s="159" t="s">
        <v>112</v>
      </c>
    </row>
    <row r="160" spans="1:65" s="2" customFormat="1" ht="33" customHeight="1">
      <c r="A160" s="32"/>
      <c r="B160" s="139"/>
      <c r="C160" s="140" t="s">
        <v>184</v>
      </c>
      <c r="D160" s="140" t="s">
        <v>114</v>
      </c>
      <c r="E160" s="141" t="s">
        <v>185</v>
      </c>
      <c r="F160" s="142" t="s">
        <v>186</v>
      </c>
      <c r="G160" s="143" t="s">
        <v>187</v>
      </c>
      <c r="H160" s="144">
        <v>201.79</v>
      </c>
      <c r="I160" s="145"/>
      <c r="J160" s="146">
        <f>ROUND(I160*H160,2)</f>
        <v>0</v>
      </c>
      <c r="K160" s="142" t="s">
        <v>118</v>
      </c>
      <c r="L160" s="33"/>
      <c r="M160" s="147" t="s">
        <v>1</v>
      </c>
      <c r="N160" s="148" t="s">
        <v>37</v>
      </c>
      <c r="O160" s="58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1" t="s">
        <v>119</v>
      </c>
      <c r="AT160" s="151" t="s">
        <v>114</v>
      </c>
      <c r="AU160" s="151" t="s">
        <v>82</v>
      </c>
      <c r="AY160" s="17" t="s">
        <v>112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7" t="s">
        <v>80</v>
      </c>
      <c r="BK160" s="152">
        <f>ROUND(I160*H160,2)</f>
        <v>0</v>
      </c>
      <c r="BL160" s="17" t="s">
        <v>119</v>
      </c>
      <c r="BM160" s="151" t="s">
        <v>188</v>
      </c>
    </row>
    <row r="161" spans="1:47" s="2" customFormat="1" ht="29.25">
      <c r="A161" s="32"/>
      <c r="B161" s="33"/>
      <c r="C161" s="32"/>
      <c r="D161" s="153" t="s">
        <v>121</v>
      </c>
      <c r="E161" s="32"/>
      <c r="F161" s="154" t="s">
        <v>189</v>
      </c>
      <c r="G161" s="32"/>
      <c r="H161" s="32"/>
      <c r="I161" s="155"/>
      <c r="J161" s="32"/>
      <c r="K161" s="32"/>
      <c r="L161" s="33"/>
      <c r="M161" s="156"/>
      <c r="N161" s="157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121</v>
      </c>
      <c r="AU161" s="17" t="s">
        <v>82</v>
      </c>
    </row>
    <row r="162" spans="2:51" s="13" customFormat="1" ht="11.25">
      <c r="B162" s="158"/>
      <c r="D162" s="153" t="s">
        <v>128</v>
      </c>
      <c r="E162" s="159" t="s">
        <v>1</v>
      </c>
      <c r="F162" s="160" t="s">
        <v>190</v>
      </c>
      <c r="H162" s="161">
        <v>201.79</v>
      </c>
      <c r="I162" s="162"/>
      <c r="L162" s="158"/>
      <c r="M162" s="163"/>
      <c r="N162" s="164"/>
      <c r="O162" s="164"/>
      <c r="P162" s="164"/>
      <c r="Q162" s="164"/>
      <c r="R162" s="164"/>
      <c r="S162" s="164"/>
      <c r="T162" s="165"/>
      <c r="AT162" s="159" t="s">
        <v>128</v>
      </c>
      <c r="AU162" s="159" t="s">
        <v>82</v>
      </c>
      <c r="AV162" s="13" t="s">
        <v>82</v>
      </c>
      <c r="AW162" s="13" t="s">
        <v>29</v>
      </c>
      <c r="AX162" s="13" t="s">
        <v>80</v>
      </c>
      <c r="AY162" s="159" t="s">
        <v>112</v>
      </c>
    </row>
    <row r="163" spans="1:65" s="2" customFormat="1" ht="16.5" customHeight="1">
      <c r="A163" s="32"/>
      <c r="B163" s="139"/>
      <c r="C163" s="140" t="s">
        <v>191</v>
      </c>
      <c r="D163" s="140" t="s">
        <v>114</v>
      </c>
      <c r="E163" s="141" t="s">
        <v>192</v>
      </c>
      <c r="F163" s="142" t="s">
        <v>193</v>
      </c>
      <c r="G163" s="143" t="s">
        <v>139</v>
      </c>
      <c r="H163" s="144">
        <v>118.7</v>
      </c>
      <c r="I163" s="145"/>
      <c r="J163" s="146">
        <f>ROUND(I163*H163,2)</f>
        <v>0</v>
      </c>
      <c r="K163" s="142" t="s">
        <v>133</v>
      </c>
      <c r="L163" s="33"/>
      <c r="M163" s="147" t="s">
        <v>1</v>
      </c>
      <c r="N163" s="148" t="s">
        <v>37</v>
      </c>
      <c r="O163" s="58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1" t="s">
        <v>119</v>
      </c>
      <c r="AT163" s="151" t="s">
        <v>114</v>
      </c>
      <c r="AU163" s="151" t="s">
        <v>82</v>
      </c>
      <c r="AY163" s="17" t="s">
        <v>112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7" t="s">
        <v>80</v>
      </c>
      <c r="BK163" s="152">
        <f>ROUND(I163*H163,2)</f>
        <v>0</v>
      </c>
      <c r="BL163" s="17" t="s">
        <v>119</v>
      </c>
      <c r="BM163" s="151" t="s">
        <v>194</v>
      </c>
    </row>
    <row r="164" spans="1:47" s="2" customFormat="1" ht="19.5">
      <c r="A164" s="32"/>
      <c r="B164" s="33"/>
      <c r="C164" s="32"/>
      <c r="D164" s="153" t="s">
        <v>121</v>
      </c>
      <c r="E164" s="32"/>
      <c r="F164" s="154" t="s">
        <v>195</v>
      </c>
      <c r="G164" s="32"/>
      <c r="H164" s="32"/>
      <c r="I164" s="155"/>
      <c r="J164" s="32"/>
      <c r="K164" s="32"/>
      <c r="L164" s="33"/>
      <c r="M164" s="156"/>
      <c r="N164" s="157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121</v>
      </c>
      <c r="AU164" s="17" t="s">
        <v>82</v>
      </c>
    </row>
    <row r="165" spans="2:51" s="13" customFormat="1" ht="11.25">
      <c r="B165" s="158"/>
      <c r="D165" s="153" t="s">
        <v>128</v>
      </c>
      <c r="E165" s="159" t="s">
        <v>1</v>
      </c>
      <c r="F165" s="160" t="s">
        <v>196</v>
      </c>
      <c r="H165" s="161">
        <v>118.7</v>
      </c>
      <c r="I165" s="162"/>
      <c r="L165" s="158"/>
      <c r="M165" s="163"/>
      <c r="N165" s="164"/>
      <c r="O165" s="164"/>
      <c r="P165" s="164"/>
      <c r="Q165" s="164"/>
      <c r="R165" s="164"/>
      <c r="S165" s="164"/>
      <c r="T165" s="165"/>
      <c r="AT165" s="159" t="s">
        <v>128</v>
      </c>
      <c r="AU165" s="159" t="s">
        <v>82</v>
      </c>
      <c r="AV165" s="13" t="s">
        <v>82</v>
      </c>
      <c r="AW165" s="13" t="s">
        <v>29</v>
      </c>
      <c r="AX165" s="13" t="s">
        <v>80</v>
      </c>
      <c r="AY165" s="159" t="s">
        <v>112</v>
      </c>
    </row>
    <row r="166" spans="1:65" s="2" customFormat="1" ht="24.2" customHeight="1">
      <c r="A166" s="32"/>
      <c r="B166" s="139"/>
      <c r="C166" s="140" t="s">
        <v>197</v>
      </c>
      <c r="D166" s="140" t="s">
        <v>114</v>
      </c>
      <c r="E166" s="141" t="s">
        <v>198</v>
      </c>
      <c r="F166" s="142" t="s">
        <v>199</v>
      </c>
      <c r="G166" s="143" t="s">
        <v>117</v>
      </c>
      <c r="H166" s="144">
        <v>2</v>
      </c>
      <c r="I166" s="145"/>
      <c r="J166" s="146">
        <f>ROUND(I166*H166,2)</f>
        <v>0</v>
      </c>
      <c r="K166" s="142" t="s">
        <v>118</v>
      </c>
      <c r="L166" s="33"/>
      <c r="M166" s="147" t="s">
        <v>1</v>
      </c>
      <c r="N166" s="148" t="s">
        <v>37</v>
      </c>
      <c r="O166" s="58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1" t="s">
        <v>119</v>
      </c>
      <c r="AT166" s="151" t="s">
        <v>114</v>
      </c>
      <c r="AU166" s="151" t="s">
        <v>82</v>
      </c>
      <c r="AY166" s="17" t="s">
        <v>112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7" t="s">
        <v>80</v>
      </c>
      <c r="BK166" s="152">
        <f>ROUND(I166*H166,2)</f>
        <v>0</v>
      </c>
      <c r="BL166" s="17" t="s">
        <v>119</v>
      </c>
      <c r="BM166" s="151" t="s">
        <v>200</v>
      </c>
    </row>
    <row r="167" spans="1:47" s="2" customFormat="1" ht="29.25">
      <c r="A167" s="32"/>
      <c r="B167" s="33"/>
      <c r="C167" s="32"/>
      <c r="D167" s="153" t="s">
        <v>121</v>
      </c>
      <c r="E167" s="32"/>
      <c r="F167" s="154" t="s">
        <v>201</v>
      </c>
      <c r="G167" s="32"/>
      <c r="H167" s="32"/>
      <c r="I167" s="155"/>
      <c r="J167" s="32"/>
      <c r="K167" s="32"/>
      <c r="L167" s="33"/>
      <c r="M167" s="156"/>
      <c r="N167" s="157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121</v>
      </c>
      <c r="AU167" s="17" t="s">
        <v>82</v>
      </c>
    </row>
    <row r="168" spans="1:65" s="2" customFormat="1" ht="24.2" customHeight="1">
      <c r="A168" s="32"/>
      <c r="B168" s="139"/>
      <c r="C168" s="140" t="s">
        <v>8</v>
      </c>
      <c r="D168" s="140" t="s">
        <v>114</v>
      </c>
      <c r="E168" s="141" t="s">
        <v>202</v>
      </c>
      <c r="F168" s="142" t="s">
        <v>203</v>
      </c>
      <c r="G168" s="143" t="s">
        <v>125</v>
      </c>
      <c r="H168" s="144">
        <v>400</v>
      </c>
      <c r="I168" s="145"/>
      <c r="J168" s="146">
        <f>ROUND(I168*H168,2)</f>
        <v>0</v>
      </c>
      <c r="K168" s="142" t="s">
        <v>133</v>
      </c>
      <c r="L168" s="33"/>
      <c r="M168" s="147" t="s">
        <v>1</v>
      </c>
      <c r="N168" s="148" t="s">
        <v>37</v>
      </c>
      <c r="O168" s="58"/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1" t="s">
        <v>119</v>
      </c>
      <c r="AT168" s="151" t="s">
        <v>114</v>
      </c>
      <c r="AU168" s="151" t="s">
        <v>82</v>
      </c>
      <c r="AY168" s="17" t="s">
        <v>112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7" t="s">
        <v>80</v>
      </c>
      <c r="BK168" s="152">
        <f>ROUND(I168*H168,2)</f>
        <v>0</v>
      </c>
      <c r="BL168" s="17" t="s">
        <v>119</v>
      </c>
      <c r="BM168" s="151" t="s">
        <v>204</v>
      </c>
    </row>
    <row r="169" spans="1:47" s="2" customFormat="1" ht="19.5">
      <c r="A169" s="32"/>
      <c r="B169" s="33"/>
      <c r="C169" s="32"/>
      <c r="D169" s="153" t="s">
        <v>121</v>
      </c>
      <c r="E169" s="32"/>
      <c r="F169" s="154" t="s">
        <v>205</v>
      </c>
      <c r="G169" s="32"/>
      <c r="H169" s="32"/>
      <c r="I169" s="155"/>
      <c r="J169" s="32"/>
      <c r="K169" s="32"/>
      <c r="L169" s="33"/>
      <c r="M169" s="156"/>
      <c r="N169" s="157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121</v>
      </c>
      <c r="AU169" s="17" t="s">
        <v>82</v>
      </c>
    </row>
    <row r="170" spans="2:51" s="13" customFormat="1" ht="22.5">
      <c r="B170" s="158"/>
      <c r="D170" s="153" t="s">
        <v>128</v>
      </c>
      <c r="E170" s="159" t="s">
        <v>1</v>
      </c>
      <c r="F170" s="160" t="s">
        <v>206</v>
      </c>
      <c r="H170" s="161">
        <v>400</v>
      </c>
      <c r="I170" s="162"/>
      <c r="L170" s="158"/>
      <c r="M170" s="163"/>
      <c r="N170" s="164"/>
      <c r="O170" s="164"/>
      <c r="P170" s="164"/>
      <c r="Q170" s="164"/>
      <c r="R170" s="164"/>
      <c r="S170" s="164"/>
      <c r="T170" s="165"/>
      <c r="AT170" s="159" t="s">
        <v>128</v>
      </c>
      <c r="AU170" s="159" t="s">
        <v>82</v>
      </c>
      <c r="AV170" s="13" t="s">
        <v>82</v>
      </c>
      <c r="AW170" s="13" t="s">
        <v>29</v>
      </c>
      <c r="AX170" s="13" t="s">
        <v>80</v>
      </c>
      <c r="AY170" s="159" t="s">
        <v>112</v>
      </c>
    </row>
    <row r="171" spans="1:65" s="2" customFormat="1" ht="24.2" customHeight="1">
      <c r="A171" s="32"/>
      <c r="B171" s="139"/>
      <c r="C171" s="140" t="s">
        <v>207</v>
      </c>
      <c r="D171" s="140" t="s">
        <v>114</v>
      </c>
      <c r="E171" s="141" t="s">
        <v>208</v>
      </c>
      <c r="F171" s="142" t="s">
        <v>209</v>
      </c>
      <c r="G171" s="143" t="s">
        <v>125</v>
      </c>
      <c r="H171" s="144">
        <v>620</v>
      </c>
      <c r="I171" s="145"/>
      <c r="J171" s="146">
        <f>ROUND(I171*H171,2)</f>
        <v>0</v>
      </c>
      <c r="K171" s="142" t="s">
        <v>118</v>
      </c>
      <c r="L171" s="33"/>
      <c r="M171" s="147" t="s">
        <v>1</v>
      </c>
      <c r="N171" s="148" t="s">
        <v>37</v>
      </c>
      <c r="O171" s="58"/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1" t="s">
        <v>119</v>
      </c>
      <c r="AT171" s="151" t="s">
        <v>114</v>
      </c>
      <c r="AU171" s="151" t="s">
        <v>82</v>
      </c>
      <c r="AY171" s="17" t="s">
        <v>112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7" t="s">
        <v>80</v>
      </c>
      <c r="BK171" s="152">
        <f>ROUND(I171*H171,2)</f>
        <v>0</v>
      </c>
      <c r="BL171" s="17" t="s">
        <v>119</v>
      </c>
      <c r="BM171" s="151" t="s">
        <v>210</v>
      </c>
    </row>
    <row r="172" spans="1:47" s="2" customFormat="1" ht="19.5">
      <c r="A172" s="32"/>
      <c r="B172" s="33"/>
      <c r="C172" s="32"/>
      <c r="D172" s="153" t="s">
        <v>121</v>
      </c>
      <c r="E172" s="32"/>
      <c r="F172" s="154" t="s">
        <v>211</v>
      </c>
      <c r="G172" s="32"/>
      <c r="H172" s="32"/>
      <c r="I172" s="155"/>
      <c r="J172" s="32"/>
      <c r="K172" s="32"/>
      <c r="L172" s="33"/>
      <c r="M172" s="156"/>
      <c r="N172" s="157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121</v>
      </c>
      <c r="AU172" s="17" t="s">
        <v>82</v>
      </c>
    </row>
    <row r="173" spans="2:63" s="12" customFormat="1" ht="22.9" customHeight="1">
      <c r="B173" s="126"/>
      <c r="D173" s="127" t="s">
        <v>71</v>
      </c>
      <c r="E173" s="137" t="s">
        <v>144</v>
      </c>
      <c r="F173" s="137" t="s">
        <v>212</v>
      </c>
      <c r="I173" s="129"/>
      <c r="J173" s="138">
        <f>BK173</f>
        <v>0</v>
      </c>
      <c r="L173" s="126"/>
      <c r="M173" s="131"/>
      <c r="N173" s="132"/>
      <c r="O173" s="132"/>
      <c r="P173" s="133">
        <f>SUM(P174:P182)</f>
        <v>0</v>
      </c>
      <c r="Q173" s="132"/>
      <c r="R173" s="133">
        <f>SUM(R174:R182)</f>
        <v>131.57605</v>
      </c>
      <c r="S173" s="132"/>
      <c r="T173" s="134">
        <f>SUM(T174:T182)</f>
        <v>0</v>
      </c>
      <c r="AR173" s="127" t="s">
        <v>80</v>
      </c>
      <c r="AT173" s="135" t="s">
        <v>71</v>
      </c>
      <c r="AU173" s="135" t="s">
        <v>80</v>
      </c>
      <c r="AY173" s="127" t="s">
        <v>112</v>
      </c>
      <c r="BK173" s="136">
        <f>SUM(BK174:BK182)</f>
        <v>0</v>
      </c>
    </row>
    <row r="174" spans="1:65" s="2" customFormat="1" ht="24.2" customHeight="1">
      <c r="A174" s="32"/>
      <c r="B174" s="139"/>
      <c r="C174" s="140" t="s">
        <v>213</v>
      </c>
      <c r="D174" s="140" t="s">
        <v>114</v>
      </c>
      <c r="E174" s="141" t="s">
        <v>214</v>
      </c>
      <c r="F174" s="142" t="s">
        <v>215</v>
      </c>
      <c r="G174" s="143" t="s">
        <v>125</v>
      </c>
      <c r="H174" s="144">
        <v>620</v>
      </c>
      <c r="I174" s="145"/>
      <c r="J174" s="146">
        <f>ROUND(I174*H174,2)</f>
        <v>0</v>
      </c>
      <c r="K174" s="142" t="s">
        <v>118</v>
      </c>
      <c r="L174" s="33"/>
      <c r="M174" s="147" t="s">
        <v>1</v>
      </c>
      <c r="N174" s="148" t="s">
        <v>37</v>
      </c>
      <c r="O174" s="58"/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1" t="s">
        <v>119</v>
      </c>
      <c r="AT174" s="151" t="s">
        <v>114</v>
      </c>
      <c r="AU174" s="151" t="s">
        <v>82</v>
      </c>
      <c r="AY174" s="17" t="s">
        <v>112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7" t="s">
        <v>80</v>
      </c>
      <c r="BK174" s="152">
        <f>ROUND(I174*H174,2)</f>
        <v>0</v>
      </c>
      <c r="BL174" s="17" t="s">
        <v>119</v>
      </c>
      <c r="BM174" s="151" t="s">
        <v>216</v>
      </c>
    </row>
    <row r="175" spans="1:47" s="2" customFormat="1" ht="19.5">
      <c r="A175" s="32"/>
      <c r="B175" s="33"/>
      <c r="C175" s="32"/>
      <c r="D175" s="153" t="s">
        <v>121</v>
      </c>
      <c r="E175" s="32"/>
      <c r="F175" s="154" t="s">
        <v>217</v>
      </c>
      <c r="G175" s="32"/>
      <c r="H175" s="32"/>
      <c r="I175" s="155"/>
      <c r="J175" s="32"/>
      <c r="K175" s="32"/>
      <c r="L175" s="33"/>
      <c r="M175" s="156"/>
      <c r="N175" s="157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121</v>
      </c>
      <c r="AU175" s="17" t="s">
        <v>82</v>
      </c>
    </row>
    <row r="176" spans="2:51" s="13" customFormat="1" ht="11.25">
      <c r="B176" s="158"/>
      <c r="D176" s="153" t="s">
        <v>128</v>
      </c>
      <c r="E176" s="159" t="s">
        <v>1</v>
      </c>
      <c r="F176" s="160" t="s">
        <v>218</v>
      </c>
      <c r="H176" s="161">
        <v>620</v>
      </c>
      <c r="I176" s="162"/>
      <c r="L176" s="158"/>
      <c r="M176" s="163"/>
      <c r="N176" s="164"/>
      <c r="O176" s="164"/>
      <c r="P176" s="164"/>
      <c r="Q176" s="164"/>
      <c r="R176" s="164"/>
      <c r="S176" s="164"/>
      <c r="T176" s="165"/>
      <c r="AT176" s="159" t="s">
        <v>128</v>
      </c>
      <c r="AU176" s="159" t="s">
        <v>82</v>
      </c>
      <c r="AV176" s="13" t="s">
        <v>82</v>
      </c>
      <c r="AW176" s="13" t="s">
        <v>29</v>
      </c>
      <c r="AX176" s="13" t="s">
        <v>80</v>
      </c>
      <c r="AY176" s="159" t="s">
        <v>112</v>
      </c>
    </row>
    <row r="177" spans="1:65" s="2" customFormat="1" ht="24.2" customHeight="1">
      <c r="A177" s="32"/>
      <c r="B177" s="139"/>
      <c r="C177" s="140" t="s">
        <v>219</v>
      </c>
      <c r="D177" s="140" t="s">
        <v>114</v>
      </c>
      <c r="E177" s="141" t="s">
        <v>220</v>
      </c>
      <c r="F177" s="142" t="s">
        <v>221</v>
      </c>
      <c r="G177" s="143" t="s">
        <v>125</v>
      </c>
      <c r="H177" s="144">
        <v>587</v>
      </c>
      <c r="I177" s="145"/>
      <c r="J177" s="146">
        <f>ROUND(I177*H177,2)</f>
        <v>0</v>
      </c>
      <c r="K177" s="142" t="s">
        <v>118</v>
      </c>
      <c r="L177" s="33"/>
      <c r="M177" s="147" t="s">
        <v>1</v>
      </c>
      <c r="N177" s="148" t="s">
        <v>37</v>
      </c>
      <c r="O177" s="58"/>
      <c r="P177" s="149">
        <f>O177*H177</f>
        <v>0</v>
      </c>
      <c r="Q177" s="149">
        <v>0.08922</v>
      </c>
      <c r="R177" s="149">
        <f>Q177*H177</f>
        <v>52.372139999999995</v>
      </c>
      <c r="S177" s="149">
        <v>0</v>
      </c>
      <c r="T177" s="150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1" t="s">
        <v>119</v>
      </c>
      <c r="AT177" s="151" t="s">
        <v>114</v>
      </c>
      <c r="AU177" s="151" t="s">
        <v>82</v>
      </c>
      <c r="AY177" s="17" t="s">
        <v>112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7" t="s">
        <v>80</v>
      </c>
      <c r="BK177" s="152">
        <f>ROUND(I177*H177,2)</f>
        <v>0</v>
      </c>
      <c r="BL177" s="17" t="s">
        <v>119</v>
      </c>
      <c r="BM177" s="151" t="s">
        <v>222</v>
      </c>
    </row>
    <row r="178" spans="1:47" s="2" customFormat="1" ht="48.75">
      <c r="A178" s="32"/>
      <c r="B178" s="33"/>
      <c r="C178" s="32"/>
      <c r="D178" s="153" t="s">
        <v>121</v>
      </c>
      <c r="E178" s="32"/>
      <c r="F178" s="154" t="s">
        <v>223</v>
      </c>
      <c r="G178" s="32"/>
      <c r="H178" s="32"/>
      <c r="I178" s="155"/>
      <c r="J178" s="32"/>
      <c r="K178" s="32"/>
      <c r="L178" s="33"/>
      <c r="M178" s="156"/>
      <c r="N178" s="157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121</v>
      </c>
      <c r="AU178" s="17" t="s">
        <v>82</v>
      </c>
    </row>
    <row r="179" spans="2:51" s="13" customFormat="1" ht="11.25">
      <c r="B179" s="158"/>
      <c r="D179" s="153" t="s">
        <v>128</v>
      </c>
      <c r="E179" s="159" t="s">
        <v>1</v>
      </c>
      <c r="F179" s="160" t="s">
        <v>224</v>
      </c>
      <c r="H179" s="161">
        <v>587</v>
      </c>
      <c r="I179" s="162"/>
      <c r="L179" s="158"/>
      <c r="M179" s="163"/>
      <c r="N179" s="164"/>
      <c r="O179" s="164"/>
      <c r="P179" s="164"/>
      <c r="Q179" s="164"/>
      <c r="R179" s="164"/>
      <c r="S179" s="164"/>
      <c r="T179" s="165"/>
      <c r="AT179" s="159" t="s">
        <v>128</v>
      </c>
      <c r="AU179" s="159" t="s">
        <v>82</v>
      </c>
      <c r="AV179" s="13" t="s">
        <v>82</v>
      </c>
      <c r="AW179" s="13" t="s">
        <v>29</v>
      </c>
      <c r="AX179" s="13" t="s">
        <v>80</v>
      </c>
      <c r="AY179" s="159" t="s">
        <v>112</v>
      </c>
    </row>
    <row r="180" spans="1:65" s="2" customFormat="1" ht="21.75" customHeight="1">
      <c r="A180" s="32"/>
      <c r="B180" s="139"/>
      <c r="C180" s="181" t="s">
        <v>225</v>
      </c>
      <c r="D180" s="181" t="s">
        <v>226</v>
      </c>
      <c r="E180" s="182" t="s">
        <v>227</v>
      </c>
      <c r="F180" s="183" t="s">
        <v>228</v>
      </c>
      <c r="G180" s="184" t="s">
        <v>125</v>
      </c>
      <c r="H180" s="185">
        <v>604.61</v>
      </c>
      <c r="I180" s="186"/>
      <c r="J180" s="187">
        <f>ROUND(I180*H180,2)</f>
        <v>0</v>
      </c>
      <c r="K180" s="183" t="s">
        <v>118</v>
      </c>
      <c r="L180" s="188"/>
      <c r="M180" s="189" t="s">
        <v>1</v>
      </c>
      <c r="N180" s="190" t="s">
        <v>37</v>
      </c>
      <c r="O180" s="58"/>
      <c r="P180" s="149">
        <f>O180*H180</f>
        <v>0</v>
      </c>
      <c r="Q180" s="149">
        <v>0.131</v>
      </c>
      <c r="R180" s="149">
        <f>Q180*H180</f>
        <v>79.20391000000001</v>
      </c>
      <c r="S180" s="149">
        <v>0</v>
      </c>
      <c r="T180" s="150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1" t="s">
        <v>161</v>
      </c>
      <c r="AT180" s="151" t="s">
        <v>226</v>
      </c>
      <c r="AU180" s="151" t="s">
        <v>82</v>
      </c>
      <c r="AY180" s="17" t="s">
        <v>112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7" t="s">
        <v>80</v>
      </c>
      <c r="BK180" s="152">
        <f>ROUND(I180*H180,2)</f>
        <v>0</v>
      </c>
      <c r="BL180" s="17" t="s">
        <v>119</v>
      </c>
      <c r="BM180" s="151" t="s">
        <v>229</v>
      </c>
    </row>
    <row r="181" spans="1:47" s="2" customFormat="1" ht="19.5">
      <c r="A181" s="32"/>
      <c r="B181" s="33"/>
      <c r="C181" s="32"/>
      <c r="D181" s="153" t="s">
        <v>121</v>
      </c>
      <c r="E181" s="32"/>
      <c r="F181" s="154" t="s">
        <v>230</v>
      </c>
      <c r="G181" s="32"/>
      <c r="H181" s="32"/>
      <c r="I181" s="155"/>
      <c r="J181" s="32"/>
      <c r="K181" s="32"/>
      <c r="L181" s="33"/>
      <c r="M181" s="156"/>
      <c r="N181" s="157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121</v>
      </c>
      <c r="AU181" s="17" t="s">
        <v>82</v>
      </c>
    </row>
    <row r="182" spans="2:51" s="13" customFormat="1" ht="11.25">
      <c r="B182" s="158"/>
      <c r="D182" s="153" t="s">
        <v>128</v>
      </c>
      <c r="E182" s="159" t="s">
        <v>1</v>
      </c>
      <c r="F182" s="160" t="s">
        <v>231</v>
      </c>
      <c r="H182" s="161">
        <v>604.61</v>
      </c>
      <c r="I182" s="162"/>
      <c r="L182" s="158"/>
      <c r="M182" s="163"/>
      <c r="N182" s="164"/>
      <c r="O182" s="164"/>
      <c r="P182" s="164"/>
      <c r="Q182" s="164"/>
      <c r="R182" s="164"/>
      <c r="S182" s="164"/>
      <c r="T182" s="165"/>
      <c r="AT182" s="159" t="s">
        <v>128</v>
      </c>
      <c r="AU182" s="159" t="s">
        <v>82</v>
      </c>
      <c r="AV182" s="13" t="s">
        <v>82</v>
      </c>
      <c r="AW182" s="13" t="s">
        <v>29</v>
      </c>
      <c r="AX182" s="13" t="s">
        <v>80</v>
      </c>
      <c r="AY182" s="159" t="s">
        <v>112</v>
      </c>
    </row>
    <row r="183" spans="2:63" s="12" customFormat="1" ht="22.9" customHeight="1">
      <c r="B183" s="126"/>
      <c r="D183" s="127" t="s">
        <v>71</v>
      </c>
      <c r="E183" s="137" t="s">
        <v>166</v>
      </c>
      <c r="F183" s="137" t="s">
        <v>232</v>
      </c>
      <c r="I183" s="129"/>
      <c r="J183" s="138">
        <f>BK183</f>
        <v>0</v>
      </c>
      <c r="L183" s="126"/>
      <c r="M183" s="131"/>
      <c r="N183" s="132"/>
      <c r="O183" s="132"/>
      <c r="P183" s="133">
        <f>SUM(P184:P189)</f>
        <v>0</v>
      </c>
      <c r="Q183" s="132"/>
      <c r="R183" s="133">
        <f>SUM(R184:R189)</f>
        <v>41.206792</v>
      </c>
      <c r="S183" s="132"/>
      <c r="T183" s="134">
        <f>SUM(T184:T189)</f>
        <v>0</v>
      </c>
      <c r="AR183" s="127" t="s">
        <v>80</v>
      </c>
      <c r="AT183" s="135" t="s">
        <v>71</v>
      </c>
      <c r="AU183" s="135" t="s">
        <v>80</v>
      </c>
      <c r="AY183" s="127" t="s">
        <v>112</v>
      </c>
      <c r="BK183" s="136">
        <f>SUM(BK184:BK189)</f>
        <v>0</v>
      </c>
    </row>
    <row r="184" spans="1:65" s="2" customFormat="1" ht="33" customHeight="1">
      <c r="A184" s="32"/>
      <c r="B184" s="139"/>
      <c r="C184" s="140" t="s">
        <v>233</v>
      </c>
      <c r="D184" s="140" t="s">
        <v>114</v>
      </c>
      <c r="E184" s="141" t="s">
        <v>234</v>
      </c>
      <c r="F184" s="142" t="s">
        <v>235</v>
      </c>
      <c r="G184" s="143" t="s">
        <v>236</v>
      </c>
      <c r="H184" s="144">
        <v>220</v>
      </c>
      <c r="I184" s="145"/>
      <c r="J184" s="146">
        <f>ROUND(I184*H184,2)</f>
        <v>0</v>
      </c>
      <c r="K184" s="142" t="s">
        <v>133</v>
      </c>
      <c r="L184" s="33"/>
      <c r="M184" s="147" t="s">
        <v>1</v>
      </c>
      <c r="N184" s="148" t="s">
        <v>37</v>
      </c>
      <c r="O184" s="58"/>
      <c r="P184" s="149">
        <f>O184*H184</f>
        <v>0</v>
      </c>
      <c r="Q184" s="149">
        <v>0.1295</v>
      </c>
      <c r="R184" s="149">
        <f>Q184*H184</f>
        <v>28.490000000000002</v>
      </c>
      <c r="S184" s="149">
        <v>0</v>
      </c>
      <c r="T184" s="150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1" t="s">
        <v>119</v>
      </c>
      <c r="AT184" s="151" t="s">
        <v>114</v>
      </c>
      <c r="AU184" s="151" t="s">
        <v>82</v>
      </c>
      <c r="AY184" s="17" t="s">
        <v>112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7" t="s">
        <v>80</v>
      </c>
      <c r="BK184" s="152">
        <f>ROUND(I184*H184,2)</f>
        <v>0</v>
      </c>
      <c r="BL184" s="17" t="s">
        <v>119</v>
      </c>
      <c r="BM184" s="151" t="s">
        <v>237</v>
      </c>
    </row>
    <row r="185" spans="1:47" s="2" customFormat="1" ht="29.25">
      <c r="A185" s="32"/>
      <c r="B185" s="33"/>
      <c r="C185" s="32"/>
      <c r="D185" s="153" t="s">
        <v>121</v>
      </c>
      <c r="E185" s="32"/>
      <c r="F185" s="154" t="s">
        <v>238</v>
      </c>
      <c r="G185" s="32"/>
      <c r="H185" s="32"/>
      <c r="I185" s="155"/>
      <c r="J185" s="32"/>
      <c r="K185" s="32"/>
      <c r="L185" s="33"/>
      <c r="M185" s="156"/>
      <c r="N185" s="157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121</v>
      </c>
      <c r="AU185" s="17" t="s">
        <v>82</v>
      </c>
    </row>
    <row r="186" spans="2:51" s="13" customFormat="1" ht="11.25">
      <c r="B186" s="158"/>
      <c r="D186" s="153" t="s">
        <v>128</v>
      </c>
      <c r="E186" s="159" t="s">
        <v>1</v>
      </c>
      <c r="F186" s="160" t="s">
        <v>239</v>
      </c>
      <c r="H186" s="161">
        <v>220</v>
      </c>
      <c r="I186" s="162"/>
      <c r="L186" s="158"/>
      <c r="M186" s="163"/>
      <c r="N186" s="164"/>
      <c r="O186" s="164"/>
      <c r="P186" s="164"/>
      <c r="Q186" s="164"/>
      <c r="R186" s="164"/>
      <c r="S186" s="164"/>
      <c r="T186" s="165"/>
      <c r="AT186" s="159" t="s">
        <v>128</v>
      </c>
      <c r="AU186" s="159" t="s">
        <v>82</v>
      </c>
      <c r="AV186" s="13" t="s">
        <v>82</v>
      </c>
      <c r="AW186" s="13" t="s">
        <v>29</v>
      </c>
      <c r="AX186" s="13" t="s">
        <v>80</v>
      </c>
      <c r="AY186" s="159" t="s">
        <v>112</v>
      </c>
    </row>
    <row r="187" spans="1:65" s="2" customFormat="1" ht="16.5" customHeight="1">
      <c r="A187" s="32"/>
      <c r="B187" s="139"/>
      <c r="C187" s="181" t="s">
        <v>7</v>
      </c>
      <c r="D187" s="181" t="s">
        <v>226</v>
      </c>
      <c r="E187" s="182" t="s">
        <v>240</v>
      </c>
      <c r="F187" s="183" t="s">
        <v>241</v>
      </c>
      <c r="G187" s="184" t="s">
        <v>236</v>
      </c>
      <c r="H187" s="185">
        <v>226.6</v>
      </c>
      <c r="I187" s="186"/>
      <c r="J187" s="187">
        <f>ROUND(I187*H187,2)</f>
        <v>0</v>
      </c>
      <c r="K187" s="183" t="s">
        <v>133</v>
      </c>
      <c r="L187" s="188"/>
      <c r="M187" s="189" t="s">
        <v>1</v>
      </c>
      <c r="N187" s="190" t="s">
        <v>37</v>
      </c>
      <c r="O187" s="58"/>
      <c r="P187" s="149">
        <f>O187*H187</f>
        <v>0</v>
      </c>
      <c r="Q187" s="149">
        <v>0.05612</v>
      </c>
      <c r="R187" s="149">
        <f>Q187*H187</f>
        <v>12.716792</v>
      </c>
      <c r="S187" s="149">
        <v>0</v>
      </c>
      <c r="T187" s="150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1" t="s">
        <v>161</v>
      </c>
      <c r="AT187" s="151" t="s">
        <v>226</v>
      </c>
      <c r="AU187" s="151" t="s">
        <v>82</v>
      </c>
      <c r="AY187" s="17" t="s">
        <v>112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7" t="s">
        <v>80</v>
      </c>
      <c r="BK187" s="152">
        <f>ROUND(I187*H187,2)</f>
        <v>0</v>
      </c>
      <c r="BL187" s="17" t="s">
        <v>119</v>
      </c>
      <c r="BM187" s="151" t="s">
        <v>242</v>
      </c>
    </row>
    <row r="188" spans="1:47" s="2" customFormat="1" ht="11.25">
      <c r="A188" s="32"/>
      <c r="B188" s="33"/>
      <c r="C188" s="32"/>
      <c r="D188" s="153" t="s">
        <v>121</v>
      </c>
      <c r="E188" s="32"/>
      <c r="F188" s="154" t="s">
        <v>241</v>
      </c>
      <c r="G188" s="32"/>
      <c r="H188" s="32"/>
      <c r="I188" s="155"/>
      <c r="J188" s="32"/>
      <c r="K188" s="32"/>
      <c r="L188" s="33"/>
      <c r="M188" s="156"/>
      <c r="N188" s="157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121</v>
      </c>
      <c r="AU188" s="17" t="s">
        <v>82</v>
      </c>
    </row>
    <row r="189" spans="2:51" s="13" customFormat="1" ht="11.25">
      <c r="B189" s="158"/>
      <c r="D189" s="153" t="s">
        <v>128</v>
      </c>
      <c r="F189" s="160" t="s">
        <v>243</v>
      </c>
      <c r="H189" s="161">
        <v>226.6</v>
      </c>
      <c r="I189" s="162"/>
      <c r="L189" s="158"/>
      <c r="M189" s="163"/>
      <c r="N189" s="164"/>
      <c r="O189" s="164"/>
      <c r="P189" s="164"/>
      <c r="Q189" s="164"/>
      <c r="R189" s="164"/>
      <c r="S189" s="164"/>
      <c r="T189" s="165"/>
      <c r="AT189" s="159" t="s">
        <v>128</v>
      </c>
      <c r="AU189" s="159" t="s">
        <v>82</v>
      </c>
      <c r="AV189" s="13" t="s">
        <v>82</v>
      </c>
      <c r="AW189" s="13" t="s">
        <v>3</v>
      </c>
      <c r="AX189" s="13" t="s">
        <v>80</v>
      </c>
      <c r="AY189" s="159" t="s">
        <v>112</v>
      </c>
    </row>
    <row r="190" spans="2:63" s="12" customFormat="1" ht="22.9" customHeight="1">
      <c r="B190" s="126"/>
      <c r="D190" s="127" t="s">
        <v>71</v>
      </c>
      <c r="E190" s="137" t="s">
        <v>244</v>
      </c>
      <c r="F190" s="137" t="s">
        <v>245</v>
      </c>
      <c r="I190" s="129"/>
      <c r="J190" s="138">
        <f>BK190</f>
        <v>0</v>
      </c>
      <c r="L190" s="126"/>
      <c r="M190" s="131"/>
      <c r="N190" s="132"/>
      <c r="O190" s="132"/>
      <c r="P190" s="133">
        <f>SUM(P191:P200)</f>
        <v>0</v>
      </c>
      <c r="Q190" s="132"/>
      <c r="R190" s="133">
        <f>SUM(R191:R200)</f>
        <v>0</v>
      </c>
      <c r="S190" s="132"/>
      <c r="T190" s="134">
        <f>SUM(T191:T200)</f>
        <v>0</v>
      </c>
      <c r="AR190" s="127" t="s">
        <v>80</v>
      </c>
      <c r="AT190" s="135" t="s">
        <v>71</v>
      </c>
      <c r="AU190" s="135" t="s">
        <v>80</v>
      </c>
      <c r="AY190" s="127" t="s">
        <v>112</v>
      </c>
      <c r="BK190" s="136">
        <f>SUM(BK191:BK200)</f>
        <v>0</v>
      </c>
    </row>
    <row r="191" spans="1:65" s="2" customFormat="1" ht="21.75" customHeight="1">
      <c r="A191" s="32"/>
      <c r="B191" s="139"/>
      <c r="C191" s="140" t="s">
        <v>246</v>
      </c>
      <c r="D191" s="140" t="s">
        <v>114</v>
      </c>
      <c r="E191" s="141" t="s">
        <v>247</v>
      </c>
      <c r="F191" s="142" t="s">
        <v>248</v>
      </c>
      <c r="G191" s="143" t="s">
        <v>187</v>
      </c>
      <c r="H191" s="144">
        <v>29.375</v>
      </c>
      <c r="I191" s="145"/>
      <c r="J191" s="146">
        <f>ROUND(I191*H191,2)</f>
        <v>0</v>
      </c>
      <c r="K191" s="142" t="s">
        <v>133</v>
      </c>
      <c r="L191" s="33"/>
      <c r="M191" s="147" t="s">
        <v>1</v>
      </c>
      <c r="N191" s="148" t="s">
        <v>37</v>
      </c>
      <c r="O191" s="58"/>
      <c r="P191" s="149">
        <f>O191*H191</f>
        <v>0</v>
      </c>
      <c r="Q191" s="149">
        <v>0</v>
      </c>
      <c r="R191" s="149">
        <f>Q191*H191</f>
        <v>0</v>
      </c>
      <c r="S191" s="149">
        <v>0</v>
      </c>
      <c r="T191" s="150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1" t="s">
        <v>119</v>
      </c>
      <c r="AT191" s="151" t="s">
        <v>114</v>
      </c>
      <c r="AU191" s="151" t="s">
        <v>82</v>
      </c>
      <c r="AY191" s="17" t="s">
        <v>112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7" t="s">
        <v>80</v>
      </c>
      <c r="BK191" s="152">
        <f>ROUND(I191*H191,2)</f>
        <v>0</v>
      </c>
      <c r="BL191" s="17" t="s">
        <v>119</v>
      </c>
      <c r="BM191" s="151" t="s">
        <v>249</v>
      </c>
    </row>
    <row r="192" spans="1:47" s="2" customFormat="1" ht="19.5">
      <c r="A192" s="32"/>
      <c r="B192" s="33"/>
      <c r="C192" s="32"/>
      <c r="D192" s="153" t="s">
        <v>121</v>
      </c>
      <c r="E192" s="32"/>
      <c r="F192" s="154" t="s">
        <v>250</v>
      </c>
      <c r="G192" s="32"/>
      <c r="H192" s="32"/>
      <c r="I192" s="155"/>
      <c r="J192" s="32"/>
      <c r="K192" s="32"/>
      <c r="L192" s="33"/>
      <c r="M192" s="156"/>
      <c r="N192" s="157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121</v>
      </c>
      <c r="AU192" s="17" t="s">
        <v>82</v>
      </c>
    </row>
    <row r="193" spans="2:51" s="13" customFormat="1" ht="11.25">
      <c r="B193" s="158"/>
      <c r="D193" s="153" t="s">
        <v>128</v>
      </c>
      <c r="E193" s="159" t="s">
        <v>1</v>
      </c>
      <c r="F193" s="160" t="s">
        <v>251</v>
      </c>
      <c r="H193" s="161">
        <v>29.375</v>
      </c>
      <c r="I193" s="162"/>
      <c r="L193" s="158"/>
      <c r="M193" s="163"/>
      <c r="N193" s="164"/>
      <c r="O193" s="164"/>
      <c r="P193" s="164"/>
      <c r="Q193" s="164"/>
      <c r="R193" s="164"/>
      <c r="S193" s="164"/>
      <c r="T193" s="165"/>
      <c r="AT193" s="159" t="s">
        <v>128</v>
      </c>
      <c r="AU193" s="159" t="s">
        <v>82</v>
      </c>
      <c r="AV193" s="13" t="s">
        <v>82</v>
      </c>
      <c r="AW193" s="13" t="s">
        <v>29</v>
      </c>
      <c r="AX193" s="13" t="s">
        <v>80</v>
      </c>
      <c r="AY193" s="159" t="s">
        <v>112</v>
      </c>
    </row>
    <row r="194" spans="1:65" s="2" customFormat="1" ht="24.2" customHeight="1">
      <c r="A194" s="32"/>
      <c r="B194" s="139"/>
      <c r="C194" s="140" t="s">
        <v>252</v>
      </c>
      <c r="D194" s="140" t="s">
        <v>114</v>
      </c>
      <c r="E194" s="141" t="s">
        <v>253</v>
      </c>
      <c r="F194" s="142" t="s">
        <v>254</v>
      </c>
      <c r="G194" s="143" t="s">
        <v>187</v>
      </c>
      <c r="H194" s="144">
        <v>558.125</v>
      </c>
      <c r="I194" s="145"/>
      <c r="J194" s="146">
        <f>ROUND(I194*H194,2)</f>
        <v>0</v>
      </c>
      <c r="K194" s="142" t="s">
        <v>133</v>
      </c>
      <c r="L194" s="33"/>
      <c r="M194" s="147" t="s">
        <v>1</v>
      </c>
      <c r="N194" s="148" t="s">
        <v>37</v>
      </c>
      <c r="O194" s="58"/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1" t="s">
        <v>119</v>
      </c>
      <c r="AT194" s="151" t="s">
        <v>114</v>
      </c>
      <c r="AU194" s="151" t="s">
        <v>82</v>
      </c>
      <c r="AY194" s="17" t="s">
        <v>112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7" t="s">
        <v>80</v>
      </c>
      <c r="BK194" s="152">
        <f>ROUND(I194*H194,2)</f>
        <v>0</v>
      </c>
      <c r="BL194" s="17" t="s">
        <v>119</v>
      </c>
      <c r="BM194" s="151" t="s">
        <v>255</v>
      </c>
    </row>
    <row r="195" spans="1:47" s="2" customFormat="1" ht="29.25">
      <c r="A195" s="32"/>
      <c r="B195" s="33"/>
      <c r="C195" s="32"/>
      <c r="D195" s="153" t="s">
        <v>121</v>
      </c>
      <c r="E195" s="32"/>
      <c r="F195" s="154" t="s">
        <v>256</v>
      </c>
      <c r="G195" s="32"/>
      <c r="H195" s="32"/>
      <c r="I195" s="155"/>
      <c r="J195" s="32"/>
      <c r="K195" s="32"/>
      <c r="L195" s="33"/>
      <c r="M195" s="156"/>
      <c r="N195" s="157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121</v>
      </c>
      <c r="AU195" s="17" t="s">
        <v>82</v>
      </c>
    </row>
    <row r="196" spans="2:51" s="15" customFormat="1" ht="11.25">
      <c r="B196" s="174"/>
      <c r="D196" s="153" t="s">
        <v>128</v>
      </c>
      <c r="E196" s="175" t="s">
        <v>1</v>
      </c>
      <c r="F196" s="176" t="s">
        <v>257</v>
      </c>
      <c r="H196" s="175" t="s">
        <v>1</v>
      </c>
      <c r="I196" s="177"/>
      <c r="L196" s="174"/>
      <c r="M196" s="178"/>
      <c r="N196" s="179"/>
      <c r="O196" s="179"/>
      <c r="P196" s="179"/>
      <c r="Q196" s="179"/>
      <c r="R196" s="179"/>
      <c r="S196" s="179"/>
      <c r="T196" s="180"/>
      <c r="AT196" s="175" t="s">
        <v>128</v>
      </c>
      <c r="AU196" s="175" t="s">
        <v>82</v>
      </c>
      <c r="AV196" s="15" t="s">
        <v>80</v>
      </c>
      <c r="AW196" s="15" t="s">
        <v>29</v>
      </c>
      <c r="AX196" s="15" t="s">
        <v>72</v>
      </c>
      <c r="AY196" s="175" t="s">
        <v>112</v>
      </c>
    </row>
    <row r="197" spans="2:51" s="13" customFormat="1" ht="11.25">
      <c r="B197" s="158"/>
      <c r="D197" s="153" t="s">
        <v>128</v>
      </c>
      <c r="E197" s="159" t="s">
        <v>1</v>
      </c>
      <c r="F197" s="160" t="s">
        <v>258</v>
      </c>
      <c r="H197" s="161">
        <v>558.125</v>
      </c>
      <c r="I197" s="162"/>
      <c r="L197" s="158"/>
      <c r="M197" s="163"/>
      <c r="N197" s="164"/>
      <c r="O197" s="164"/>
      <c r="P197" s="164"/>
      <c r="Q197" s="164"/>
      <c r="R197" s="164"/>
      <c r="S197" s="164"/>
      <c r="T197" s="165"/>
      <c r="AT197" s="159" t="s">
        <v>128</v>
      </c>
      <c r="AU197" s="159" t="s">
        <v>82</v>
      </c>
      <c r="AV197" s="13" t="s">
        <v>82</v>
      </c>
      <c r="AW197" s="13" t="s">
        <v>29</v>
      </c>
      <c r="AX197" s="13" t="s">
        <v>80</v>
      </c>
      <c r="AY197" s="159" t="s">
        <v>112</v>
      </c>
    </row>
    <row r="198" spans="1:65" s="2" customFormat="1" ht="33" customHeight="1">
      <c r="A198" s="32"/>
      <c r="B198" s="139"/>
      <c r="C198" s="140" t="s">
        <v>259</v>
      </c>
      <c r="D198" s="140" t="s">
        <v>114</v>
      </c>
      <c r="E198" s="141" t="s">
        <v>260</v>
      </c>
      <c r="F198" s="142" t="s">
        <v>261</v>
      </c>
      <c r="G198" s="143" t="s">
        <v>187</v>
      </c>
      <c r="H198" s="144">
        <v>29.375</v>
      </c>
      <c r="I198" s="145"/>
      <c r="J198" s="146">
        <f>ROUND(I198*H198,2)</f>
        <v>0</v>
      </c>
      <c r="K198" s="142" t="s">
        <v>133</v>
      </c>
      <c r="L198" s="33"/>
      <c r="M198" s="147" t="s">
        <v>1</v>
      </c>
      <c r="N198" s="148" t="s">
        <v>37</v>
      </c>
      <c r="O198" s="58"/>
      <c r="P198" s="149">
        <f>O198*H198</f>
        <v>0</v>
      </c>
      <c r="Q198" s="149">
        <v>0</v>
      </c>
      <c r="R198" s="149">
        <f>Q198*H198</f>
        <v>0</v>
      </c>
      <c r="S198" s="149">
        <v>0</v>
      </c>
      <c r="T198" s="150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1" t="s">
        <v>119</v>
      </c>
      <c r="AT198" s="151" t="s">
        <v>114</v>
      </c>
      <c r="AU198" s="151" t="s">
        <v>82</v>
      </c>
      <c r="AY198" s="17" t="s">
        <v>112</v>
      </c>
      <c r="BE198" s="152">
        <f>IF(N198="základní",J198,0)</f>
        <v>0</v>
      </c>
      <c r="BF198" s="152">
        <f>IF(N198="snížená",J198,0)</f>
        <v>0</v>
      </c>
      <c r="BG198" s="152">
        <f>IF(N198="zákl. přenesená",J198,0)</f>
        <v>0</v>
      </c>
      <c r="BH198" s="152">
        <f>IF(N198="sníž. přenesená",J198,0)</f>
        <v>0</v>
      </c>
      <c r="BI198" s="152">
        <f>IF(N198="nulová",J198,0)</f>
        <v>0</v>
      </c>
      <c r="BJ198" s="17" t="s">
        <v>80</v>
      </c>
      <c r="BK198" s="152">
        <f>ROUND(I198*H198,2)</f>
        <v>0</v>
      </c>
      <c r="BL198" s="17" t="s">
        <v>119</v>
      </c>
      <c r="BM198" s="151" t="s">
        <v>262</v>
      </c>
    </row>
    <row r="199" spans="1:47" s="2" customFormat="1" ht="29.25">
      <c r="A199" s="32"/>
      <c r="B199" s="33"/>
      <c r="C199" s="32"/>
      <c r="D199" s="153" t="s">
        <v>121</v>
      </c>
      <c r="E199" s="32"/>
      <c r="F199" s="154" t="s">
        <v>263</v>
      </c>
      <c r="G199" s="32"/>
      <c r="H199" s="32"/>
      <c r="I199" s="155"/>
      <c r="J199" s="32"/>
      <c r="K199" s="32"/>
      <c r="L199" s="33"/>
      <c r="M199" s="156"/>
      <c r="N199" s="157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121</v>
      </c>
      <c r="AU199" s="17" t="s">
        <v>82</v>
      </c>
    </row>
    <row r="200" spans="2:51" s="13" customFormat="1" ht="11.25">
      <c r="B200" s="158"/>
      <c r="D200" s="153" t="s">
        <v>128</v>
      </c>
      <c r="E200" s="159" t="s">
        <v>1</v>
      </c>
      <c r="F200" s="160" t="s">
        <v>251</v>
      </c>
      <c r="H200" s="161">
        <v>29.375</v>
      </c>
      <c r="I200" s="162"/>
      <c r="L200" s="158"/>
      <c r="M200" s="163"/>
      <c r="N200" s="164"/>
      <c r="O200" s="164"/>
      <c r="P200" s="164"/>
      <c r="Q200" s="164"/>
      <c r="R200" s="164"/>
      <c r="S200" s="164"/>
      <c r="T200" s="165"/>
      <c r="AT200" s="159" t="s">
        <v>128</v>
      </c>
      <c r="AU200" s="159" t="s">
        <v>82</v>
      </c>
      <c r="AV200" s="13" t="s">
        <v>82</v>
      </c>
      <c r="AW200" s="13" t="s">
        <v>29</v>
      </c>
      <c r="AX200" s="13" t="s">
        <v>80</v>
      </c>
      <c r="AY200" s="159" t="s">
        <v>112</v>
      </c>
    </row>
    <row r="201" spans="2:63" s="12" customFormat="1" ht="22.9" customHeight="1">
      <c r="B201" s="126"/>
      <c r="D201" s="127" t="s">
        <v>71</v>
      </c>
      <c r="E201" s="137" t="s">
        <v>264</v>
      </c>
      <c r="F201" s="137" t="s">
        <v>265</v>
      </c>
      <c r="I201" s="129"/>
      <c r="J201" s="138">
        <f>BK201</f>
        <v>0</v>
      </c>
      <c r="L201" s="126"/>
      <c r="M201" s="131"/>
      <c r="N201" s="132"/>
      <c r="O201" s="132"/>
      <c r="P201" s="133">
        <f>SUM(P202:P203)</f>
        <v>0</v>
      </c>
      <c r="Q201" s="132"/>
      <c r="R201" s="133">
        <f>SUM(R202:R203)</f>
        <v>0</v>
      </c>
      <c r="S201" s="132"/>
      <c r="T201" s="134">
        <f>SUM(T202:T203)</f>
        <v>0</v>
      </c>
      <c r="AR201" s="127" t="s">
        <v>80</v>
      </c>
      <c r="AT201" s="135" t="s">
        <v>71</v>
      </c>
      <c r="AU201" s="135" t="s">
        <v>80</v>
      </c>
      <c r="AY201" s="127" t="s">
        <v>112</v>
      </c>
      <c r="BK201" s="136">
        <f>SUM(BK202:BK203)</f>
        <v>0</v>
      </c>
    </row>
    <row r="202" spans="1:65" s="2" customFormat="1" ht="24.2" customHeight="1">
      <c r="A202" s="32"/>
      <c r="B202" s="139"/>
      <c r="C202" s="140" t="s">
        <v>266</v>
      </c>
      <c r="D202" s="140" t="s">
        <v>114</v>
      </c>
      <c r="E202" s="141" t="s">
        <v>267</v>
      </c>
      <c r="F202" s="142" t="s">
        <v>268</v>
      </c>
      <c r="G202" s="143" t="s">
        <v>187</v>
      </c>
      <c r="H202" s="144">
        <v>172.783</v>
      </c>
      <c r="I202" s="145"/>
      <c r="J202" s="146">
        <f>ROUND(I202*H202,2)</f>
        <v>0</v>
      </c>
      <c r="K202" s="142" t="s">
        <v>133</v>
      </c>
      <c r="L202" s="33"/>
      <c r="M202" s="147" t="s">
        <v>1</v>
      </c>
      <c r="N202" s="148" t="s">
        <v>37</v>
      </c>
      <c r="O202" s="58"/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1" t="s">
        <v>119</v>
      </c>
      <c r="AT202" s="151" t="s">
        <v>114</v>
      </c>
      <c r="AU202" s="151" t="s">
        <v>82</v>
      </c>
      <c r="AY202" s="17" t="s">
        <v>112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7" t="s">
        <v>80</v>
      </c>
      <c r="BK202" s="152">
        <f>ROUND(I202*H202,2)</f>
        <v>0</v>
      </c>
      <c r="BL202" s="17" t="s">
        <v>119</v>
      </c>
      <c r="BM202" s="151" t="s">
        <v>269</v>
      </c>
    </row>
    <row r="203" spans="1:47" s="2" customFormat="1" ht="19.5">
      <c r="A203" s="32"/>
      <c r="B203" s="33"/>
      <c r="C203" s="32"/>
      <c r="D203" s="153" t="s">
        <v>121</v>
      </c>
      <c r="E203" s="32"/>
      <c r="F203" s="154" t="s">
        <v>270</v>
      </c>
      <c r="G203" s="32"/>
      <c r="H203" s="32"/>
      <c r="I203" s="155"/>
      <c r="J203" s="32"/>
      <c r="K203" s="32"/>
      <c r="L203" s="33"/>
      <c r="M203" s="191"/>
      <c r="N203" s="192"/>
      <c r="O203" s="193"/>
      <c r="P203" s="193"/>
      <c r="Q203" s="193"/>
      <c r="R203" s="193"/>
      <c r="S203" s="193"/>
      <c r="T203" s="194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121</v>
      </c>
      <c r="AU203" s="17" t="s">
        <v>82</v>
      </c>
    </row>
    <row r="204" spans="1:31" s="2" customFormat="1" ht="6.95" customHeight="1">
      <c r="A204" s="32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33"/>
      <c r="M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</row>
  </sheetData>
  <autoFilter ref="C121:K20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Monika Málková</cp:lastModifiedBy>
  <dcterms:created xsi:type="dcterms:W3CDTF">2022-02-15T04:58:41Z</dcterms:created>
  <dcterms:modified xsi:type="dcterms:W3CDTF">2022-04-11T11:05:13Z</dcterms:modified>
  <cp:category/>
  <cp:version/>
  <cp:contentType/>
  <cp:contentStatus/>
</cp:coreProperties>
</file>