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028"/>
  <workbookPr defaultThemeVersion="124226"/>
  <bookViews>
    <workbookView xWindow="65416" yWindow="65416" windowWidth="29040" windowHeight="176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HSV">'Rekapitulace'!$E$20</definedName>
    <definedName name="HZS">'Rekapitulace'!$I$20</definedName>
    <definedName name="JKSO">'Krycí list'!$G$2</definedName>
    <definedName name="MJ">'Krycí list'!$G$5</definedName>
    <definedName name="Mont">'Rekapitulace'!$H$20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'Položky'!$A$1:$G$150</definedName>
    <definedName name="_xlnm.Print_Area" localSheetId="1">'Rekapitulace'!$A$1:$I$34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typ" localSheetId="2" hidden="1">1</definedName>
    <definedName name="solver_val" localSheetId="2" hidden="1">0</definedName>
    <definedName name="VRN">'Rekapitulace'!$H$33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91029"/>
  <extLst/>
</workbook>
</file>

<file path=xl/sharedStrings.xml><?xml version="1.0" encoding="utf-8"?>
<sst xmlns="http://schemas.openxmlformats.org/spreadsheetml/2006/main" count="509" uniqueCount="329">
  <si>
    <t>POLOŽKOVÝ ROZPOČET</t>
  </si>
  <si>
    <t>Rozpočet</t>
  </si>
  <si>
    <t>JKSO</t>
  </si>
  <si>
    <t>Objekt</t>
  </si>
  <si>
    <t>Název objektu</t>
  </si>
  <si>
    <t>SKP</t>
  </si>
  <si>
    <t>1</t>
  </si>
  <si>
    <t>Konzervatoř Brno</t>
  </si>
  <si>
    <t>Měrná jednotka</t>
  </si>
  <si>
    <t>Stavba</t>
  </si>
  <si>
    <t>Název stavby</t>
  </si>
  <si>
    <t>Počet jednotek</t>
  </si>
  <si>
    <t>21</t>
  </si>
  <si>
    <t>Výměna technologie plynové kotelny</t>
  </si>
  <si>
    <t>Náklady na m.j.</t>
  </si>
  <si>
    <t>Projektant</t>
  </si>
  <si>
    <t>Typ rozpočtu</t>
  </si>
  <si>
    <t>Zpracovatel projektu</t>
  </si>
  <si>
    <t>Objednatel</t>
  </si>
  <si>
    <t>Dodavatel</t>
  </si>
  <si>
    <t>Zakázkové číslo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</si>
  <si>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</si>
  <si>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</si>
  <si>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</si>
  <si>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</si>
  <si>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</si>
  <si>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</si>
  <si>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</si>
  <si>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</si>
  <si>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</si>
  <si>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</si>
  <si>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</si>
  <si>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</si>
  <si>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</si>
  <si>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</si>
  <si>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</si>
  <si>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</si>
  <si>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</si>
  <si>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</si>
  <si>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</si>
  <si>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</si>
  <si>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</si>
  <si>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</si>
  <si>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</si>
  <si>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</si>
  <si>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</si>
  <si>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</si>
  <si>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>%</t>
  </si>
  <si>
    <t>DPH</t>
  </si>
  <si>
    <t>%</t>
  </si>
  <si>
    <t>CENA ZA OBJEKT CELKEM</t>
  </si>
  <si>
    <t>Poznámka :</t>
  </si>
  <si>
    <t/>
  </si>
  <si>
    <t>Stavba :</t>
  </si>
  <si>
    <t>Rozpočet :</t>
  </si>
  <si>
    <t>Objekt :</t>
  </si>
  <si>
    <t>TECHNIKA PROSTŘEDÍ STAVEB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</si>
  <si>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</si>
  <si>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</si>
  <si>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</si>
  <si>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</si>
  <si>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</si>
  <si>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</si>
  <si>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</si>
  <si>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</si>
  <si>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</si>
  <si>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</si>
  <si>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</si>
  <si>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</si>
  <si>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</si>
  <si>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</si>
  <si>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</si>
  <si>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</si>
  <si>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</si>
  <si>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</si>
  <si>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</si>
  <si>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</si>
  <si>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CELKEM VRN</t>
  </si>
  <si>
    <t>Položkový rozpočet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</si>
  <si>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</si>
  <si>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</si>
  <si>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</si>
  <si>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</si>
  <si>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</si>
  <si>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</si>
  <si>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</si>
  <si>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</si>
  <si>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</si>
  <si>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713</t>
  </si>
  <si>
    <t>Izolace tepelné</t>
  </si>
  <si>
    <t>722182001R00</t>
  </si>
  <si>
    <t>Montáž izolačních skruží na potrubí přímé DN 25 včetně tvarovek</t>
  </si>
  <si>
    <t>m</t>
  </si>
  <si>
    <t>722182004R00</t>
  </si>
  <si>
    <t>Montáž izolačních skruží na potrubí přímé DN 32 včetně tvarovek</t>
  </si>
  <si>
    <t>722182016R00</t>
  </si>
  <si>
    <t>Montáž izolačních skruží na potrubí přímé DN 65 včetně tvarovek</t>
  </si>
  <si>
    <t>722182018R00</t>
  </si>
  <si>
    <t>Montáž izolačních skruží na potrubí přímé DN 80 včetně tvarovek</t>
  </si>
  <si>
    <t>722182024R00</t>
  </si>
  <si>
    <t>Montáž izolačních skruží na potrubí přímé DN 50 včetně tvarovek</t>
  </si>
  <si>
    <t>Izol potrubí skruž lepené- 32/30 mineralní ALS</t>
  </si>
  <si>
    <t>Izol potrubí skruž lepené- 65/50 mineralní ALS</t>
  </si>
  <si>
    <t>Izol potrubí skruž lepené- 80/60 mineralní ALS</t>
  </si>
  <si>
    <t>Izol potrubí skruž lepené- 25/20 mineralní ALS</t>
  </si>
  <si>
    <t>Izol potrubí skruž lepené-50/40 mineralní  ALS</t>
  </si>
  <si>
    <t>998713202R00</t>
  </si>
  <si>
    <t>Přesun hmot pro izolace tepelné, výšky do 12 m</t>
  </si>
  <si>
    <t>Celkem za</t>
  </si>
  <si>
    <t>721</t>
  </si>
  <si>
    <t>Vnitřní kanalizace</t>
  </si>
  <si>
    <t>721140915R00</t>
  </si>
  <si>
    <t>Oprava - propojení dosavadního potrubí DN 100</t>
  </si>
  <si>
    <t>kus</t>
  </si>
  <si>
    <t>721170952R00</t>
  </si>
  <si>
    <t>Oprava-vsazení odbočky, potrubí PVC hrdlové DN 63</t>
  </si>
  <si>
    <t>721176103R00</t>
  </si>
  <si>
    <t>Potrubí HT připojovací D 50 x 1,8 mm</t>
  </si>
  <si>
    <t>721194104R00</t>
  </si>
  <si>
    <t>Vyvedení odpadních výpustek D 40 x 1,8</t>
  </si>
  <si>
    <t>721194105R00</t>
  </si>
  <si>
    <t>Vyvedení odpadních výpustek D 50 x 1,8 odvod kondenzátu</t>
  </si>
  <si>
    <t>721290112R00</t>
  </si>
  <si>
    <t>Zkouška těsnosti kanalizace vodou DN 200</t>
  </si>
  <si>
    <t>Čerpadlo Grundfos Conlift čerpadlo kondenzátu</t>
  </si>
  <si>
    <t>soubor</t>
  </si>
  <si>
    <t>998721201R00</t>
  </si>
  <si>
    <t>Přesun hmot pro vnitřní kanalizaci, výšky do 6 m</t>
  </si>
  <si>
    <t>722</t>
  </si>
  <si>
    <t>Vnitřní vodovod</t>
  </si>
  <si>
    <t>722130913R00</t>
  </si>
  <si>
    <t>Oprava-přeřezání ocelové trubky DN 25</t>
  </si>
  <si>
    <t>722131913R00</t>
  </si>
  <si>
    <t>Oprava-potrubí závitové,vsazení odbočky DN 25</t>
  </si>
  <si>
    <t>722172312R00</t>
  </si>
  <si>
    <t>Potrubí z PPR, studená, D 25x3,5 mm, vč.zed.výpom.</t>
  </si>
  <si>
    <t>722190402R00</t>
  </si>
  <si>
    <t>Vyvedení a upevnění výpustek DN 20</t>
  </si>
  <si>
    <t>722290226R00</t>
  </si>
  <si>
    <t>Zkouška těsnosti vodovodního potrubí závitového do DN 50</t>
  </si>
  <si>
    <t>722290234R00</t>
  </si>
  <si>
    <t>Proplach a dezinfekce vodovodního potrubí do DN 80</t>
  </si>
  <si>
    <t>998722201R00</t>
  </si>
  <si>
    <t>Přesun hmot pro vnitřní vodovod, výšky do 6 m</t>
  </si>
  <si>
    <t>723</t>
  </si>
  <si>
    <t>Vnitřní plynovod</t>
  </si>
  <si>
    <t>723120205R00</t>
  </si>
  <si>
    <t>Potrubí ocelové závitové černé svařované DN 32</t>
  </si>
  <si>
    <t>723190254R00</t>
  </si>
  <si>
    <t>Vyvedení a upevnění plynovodních výpustek DN 32</t>
  </si>
  <si>
    <t>723190907R00</t>
  </si>
  <si>
    <t>Odvzdušnění a napuštění plynového potrubí</t>
  </si>
  <si>
    <t>723190915R00</t>
  </si>
  <si>
    <t>Navaření odbočky na plynové potrubí DN 32</t>
  </si>
  <si>
    <t>Kouřovod nerez D 250, izolovaný D+M</t>
  </si>
  <si>
    <t>Připojovací koleno DN250, 87°, s měřícím otvorem a odvodem kondenzatu, D+M</t>
  </si>
  <si>
    <t>KUS</t>
  </si>
  <si>
    <t>998723202R00</t>
  </si>
  <si>
    <t>Přesun hmot pro vnitřní plynovod, výšky do 12 m</t>
  </si>
  <si>
    <t>HZS-revize provoz.souboru a st.obj. REVIZE</t>
  </si>
  <si>
    <t>HOD</t>
  </si>
  <si>
    <t>730</t>
  </si>
  <si>
    <t>Ústřední vytápění</t>
  </si>
  <si>
    <t>ÚPRAVA ELEKTROINSTALACE + MaR přepojení a úpravu SW na MaR kotelny</t>
  </si>
  <si>
    <t>Vypouštění, proplach a napouštění otopného systému</t>
  </si>
  <si>
    <t>ÚPRAVA ELEKTROINSTALACE čidla, kabeláž</t>
  </si>
  <si>
    <t>Modul  pro ovládání modulačního kotlového čerpadla</t>
  </si>
  <si>
    <t>Regulační přístroj s kaskádovým modulem 0-10 V D+M</t>
  </si>
  <si>
    <t>SPEC.</t>
  </si>
  <si>
    <t>UVEDENI KOTLE DO PROVOZU</t>
  </si>
  <si>
    <t>KONDENZAČNÍ STACIONÁRNÍ KOTEL SPK 230 včetně příslušenství</t>
  </si>
  <si>
    <t>05R</t>
  </si>
  <si>
    <t>901      R00</t>
  </si>
  <si>
    <t>ZAREGULOVÁNÍ OTOPNÉ SOUSTAVY</t>
  </si>
  <si>
    <t>907      R00</t>
  </si>
  <si>
    <t>HZS-ZEDNICKE VYPOMOCI, DEMONTÁŽE</t>
  </si>
  <si>
    <t>731</t>
  </si>
  <si>
    <t>Kotelny</t>
  </si>
  <si>
    <t>731201815R00</t>
  </si>
  <si>
    <t>Demontáž kotlů ocel.poloautomat. do 290 kW</t>
  </si>
  <si>
    <t>731249129R00</t>
  </si>
  <si>
    <t>Montáž kotle ocel.teplov.,kapalina/plyn</t>
  </si>
  <si>
    <t>Neutralizační zařízení NE 0.1, vč. granulátu D+M</t>
  </si>
  <si>
    <t>732</t>
  </si>
  <si>
    <t>Strojovny</t>
  </si>
  <si>
    <t>732110812R00</t>
  </si>
  <si>
    <t>Demontáž těles rozdělovačů a sběračů, DN 200 mm</t>
  </si>
  <si>
    <t>732112142U00</t>
  </si>
  <si>
    <t>Rozdělovač sdruž modul 150 R+S vč. izolace a stojanu</t>
  </si>
  <si>
    <t>732113104U00</t>
  </si>
  <si>
    <t>Vyrovnávač tlak DN80/PN6 HVDT typ V., včetně izolace</t>
  </si>
  <si>
    <t>732119190R00</t>
  </si>
  <si>
    <t>M. rozdělovačů a sběračů modul 150 dl 1m</t>
  </si>
  <si>
    <t>732291911R00</t>
  </si>
  <si>
    <t>Zpětné připojení potrubí topného a vratného</t>
  </si>
  <si>
    <t>732291913R00</t>
  </si>
  <si>
    <t>Zpětné připojení potrubí studené vody</t>
  </si>
  <si>
    <t>732320814R00</t>
  </si>
  <si>
    <t>Odpojení nádrží od rozvodů potrubí, do 500 l</t>
  </si>
  <si>
    <t>732331627U00</t>
  </si>
  <si>
    <t>Nádoba tlak PN0,6 Expanzomat  800l</t>
  </si>
  <si>
    <t>732349105R00</t>
  </si>
  <si>
    <t>Montáž anuloidu V - průtok 30 m3/hod</t>
  </si>
  <si>
    <t>732429111R00</t>
  </si>
  <si>
    <t>Montáž čerpadel oběhových spirálních, DN 25-32</t>
  </si>
  <si>
    <t>732429113R00</t>
  </si>
  <si>
    <t>Montáž čerpadel oběhových spirálních, DN 50</t>
  </si>
  <si>
    <t>791741107R00</t>
  </si>
  <si>
    <t>Montáž změkčovačů vody, elektrických</t>
  </si>
  <si>
    <t>Oběhové čerpadlo Alpha 3 25/60</t>
  </si>
  <si>
    <t>Demineralizační filtr zapůjčení demineralizační patrony  pro prvotní napuštění</t>
  </si>
  <si>
    <t>Oběhové čerpadlo Magna 3 50/60</t>
  </si>
  <si>
    <t>Oběhové čerpadlo Magna 3 32/40</t>
  </si>
  <si>
    <t>Kotlové čerpadlo 8,998 l/h</t>
  </si>
  <si>
    <t>Oběhové čerpadlo Magna 3 25/60</t>
  </si>
  <si>
    <t>998732202R00</t>
  </si>
  <si>
    <t>PŘESUN HMOT PRO STROJOVNY    DO 12m</t>
  </si>
  <si>
    <t>733</t>
  </si>
  <si>
    <t>Rozvod potrubí</t>
  </si>
  <si>
    <t>733110808R00</t>
  </si>
  <si>
    <t>Demontáž potrubí ocelového závitového do DN 32-50</t>
  </si>
  <si>
    <t>733110810R00</t>
  </si>
  <si>
    <t>Demontáž potrubí ocelového závitového do DN 50-80</t>
  </si>
  <si>
    <t>733111115R00</t>
  </si>
  <si>
    <t>Potrubí závit. bezešvé běžné v kotelnách DN 25</t>
  </si>
  <si>
    <t>733111116R00</t>
  </si>
  <si>
    <t>Potrubí závit. bezešvé běžné v kotelnách DN 32</t>
  </si>
  <si>
    <t>733111118R00</t>
  </si>
  <si>
    <t>Potrubí závit. bezešvé běžné v kotelnách DN 50</t>
  </si>
  <si>
    <t>733113115R00</t>
  </si>
  <si>
    <t>Příplatek za zhotovení přípojky DN 25</t>
  </si>
  <si>
    <t>733113116R00</t>
  </si>
  <si>
    <t>Příplatek za zhotovení přípojky DN 32</t>
  </si>
  <si>
    <t>733113118R00</t>
  </si>
  <si>
    <t>Příplatek za zhotovení přípojky DN 50</t>
  </si>
  <si>
    <t>733121122R00</t>
  </si>
  <si>
    <t>Potrubí hladké bezešvé nízkotlaké D 76 x 3,2 mm</t>
  </si>
  <si>
    <t>733121125R00</t>
  </si>
  <si>
    <t>Potrubí hladké bezešvé nízkotlaké D 89 x 3,6 mm</t>
  </si>
  <si>
    <t>733190107R00</t>
  </si>
  <si>
    <t>TLAK.ZKOUŠKA POTRUBÍ DN 40</t>
  </si>
  <si>
    <t>M</t>
  </si>
  <si>
    <t>998733203R00</t>
  </si>
  <si>
    <t>PŘESUN HMOT PRO ROZVODY POTRUBÍ 24m</t>
  </si>
  <si>
    <t>734</t>
  </si>
  <si>
    <t>Armatury</t>
  </si>
  <si>
    <t>734191944R00</t>
  </si>
  <si>
    <t>Zpětná montáž armatur se dvěma přírubami, DN 50</t>
  </si>
  <si>
    <t>734200824R00</t>
  </si>
  <si>
    <t>Demontáž armatur se 2závity do G 3</t>
  </si>
  <si>
    <t>734224833R00</t>
  </si>
  <si>
    <t>Ventil vyvažovací,šikmý,vnitřní z. STRÖMAX-R DN 25</t>
  </si>
  <si>
    <t>734224834R00</t>
  </si>
  <si>
    <t>Ventil vyvažovací,šikmý,vnitřní z. STRÖMAX-R DN 32</t>
  </si>
  <si>
    <t>734224835R00</t>
  </si>
  <si>
    <t>Ventil vyvažovací,šikmý,vnitřní z. STRÖMAX-R DN 40</t>
  </si>
  <si>
    <t>734235123R00</t>
  </si>
  <si>
    <t>Kohout kulový,2xvnitřní záv. GIACOMINI R250D DN 25</t>
  </si>
  <si>
    <t>734235124R00</t>
  </si>
  <si>
    <t>Kohout kulový,2xvnitřní záv. GIACOMINI R250D DN 32</t>
  </si>
  <si>
    <t>734235126R00</t>
  </si>
  <si>
    <t>Kohout kulový,2xvnitřní záv. GIACOMINI R250D DN 50</t>
  </si>
  <si>
    <t>734235127R00</t>
  </si>
  <si>
    <t>Kohout kulový,2xvnitřní záv. GIACOMINI R250D DN 65</t>
  </si>
  <si>
    <t>734235128R00</t>
  </si>
  <si>
    <t>Kohout kulový,R250D DN 80</t>
  </si>
  <si>
    <t>734243123R00</t>
  </si>
  <si>
    <t>Ventil zpětný EURA-SPRINT, IVAR.CIM 30 VA DN 25</t>
  </si>
  <si>
    <t>734243124R00</t>
  </si>
  <si>
    <t>Ventil zpětný EURA-SPRINT, IVAR.CIM 30 VA DN 32</t>
  </si>
  <si>
    <t>734243126R00</t>
  </si>
  <si>
    <t>Ventil zpětný EURA-SPRINT, IVAR.CIM 30 VA DN 50</t>
  </si>
  <si>
    <t>734293223R00</t>
  </si>
  <si>
    <t>Filtr, vnitřní-vnitřní z. IVAR FIV.08412 DN 25</t>
  </si>
  <si>
    <t>734293224R00</t>
  </si>
  <si>
    <t>Filtr, vnitřní-vnitřní z. IVAR FIV.08412 DN 32</t>
  </si>
  <si>
    <t>734293226R00</t>
  </si>
  <si>
    <t>Filtr, vnitřní-vnitřní z. IVAR FIV.08412 DN 50</t>
  </si>
  <si>
    <t>734295012U00</t>
  </si>
  <si>
    <t>Směš armatura 3cest závit DN 25+ovl</t>
  </si>
  <si>
    <t>734295014U00</t>
  </si>
  <si>
    <t>Směš armatura 3cest závit DN 40+ovl</t>
  </si>
  <si>
    <t>734411123U00</t>
  </si>
  <si>
    <t>Tepl+jím prům 100 mm zad připoj 5cm</t>
  </si>
  <si>
    <t>734421101U00</t>
  </si>
  <si>
    <t>Tlakoměr -16bar prů 5cm spod přípoj</t>
  </si>
  <si>
    <t>ARMATURA REFLEX MK pro expanzní nádoby</t>
  </si>
  <si>
    <t>Pojistná skupina kotl vč. pojistného ventilu 3 bar</t>
  </si>
  <si>
    <t>Doplňovací automatická armatura</t>
  </si>
  <si>
    <t>998734201R00</t>
  </si>
  <si>
    <t>Přesun hmot pro armatury, výšky do 6 m</t>
  </si>
  <si>
    <t>735</t>
  </si>
  <si>
    <t>Otopná tělesa</t>
  </si>
  <si>
    <t>TOPNA ZKOUSKA</t>
  </si>
  <si>
    <t>908</t>
  </si>
  <si>
    <t>VYPOUSTENI SYSTEMU</t>
  </si>
  <si>
    <t>910</t>
  </si>
  <si>
    <t>NAPOUSTENI SYSTEMU</t>
  </si>
  <si>
    <t>767</t>
  </si>
  <si>
    <t>Konstrukce zámečnické</t>
  </si>
  <si>
    <t>767995101R00</t>
  </si>
  <si>
    <t>KDK MTZ ATYPU HMOTNOST CELKEM  -5KG</t>
  </si>
  <si>
    <t>KG</t>
  </si>
  <si>
    <t>767996804R00</t>
  </si>
  <si>
    <t>Demontáž atypických ocelových konstr. do 500 kg</t>
  </si>
  <si>
    <t>kg</t>
  </si>
  <si>
    <t>spec.</t>
  </si>
  <si>
    <t>OCELOVE UPEVNOVACí PRVKY</t>
  </si>
  <si>
    <t>998767202R00</t>
  </si>
  <si>
    <t>PŘESUN HMOT PRO STAVEBNÍ KCE    12m</t>
  </si>
  <si>
    <t>783</t>
  </si>
  <si>
    <t>Nátěry</t>
  </si>
  <si>
    <t>783425250R00</t>
  </si>
  <si>
    <t>Nátěr syntet. potrubí do DN 100 mm Z +1x +1x email</t>
  </si>
  <si>
    <t>D96</t>
  </si>
  <si>
    <t>Přesuny suti a vybouraných hmot</t>
  </si>
  <si>
    <t>979011211R00</t>
  </si>
  <si>
    <t>Svislá doprava suti a vybour. hmot za 2.NP nošením</t>
  </si>
  <si>
    <t>t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</si>
  <si>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</si>
  <si>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</si>
  <si>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</si>
  <si>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</si>
  <si>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</si>
  <si>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</si>
  <si>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</si>
  <si>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</si>
  <si>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979990001R00</t>
  </si>
  <si>
    <t>Poplatek za skládku stavební suti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</si>
</sst>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4" fontId="15" fillId="3" borderId="51" xfId="20" applyNumberFormat="1" applyFont="1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55"/>
  <sheetViews>
    <sheetView workbookViewId="0" topLeftCell="A7">
      <selection activeCell="F31" sqref="F31:G31"/>
    </sheetView>
  </sheetViews>
  <sheetFormatPr defaultColWidth="9.1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1</v>
      </c>
      <c r="D2" s="5" t="str">
        <f>Rekapitulace!G2</f>
        <v>TECHNIKA PROSTŘEDÍ STAVEB</v>
      </c>
      <c r="E2" s="4"/>
      <c r="F2" s="6" t="s">
        <v>2</v>
      </c>
      <c r="G2" s="7"/>
    </row>
    <row r="3" spans="1:7" ht="12.75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95" customHeight="1">
      <c r="A5" s="15" t="s">
        <v>6</v>
      </c>
      <c r="B5" s="16"/>
      <c r="C5" s="17" t="s">
        <v>7</v>
      </c>
      <c r="D5" s="18"/>
      <c r="E5" s="19"/>
      <c r="F5" s="11" t="s">
        <v>8</v>
      </c>
      <c r="G5" s="12"/>
    </row>
    <row r="6" spans="1:15" ht="12.95" customHeight="1">
      <c r="A6" s="13" t="s">
        <v>9</v>
      </c>
      <c r="B6" s="9"/>
      <c r="C6" s="10" t="s">
        <v>10</v>
      </c>
      <c r="D6" s="10"/>
      <c r="E6" s="9"/>
      <c r="F6" s="20" t="s">
        <v>11</v>
      </c>
      <c r="G6" s="21">
        <v>0</v>
      </c>
      <c r="O6" s="22"/>
    </row>
    <row r="7" spans="1:7" ht="12.95" customHeight="1">
      <c r="A7" s="23" t="s">
        <v>12</v>
      </c>
      <c r="B7" s="24"/>
      <c r="C7" s="25" t="s">
        <v>13</v>
      </c>
      <c r="D7" s="26"/>
      <c r="E7" s="26"/>
      <c r="F7" s="27" t="s">
        <v>14</v>
      </c>
      <c r="G7" s="21"/>
    </row>
    <row r="8" spans="1:9" ht="12.75">
      <c r="A8" s="28" t="s">
        <v>15</v>
      </c>
      <c r="B8" s="11"/>
      <c r="C8" s="204"/>
      <c r="D8" s="204"/>
      <c r="E8" s="205"/>
      <c r="F8" s="29" t="s">
        <v>16</v>
      </c>
      <c r="G8" s="30"/>
      <c r="H8" s="31"/>
      <c r="I8" s="32"/>
    </row>
    <row r="9" spans="1:8" ht="12.75">
      <c r="A9" s="28" t="s">
        <v>17</v>
      </c>
      <c r="B9" s="11"/>
      <c r="C9" s="204">
        <f>Projektant</f>
        <v>0</v>
      </c>
      <c r="D9" s="204"/>
      <c r="E9" s="205"/>
      <c r="F9" s="11"/>
      <c r="G9" s="33"/>
      <c r="H9" s="34"/>
    </row>
    <row r="10" spans="1:8" ht="12.75">
      <c r="A10" s="28" t="s">
        <v>18</v>
      </c>
      <c r="B10" s="11"/>
      <c r="C10" s="204"/>
      <c r="D10" s="204"/>
      <c r="E10" s="204"/>
      <c r="F10" s="35"/>
      <c r="G10" s="36"/>
      <c r="H10" s="37"/>
    </row>
    <row r="11" spans="1:57" ht="13.5" customHeight="1">
      <c r="A11" s="28" t="s">
        <v>19</v>
      </c>
      <c r="B11" s="11"/>
      <c r="C11" s="204"/>
      <c r="D11" s="204"/>
      <c r="E11" s="204"/>
      <c r="F11" s="38" t="s">
        <v>20</v>
      </c>
      <c r="G11" s="39">
        <v>21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21</v>
      </c>
      <c r="B12" s="9"/>
      <c r="C12" s="206"/>
      <c r="D12" s="206"/>
      <c r="E12" s="206"/>
      <c r="F12" s="42" t="s">
        <v>22</v>
      </c>
      <c r="G12" s="43"/>
      <c r="H12" s="34"/>
    </row>
    <row r="13" spans="1:8" ht="28.5" customHeight="1">
      <c r="A13" s="44" t="s">
        <v>23</v>
      </c>
      <c r="B13" s="45"/>
      <c r="C13" s="45"/>
      <c r="D13" s="45"/>
      <c r="E13" s="46"/>
      <c r="F13" s="46"/>
      <c r="G13" s="47"/>
      <c r="H13" s="34"/>
    </row>
    <row r="14" spans="1:7" ht="17.25" customHeight="1">
      <c r="A14" s="48" t="s">
        <v>24</v>
      </c>
      <c r="B14" s="49"/>
      <c r="C14" s="50"/>
      <c r="D14" s="51" t="s">
        <v>25</v>
      </c>
      <c r="E14" s="52"/>
      <c r="F14" s="52"/>
      <c r="G14" s="50"/>
    </row>
    <row r="15" spans="1:7" ht="15.95" customHeight="1">
      <c r="A15" s="53"/>
      <c r="B15" s="54" t="s">
        <v>26</v>
      </c>
      <c r="C15" s="55">
        <f>HSV</f>
        <v>0</v>
      </c>
      <c r="D15" s="56" t="str">
        <f>Rekapitulace!A25</f>
        <v>Ztížené výrobní podmínky</v>
      </c>
      <c r="E15" s="57"/>
      <c r="F15" s="58"/>
      <c r="G15" s="55">
        <f>Rekapitulace!I25</f>
        <v>0</v>
      </c>
    </row>
    <row r="16" spans="1:7" ht="15.95" customHeight="1">
      <c r="A16" s="53" t="s">
        <v>27</v>
      </c>
      <c r="B16" s="54" t="s">
        <v>28</v>
      </c>
      <c r="C16" s="55">
        <f>PSV</f>
        <v>0</v>
      </c>
      <c r="D16" s="8" t="str">
        <f>Rekapitulace!A26</f>
        <v>Oborová přirážka</v>
      </c>
      <c r="E16" s="59"/>
      <c r="F16" s="60"/>
      <c r="G16" s="55">
        <f>Rekapitulace!I26</f>
        <v>0</v>
      </c>
    </row>
    <row r="17" spans="1:7" ht="15.95" customHeight="1">
      <c r="A17" s="53" t="s">
        <v>29</v>
      </c>
      <c r="B17" s="54" t="s">
        <v>30</v>
      </c>
      <c r="C17" s="55">
        <f>Mont</f>
        <v>0</v>
      </c>
      <c r="D17" s="8" t="str">
        <f>Rekapitulace!A27</f>
        <v>Přesun stavebních kapacit</v>
      </c>
      <c r="E17" s="59"/>
      <c r="F17" s="60"/>
      <c r="G17" s="55">
        <f>Rekapitulace!I27</f>
        <v>0</v>
      </c>
    </row>
    <row r="18" spans="1:7" ht="15.95" customHeight="1">
      <c r="A18" s="61" t="s">
        <v>31</v>
      </c>
      <c r="B18" s="62" t="s">
        <v>32</v>
      </c>
      <c r="C18" s="55">
        <f>Dodavka</f>
        <v>0</v>
      </c>
      <c r="D18" s="8" t="str">
        <f>Rekapitulace!A28</f>
        <v>Mimostaveništní doprava</v>
      </c>
      <c r="E18" s="59"/>
      <c r="F18" s="60"/>
      <c r="G18" s="55">
        <f>Rekapitulace!I28</f>
        <v>0</v>
      </c>
    </row>
    <row r="19" spans="1:7" ht="15.95" customHeight="1">
      <c r="A19" s="63" t="s">
        <v>33</v>
      </c>
      <c r="B19" s="54"/>
      <c r="C19" s="55">
        <f>SUM(C15:C18)</f>
        <v>0</v>
      </c>
      <c r="D19" s="8" t="str">
        <f>Rekapitulace!A29</f>
        <v>Zařízení staveniště</v>
      </c>
      <c r="E19" s="59"/>
      <c r="F19" s="60"/>
      <c r="G19" s="55">
        <f>Rekapitulace!I29</f>
        <v>0</v>
      </c>
    </row>
    <row r="20" spans="1:7" ht="15.95" customHeight="1">
      <c r="A20" s="63"/>
      <c r="B20" s="54"/>
      <c r="C20" s="55"/>
      <c r="D20" s="8" t="str">
        <f>Rekapitulace!A30</f>
        <v>Provoz investora</v>
      </c>
      <c r="E20" s="59"/>
      <c r="F20" s="60"/>
      <c r="G20" s="55">
        <f>Rekapitulace!I30</f>
        <v>0</v>
      </c>
    </row>
    <row r="21" spans="1:7" ht="15.95" customHeight="1">
      <c r="A21" s="63" t="s">
        <v>34</v>
      </c>
      <c r="B21" s="54"/>
      <c r="C21" s="55">
        <f>HZS</f>
        <v>0</v>
      </c>
      <c r="D21" s="8" t="str">
        <f>Rekapitulace!A31</f>
        <v>Kompletační činnost (IČD)</v>
      </c>
      <c r="E21" s="59"/>
      <c r="F21" s="60"/>
      <c r="G21" s="55">
        <f>Rekapitulace!I31</f>
        <v>0</v>
      </c>
    </row>
    <row r="22" spans="1:7" ht="15.95" customHeight="1">
      <c r="A22" s="64" t="s">
        <v>35</v>
      </c>
      <c r="B22" s="65"/>
      <c r="C22" s="55">
        <f>C19+C21</f>
        <v>0</v>
      </c>
      <c r="D22" s="8" t="s">
        <v>36</v>
      </c>
      <c r="E22" s="59"/>
      <c r="F22" s="60"/>
      <c r="G22" s="55">
        <f>G23-SUM(G15:G21)</f>
        <v>0</v>
      </c>
    </row>
    <row r="23" spans="1:7" ht="15.95" customHeight="1">
      <c r="A23" s="200" t="s">
        <v>37</v>
      </c>
      <c r="B23" s="201"/>
      <c r="C23" s="66">
        <f>C22+G23</f>
        <v>0</v>
      </c>
      <c r="D23" s="67" t="s">
        <v>38</v>
      </c>
      <c r="E23" s="68"/>
      <c r="F23" s="69"/>
      <c r="G23" s="55">
        <f>VRN</f>
        <v>0</v>
      </c>
    </row>
    <row r="24" spans="1:7" ht="12.75">
      <c r="A24" s="70" t="s">
        <v>39</v>
      </c>
      <c r="B24" s="71"/>
      <c r="C24" s="72"/>
      <c r="D24" s="71" t="s">
        <v>40</v>
      </c>
      <c r="E24" s="71"/>
      <c r="F24" s="73" t="s">
        <v>41</v>
      </c>
      <c r="G24" s="74"/>
    </row>
    <row r="25" spans="1:7" ht="12.75">
      <c r="A25" s="64" t="s">
        <v>42</v>
      </c>
      <c r="B25" s="65"/>
      <c r="C25" s="75"/>
      <c r="D25" s="65" t="s">
        <v>42</v>
      </c>
      <c r="E25" s="76"/>
      <c r="F25" s="77" t="s">
        <v>42</v>
      </c>
      <c r="G25" s="78"/>
    </row>
    <row r="26" spans="1:7" ht="37.5" customHeight="1">
      <c r="A26" s="64" t="s">
        <v>43</v>
      </c>
      <c r="B26" s="79"/>
      <c r="C26" s="75"/>
      <c r="D26" s="65" t="s">
        <v>43</v>
      </c>
      <c r="E26" s="76"/>
      <c r="F26" s="77" t="s">
        <v>43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44</v>
      </c>
      <c r="B28" s="65"/>
      <c r="C28" s="75"/>
      <c r="D28" s="77" t="s">
        <v>45</v>
      </c>
      <c r="E28" s="75"/>
      <c r="F28" s="81" t="s">
        <v>45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46</v>
      </c>
      <c r="B30" s="85"/>
      <c r="C30" s="86">
        <v>21</v>
      </c>
      <c r="D30" s="85" t="s">
        <v>47</v>
      </c>
      <c r="E30" s="87"/>
      <c r="F30" s="202">
        <f>C23-F32</f>
        <v>0</v>
      </c>
      <c r="G30" s="203"/>
    </row>
    <row r="31" spans="1:7" ht="12.75">
      <c r="A31" s="84" t="s">
        <v>48</v>
      </c>
      <c r="B31" s="85"/>
      <c r="C31" s="86">
        <f>SazbaDPH1</f>
        <v>21</v>
      </c>
      <c r="D31" s="85" t="s">
        <v>49</v>
      </c>
      <c r="E31" s="87"/>
      <c r="F31" s="202">
        <f>ROUND(PRODUCT(F30,C31/100),0)</f>
        <v>0</v>
      </c>
      <c r="G31" s="203"/>
    </row>
    <row r="32" spans="1:7" ht="12.75">
      <c r="A32" s="84" t="s">
        <v>46</v>
      </c>
      <c r="B32" s="85"/>
      <c r="C32" s="86">
        <v>0</v>
      </c>
      <c r="D32" s="85" t="s">
        <v>49</v>
      </c>
      <c r="E32" s="87"/>
      <c r="F32" s="202">
        <v>0</v>
      </c>
      <c r="G32" s="203"/>
    </row>
    <row r="33" spans="1:7" ht="12.75">
      <c r="A33" s="84" t="s">
        <v>48</v>
      </c>
      <c r="B33" s="88"/>
      <c r="C33" s="89">
        <f>SazbaDPH2</f>
        <v>0</v>
      </c>
      <c r="D33" s="85" t="s">
        <v>49</v>
      </c>
      <c r="E33" s="60"/>
      <c r="F33" s="202">
        <f>ROUND(PRODUCT(F32,C33/100),0)</f>
        <v>0</v>
      </c>
      <c r="G33" s="203"/>
    </row>
    <row r="34" spans="1:7" s="93" customFormat="1" ht="19.5" customHeight="1">
      <c r="A34" s="90" t="s">
        <v>50</v>
      </c>
      <c r="B34" s="91"/>
      <c r="C34" s="91"/>
      <c r="D34" s="91"/>
      <c r="E34" s="92"/>
      <c r="F34" s="197">
        <f>ROUND(SUM(F30:F33),0)</f>
        <v>0</v>
      </c>
      <c r="G34" s="198"/>
    </row>
    <row r="36" spans="1:8" ht="12.75">
      <c r="A36" s="94" t="s">
        <v>51</v>
      </c>
      <c r="B36" s="94"/>
      <c r="C36" s="94"/>
      <c r="D36" s="94"/>
      <c r="E36" s="94"/>
      <c r="F36" s="94"/>
      <c r="G36" s="94"/>
    </row>
    <row r="37" spans="1:8" ht="14.25" customHeight="1">
      <c r="A37" s="94"/>
      <c r="B37" s="199"/>
      <c r="C37" s="199"/>
      <c r="D37" s="199"/>
      <c r="E37" s="199"/>
      <c r="F37" s="199"/>
      <c r="G37" s="199"/>
    </row>
    <row r="38" spans="1:8" ht="12.75" customHeight="1">
      <c r="A38" s="95"/>
      <c r="B38" s="199"/>
      <c r="C38" s="199"/>
      <c r="D38" s="199"/>
      <c r="E38" s="199"/>
      <c r="F38" s="199"/>
      <c r="G38" s="199"/>
    </row>
    <row r="39" spans="1:8" ht="12.75">
      <c r="A39" s="95"/>
      <c r="B39" s="199"/>
      <c r="C39" s="199"/>
      <c r="D39" s="199"/>
      <c r="E39" s="199"/>
      <c r="F39" s="199"/>
      <c r="G39" s="199"/>
    </row>
    <row r="40" spans="1:8" ht="12.75">
      <c r="A40" s="95"/>
      <c r="B40" s="199"/>
      <c r="C40" s="199"/>
      <c r="D40" s="199"/>
      <c r="E40" s="199"/>
      <c r="F40" s="199"/>
      <c r="G40" s="199"/>
    </row>
    <row r="41" spans="1:8" ht="12.75">
      <c r="A41" s="95"/>
      <c r="B41" s="199"/>
      <c r="C41" s="199"/>
      <c r="D41" s="199"/>
      <c r="E41" s="199"/>
      <c r="F41" s="199"/>
      <c r="G41" s="199"/>
    </row>
    <row r="42" spans="1:8" ht="12.75">
      <c r="A42" s="95"/>
      <c r="B42" s="199"/>
      <c r="C42" s="199"/>
      <c r="D42" s="199"/>
      <c r="E42" s="199"/>
      <c r="F42" s="199"/>
      <c r="G42" s="199"/>
    </row>
    <row r="43" spans="1:8" ht="12.75">
      <c r="A43" s="95"/>
      <c r="B43" s="199"/>
      <c r="C43" s="199"/>
      <c r="D43" s="199"/>
      <c r="E43" s="199"/>
      <c r="F43" s="199"/>
      <c r="G43" s="199"/>
    </row>
    <row r="44" spans="1:8" ht="12.75">
      <c r="A44" s="95"/>
      <c r="B44" s="199"/>
      <c r="C44" s="199"/>
      <c r="D44" s="199"/>
      <c r="E44" s="199"/>
      <c r="F44" s="199"/>
      <c r="G44" s="199"/>
    </row>
    <row r="45" spans="1:8" ht="0.75" customHeight="1">
      <c r="A45" s="95"/>
      <c r="B45" s="199"/>
      <c r="C45" s="199"/>
      <c r="D45" s="199"/>
      <c r="E45" s="199"/>
      <c r="F45" s="199"/>
      <c r="G45" s="199"/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sheetProtection algorithmName="SHA-512" hashValue="u4pGPFE0CfbpRxBbcJauYcqmgUsBr71EFQwQxVxRJKAr95MBe3AUlI4Mx/ioAgryzs70b+nmzIaTOiw7Vt7+3w==" saltValue="8vmejjxdiHYoZuX52dsAOw==" spinCount="100000" sheet="1" objects="1" scenarios="1"/>
  <mergeCells count="22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54:G54"/>
    <mergeCell ref="B55:G55"/>
    <mergeCell ref="B49:G49"/>
    <mergeCell ref="B50:G50"/>
    <mergeCell ref="B51:G51"/>
    <mergeCell ref="B52:G52"/>
    <mergeCell ref="B53:G53"/>
  </mergeCells>
  <printOptions/>
  <pageMargins left="0.590551181102362" right="0.393700787401575" top="0.590551181102362" bottom="0.984251968503937" header="0.196850393700787" footer="0.511811023622047"/>
  <pageSetup horizontalDpi="600" verticalDpi="600" orientation="portrait" paperSize="9" r:id="rId1"/>
  <headerFooter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E84"/>
  <sheetViews>
    <sheetView workbookViewId="0" topLeftCell="A1">
      <selection activeCell="H33" sqref="H33:I33"/>
    </sheetView>
  </sheetViews>
  <sheetFormatPr defaultColWidth="9.1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2.75">
      <c r="A1" s="207" t="s">
        <v>53</v>
      </c>
      <c r="B1" s="208"/>
      <c r="C1" s="96" t="str">
        <f>CONCATENATE(cislostavby," ",nazevstavby)</f>
        <v>21 Výměna technologie plynové kotelny</v>
      </c>
      <c r="D1" s="97"/>
      <c r="E1" s="98"/>
      <c r="F1" s="97"/>
      <c r="G1" s="99" t="s">
        <v>54</v>
      </c>
      <c r="H1" s="100">
        <v>1</v>
      </c>
      <c r="I1" s="101"/>
    </row>
    <row r="2" spans="1:9" ht="12.75">
      <c r="A2" s="209" t="s">
        <v>55</v>
      </c>
      <c r="B2" s="210"/>
      <c r="C2" s="102" t="str">
        <f>CONCATENATE(cisloobjektu," ",nazevobjektu)</f>
        <v>1 Konzervatoř Brno</v>
      </c>
      <c r="D2" s="103"/>
      <c r="E2" s="104"/>
      <c r="F2" s="103"/>
      <c r="G2" s="211" t="s">
        <v>56</v>
      </c>
      <c r="H2" s="212"/>
      <c r="I2" s="213"/>
    </row>
    <row r="3" spans="1:9" ht="12.75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57</v>
      </c>
      <c r="B4" s="106"/>
      <c r="C4" s="106"/>
      <c r="D4" s="106"/>
      <c r="E4" s="107"/>
      <c r="F4" s="106"/>
      <c r="G4" s="106"/>
      <c r="H4" s="106"/>
      <c r="I4" s="106"/>
    </row>
    <row r="5" spans="1:9" ht="12.75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2.75">
      <c r="A6" s="108"/>
      <c r="B6" s="109" t="s">
        <v>58</v>
      </c>
      <c r="C6" s="109"/>
      <c r="D6" s="110"/>
      <c r="E6" s="111" t="s">
        <v>59</v>
      </c>
      <c r="F6" s="112" t="s">
        <v>60</v>
      </c>
      <c r="G6" s="112" t="s">
        <v>61</v>
      </c>
      <c r="H6" s="112" t="s">
        <v>62</v>
      </c>
      <c r="I6" s="113" t="s">
        <v>34</v>
      </c>
    </row>
    <row r="7" spans="1:9" s="34" customFormat="1" ht="12.75">
      <c r="A7" s="191" t="str">
        <f>Položky!B7</f>
        <v>713</v>
      </c>
      <c r="B7" s="114" t="str">
        <f>Položky!C7</f>
        <v>Izolace tepelné</v>
      </c>
      <c r="C7" s="65"/>
      <c r="D7" s="115"/>
      <c r="E7" s="192">
        <f>Položky!BA19</f>
        <v>0</v>
      </c>
      <c r="F7" s="193">
        <f>Položky!BB19</f>
        <v>0</v>
      </c>
      <c r="G7" s="193">
        <f>Položky!BC19</f>
        <v>0</v>
      </c>
      <c r="H7" s="193">
        <f>Položky!BD19</f>
        <v>0</v>
      </c>
      <c r="I7" s="194">
        <f>Položky!BE19</f>
        <v>0</v>
      </c>
    </row>
    <row r="8" spans="1:9" s="34" customFormat="1" ht="12.75">
      <c r="A8" s="191" t="str">
        <f>Položky!B20</f>
        <v>721</v>
      </c>
      <c r="B8" s="114" t="str">
        <f>Položky!C20</f>
        <v>Vnitřní kanalizace</v>
      </c>
      <c r="C8" s="65"/>
      <c r="D8" s="115"/>
      <c r="E8" s="192">
        <f>Položky!BA29</f>
        <v>0</v>
      </c>
      <c r="F8" s="193">
        <f>Položky!BB29</f>
        <v>0</v>
      </c>
      <c r="G8" s="193">
        <f>Položky!BC29</f>
        <v>0</v>
      </c>
      <c r="H8" s="193">
        <f>Položky!BD29</f>
        <v>0</v>
      </c>
      <c r="I8" s="194">
        <f>Položky!BE29</f>
        <v>0</v>
      </c>
    </row>
    <row r="9" spans="1:9" s="34" customFormat="1" ht="12.75">
      <c r="A9" s="191" t="str">
        <f>Položky!B30</f>
        <v>722</v>
      </c>
      <c r="B9" s="114" t="str">
        <f>Položky!C30</f>
        <v>Vnitřní vodovod</v>
      </c>
      <c r="C9" s="65"/>
      <c r="D9" s="115"/>
      <c r="E9" s="192">
        <f>Položky!BA38</f>
        <v>0</v>
      </c>
      <c r="F9" s="193">
        <f>Položky!BB38</f>
        <v>0</v>
      </c>
      <c r="G9" s="193">
        <f>Položky!BC38</f>
        <v>0</v>
      </c>
      <c r="H9" s="193">
        <f>Položky!BD38</f>
        <v>0</v>
      </c>
      <c r="I9" s="194">
        <f>Položky!BE38</f>
        <v>0</v>
      </c>
    </row>
    <row r="10" spans="1:9" s="34" customFormat="1" ht="12.75">
      <c r="A10" s="191" t="str">
        <f>Položky!B39</f>
        <v>723</v>
      </c>
      <c r="B10" s="114" t="str">
        <f>Položky!C39</f>
        <v>Vnitřní plynovod</v>
      </c>
      <c r="C10" s="65"/>
      <c r="D10" s="115"/>
      <c r="E10" s="192">
        <f>Položky!BA48</f>
        <v>0</v>
      </c>
      <c r="F10" s="193">
        <f>Položky!BB48</f>
        <v>0</v>
      </c>
      <c r="G10" s="193">
        <f>Položky!BC48</f>
        <v>0</v>
      </c>
      <c r="H10" s="193">
        <f>Položky!BD48</f>
        <v>0</v>
      </c>
      <c r="I10" s="194">
        <f>Položky!BE48</f>
        <v>0</v>
      </c>
    </row>
    <row r="11" spans="1:9" s="34" customFormat="1" ht="12.75">
      <c r="A11" s="191" t="str">
        <f>Položky!B49</f>
        <v>730</v>
      </c>
      <c r="B11" s="114" t="str">
        <f>Položky!C49</f>
        <v>Ústřední vytápění</v>
      </c>
      <c r="C11" s="65"/>
      <c r="D11" s="115"/>
      <c r="E11" s="192">
        <f>Položky!BA60</f>
        <v>0</v>
      </c>
      <c r="F11" s="193">
        <f>Položky!BB60</f>
        <v>0</v>
      </c>
      <c r="G11" s="193">
        <f>Položky!BC60</f>
        <v>0</v>
      </c>
      <c r="H11" s="193">
        <f>Položky!BD60</f>
        <v>0</v>
      </c>
      <c r="I11" s="194">
        <f>Položky!BE60</f>
        <v>0</v>
      </c>
    </row>
    <row r="12" spans="1:9" s="34" customFormat="1" ht="12.75">
      <c r="A12" s="191" t="str">
        <f>Položky!B61</f>
        <v>731</v>
      </c>
      <c r="B12" s="114" t="str">
        <f>Položky!C61</f>
        <v>Kotelny</v>
      </c>
      <c r="C12" s="65"/>
      <c r="D12" s="115"/>
      <c r="E12" s="192">
        <f>Položky!BA65</f>
        <v>0</v>
      </c>
      <c r="F12" s="193">
        <f>Položky!BB65</f>
        <v>0</v>
      </c>
      <c r="G12" s="193">
        <f>Položky!BC65</f>
        <v>0</v>
      </c>
      <c r="H12" s="193">
        <f>Položky!BD65</f>
        <v>0</v>
      </c>
      <c r="I12" s="194">
        <f>Položky!BE65</f>
        <v>0</v>
      </c>
    </row>
    <row r="13" spans="1:9" s="34" customFormat="1" ht="12.75">
      <c r="A13" s="191" t="str">
        <f>Položky!B66</f>
        <v>732</v>
      </c>
      <c r="B13" s="114" t="str">
        <f>Položky!C66</f>
        <v>Strojovny</v>
      </c>
      <c r="C13" s="65"/>
      <c r="D13" s="115"/>
      <c r="E13" s="192">
        <f>Položky!BA86</f>
        <v>0</v>
      </c>
      <c r="F13" s="193">
        <f>Položky!BB86</f>
        <v>0</v>
      </c>
      <c r="G13" s="193">
        <f>Položky!BC86</f>
        <v>0</v>
      </c>
      <c r="H13" s="193">
        <f>Položky!BD86</f>
        <v>0</v>
      </c>
      <c r="I13" s="194">
        <f>Položky!BE86</f>
        <v>0</v>
      </c>
    </row>
    <row r="14" spans="1:9" s="34" customFormat="1" ht="12.75">
      <c r="A14" s="191" t="str">
        <f>Položky!B87</f>
        <v>733</v>
      </c>
      <c r="B14" s="114" t="str">
        <f>Položky!C87</f>
        <v>Rozvod potrubí</v>
      </c>
      <c r="C14" s="65"/>
      <c r="D14" s="115"/>
      <c r="E14" s="192">
        <f>Položky!BA100</f>
        <v>0</v>
      </c>
      <c r="F14" s="193">
        <f>Položky!BB100</f>
        <v>0</v>
      </c>
      <c r="G14" s="193">
        <f>Položky!BC100</f>
        <v>0</v>
      </c>
      <c r="H14" s="193">
        <f>Položky!BD100</f>
        <v>0</v>
      </c>
      <c r="I14" s="194">
        <f>Položky!BE100</f>
        <v>0</v>
      </c>
    </row>
    <row r="15" spans="1:9" s="34" customFormat="1" ht="12.75">
      <c r="A15" s="191" t="str">
        <f>Položky!B101</f>
        <v>734</v>
      </c>
      <c r="B15" s="114" t="str">
        <f>Položky!C101</f>
        <v>Armatury</v>
      </c>
      <c r="C15" s="65"/>
      <c r="D15" s="115"/>
      <c r="E15" s="192">
        <f>Položky!BA126</f>
        <v>0</v>
      </c>
      <c r="F15" s="193">
        <f>Položky!BB126</f>
        <v>0</v>
      </c>
      <c r="G15" s="193">
        <f>Položky!BC126</f>
        <v>0</v>
      </c>
      <c r="H15" s="193">
        <f>Položky!BD126</f>
        <v>0</v>
      </c>
      <c r="I15" s="194">
        <f>Položky!BE126</f>
        <v>0</v>
      </c>
    </row>
    <row r="16" spans="1:9" s="34" customFormat="1" ht="12.75">
      <c r="A16" s="191" t="str">
        <f>Položky!B127</f>
        <v>735</v>
      </c>
      <c r="B16" s="114" t="str">
        <f>Položky!C127</f>
        <v>Otopná tělesa</v>
      </c>
      <c r="C16" s="65"/>
      <c r="D16" s="115"/>
      <c r="E16" s="192">
        <f>Položky!BA131</f>
        <v>0</v>
      </c>
      <c r="F16" s="193">
        <f>Položky!BB131</f>
        <v>0</v>
      </c>
      <c r="G16" s="193">
        <f>Položky!BC131</f>
        <v>0</v>
      </c>
      <c r="H16" s="193">
        <f>Položky!BD131</f>
        <v>0</v>
      </c>
      <c r="I16" s="194">
        <f>Položky!BE131</f>
        <v>0</v>
      </c>
    </row>
    <row r="17" spans="1:9" s="34" customFormat="1" ht="12.75">
      <c r="A17" s="191" t="str">
        <f>Položky!B132</f>
        <v>767</v>
      </c>
      <c r="B17" s="114" t="str">
        <f>Položky!C132</f>
        <v>Konstrukce zámečnické</v>
      </c>
      <c r="C17" s="65"/>
      <c r="D17" s="115"/>
      <c r="E17" s="192">
        <f>Položky!BA137</f>
        <v>0</v>
      </c>
      <c r="F17" s="193">
        <f>Položky!BB137</f>
        <v>0</v>
      </c>
      <c r="G17" s="193">
        <f>Položky!BC137</f>
        <v>0</v>
      </c>
      <c r="H17" s="193">
        <f>Položky!BD137</f>
        <v>0</v>
      </c>
      <c r="I17" s="194">
        <f>Položky!BE137</f>
        <v>0</v>
      </c>
    </row>
    <row r="18" spans="1:9" s="34" customFormat="1" ht="12.75">
      <c r="A18" s="191" t="str">
        <f>Položky!B138</f>
        <v>783</v>
      </c>
      <c r="B18" s="114" t="str">
        <f>Položky!C138</f>
        <v>Nátěry</v>
      </c>
      <c r="C18" s="65"/>
      <c r="D18" s="115"/>
      <c r="E18" s="192">
        <f>Položky!BA140</f>
        <v>0</v>
      </c>
      <c r="F18" s="193">
        <f>Položky!BB140</f>
        <v>0</v>
      </c>
      <c r="G18" s="193">
        <f>Položky!BC140</f>
        <v>0</v>
      </c>
      <c r="H18" s="193">
        <f>Položky!BD140</f>
        <v>0</v>
      </c>
      <c r="I18" s="194">
        <f>Položky!BE140</f>
        <v>0</v>
      </c>
    </row>
    <row r="19" spans="1:9" s="34" customFormat="1" ht="12.75">
      <c r="A19" s="191" t="str">
        <f>Položky!B141</f>
        <v>D96</v>
      </c>
      <c r="B19" s="114" t="str">
        <f>Položky!C141</f>
        <v>Přesuny suti a vybouraných hmot</v>
      </c>
      <c r="C19" s="65"/>
      <c r="D19" s="115"/>
      <c r="E19" s="192">
        <f>Položky!BA148</f>
        <v>0</v>
      </c>
      <c r="F19" s="193">
        <f>Položky!BB148</f>
        <v>0</v>
      </c>
      <c r="G19" s="193">
        <f>Položky!BC148</f>
        <v>0</v>
      </c>
      <c r="H19" s="193">
        <f>Položky!BD148</f>
        <v>0</v>
      </c>
      <c r="I19" s="194">
        <f>Položky!BE148</f>
        <v>0</v>
      </c>
    </row>
    <row r="20" spans="1:9" s="122" customFormat="1" ht="12.75">
      <c r="A20" s="116"/>
      <c r="B20" s="117" t="s">
        <v>63</v>
      </c>
      <c r="C20" s="117"/>
      <c r="D20" s="118"/>
      <c r="E20" s="119">
        <f>SUM(E7:E19)</f>
        <v>0</v>
      </c>
      <c r="F20" s="120">
        <f>SUM(F7:F19)</f>
        <v>0</v>
      </c>
      <c r="G20" s="120">
        <f>SUM(G7:G19)</f>
        <v>0</v>
      </c>
      <c r="H20" s="120">
        <f>SUM(H7:H19)</f>
        <v>0</v>
      </c>
      <c r="I20" s="121">
        <f>SUM(I7:I19)</f>
        <v>0</v>
      </c>
    </row>
    <row r="21" spans="1:9" ht="12.75">
      <c r="A21" s="65"/>
      <c r="B21" s="65"/>
      <c r="C21" s="65"/>
      <c r="D21" s="65"/>
      <c r="E21" s="65"/>
      <c r="F21" s="65"/>
      <c r="G21" s="65"/>
      <c r="H21" s="65"/>
      <c r="I21" s="65"/>
    </row>
    <row r="22" spans="1:57" ht="19.5" customHeight="1">
      <c r="A22" s="106" t="s">
        <v>64</v>
      </c>
      <c r="B22" s="106"/>
      <c r="C22" s="106"/>
      <c r="D22" s="106"/>
      <c r="E22" s="106"/>
      <c r="F22" s="106"/>
      <c r="G22" s="123"/>
      <c r="H22" s="106"/>
      <c r="I22" s="106"/>
      <c r="BA22" s="40"/>
      <c r="BB22" s="40"/>
      <c r="BC22" s="40"/>
      <c r="BD22" s="40"/>
      <c r="BE22" s="40"/>
    </row>
    <row r="23" spans="1:9" ht="12.75">
      <c r="A23" s="76"/>
      <c r="B23" s="76"/>
      <c r="C23" s="76"/>
      <c r="D23" s="76"/>
      <c r="E23" s="76"/>
      <c r="F23" s="76"/>
      <c r="G23" s="76"/>
      <c r="H23" s="76"/>
      <c r="I23" s="76"/>
    </row>
    <row r="24" spans="1:9" ht="12.75">
      <c r="A24" s="70" t="s">
        <v>65</v>
      </c>
      <c r="B24" s="71"/>
      <c r="C24" s="71"/>
      <c r="D24" s="124"/>
      <c r="E24" s="125" t="s">
        <v>66</v>
      </c>
      <c r="F24" s="126" t="s">
        <v>67</v>
      </c>
      <c r="G24" s="127" t="s">
        <v>68</v>
      </c>
      <c r="H24" s="128"/>
      <c r="I24" s="129" t="s">
        <v>66</v>
      </c>
    </row>
    <row r="25" spans="1:53" ht="12.75">
      <c r="A25" s="63" t="s">
        <v>69</v>
      </c>
      <c r="B25" s="54"/>
      <c r="C25" s="54"/>
      <c r="D25" s="130"/>
      <c r="E25" s="131">
        <v>0</v>
      </c>
      <c r="F25" s="132">
        <v>0</v>
      </c>
      <c r="G25" s="133">
        <f aca="true" t="shared" si="0" ref="G25:G32">CHOOSE(BA25+1,HSV+PSV,HSV+PSV+Mont,HSV+PSV+Dodavka+Mont,HSV,PSV,Mont,Dodavka,Mont+Dodavka,0)</f>
        <v>0</v>
      </c>
      <c r="H25" s="134"/>
      <c r="I25" s="135">
        <f aca="true" t="shared" si="1" ref="I25:I32">E25+F25*G25/100</f>
        <v>0</v>
      </c>
      <c r="BA25">
        <v>0</v>
      </c>
    </row>
    <row r="26" spans="1:53" ht="12.75">
      <c r="A26" s="63" t="s">
        <v>70</v>
      </c>
      <c r="B26" s="54"/>
      <c r="C26" s="54"/>
      <c r="D26" s="130"/>
      <c r="E26" s="131">
        <v>0</v>
      </c>
      <c r="F26" s="132">
        <v>0</v>
      </c>
      <c r="G26" s="133">
        <f t="shared" si="0"/>
        <v>0</v>
      </c>
      <c r="H26" s="134"/>
      <c r="I26" s="135">
        <f t="shared" si="1"/>
        <v>0</v>
      </c>
      <c r="BA26">
        <v>0</v>
      </c>
    </row>
    <row r="27" spans="1:53" ht="12.75">
      <c r="A27" s="63" t="s">
        <v>71</v>
      </c>
      <c r="B27" s="54"/>
      <c r="C27" s="54"/>
      <c r="D27" s="130"/>
      <c r="E27" s="131">
        <v>0</v>
      </c>
      <c r="F27" s="132">
        <v>0</v>
      </c>
      <c r="G27" s="133">
        <f t="shared" si="0"/>
        <v>0</v>
      </c>
      <c r="H27" s="134"/>
      <c r="I27" s="135">
        <f t="shared" si="1"/>
        <v>0</v>
      </c>
      <c r="BA27">
        <v>0</v>
      </c>
    </row>
    <row r="28" spans="1:53" ht="12.75">
      <c r="A28" s="63" t="s">
        <v>72</v>
      </c>
      <c r="B28" s="54"/>
      <c r="C28" s="54"/>
      <c r="D28" s="130"/>
      <c r="E28" s="131">
        <v>0</v>
      </c>
      <c r="F28" s="132">
        <v>0</v>
      </c>
      <c r="G28" s="133">
        <f t="shared" si="0"/>
        <v>0</v>
      </c>
      <c r="H28" s="134"/>
      <c r="I28" s="135">
        <f t="shared" si="1"/>
        <v>0</v>
      </c>
      <c r="BA28">
        <v>0</v>
      </c>
    </row>
    <row r="29" spans="1:53" ht="12.75">
      <c r="A29" s="63" t="s">
        <v>73</v>
      </c>
      <c r="B29" s="54"/>
      <c r="C29" s="54"/>
      <c r="D29" s="130"/>
      <c r="E29" s="131">
        <v>0</v>
      </c>
      <c r="F29" s="132">
        <v>0</v>
      </c>
      <c r="G29" s="133">
        <f t="shared" si="0"/>
        <v>0</v>
      </c>
      <c r="H29" s="134"/>
      <c r="I29" s="135">
        <f t="shared" si="1"/>
        <v>0</v>
      </c>
      <c r="BA29">
        <v>1</v>
      </c>
    </row>
    <row r="30" spans="1:53" ht="12.75">
      <c r="A30" s="63" t="s">
        <v>74</v>
      </c>
      <c r="B30" s="54"/>
      <c r="C30" s="54"/>
      <c r="D30" s="130"/>
      <c r="E30" s="131">
        <v>0</v>
      </c>
      <c r="F30" s="132">
        <v>0</v>
      </c>
      <c r="G30" s="133">
        <f t="shared" si="0"/>
        <v>0</v>
      </c>
      <c r="H30" s="134"/>
      <c r="I30" s="135">
        <f t="shared" si="1"/>
        <v>0</v>
      </c>
      <c r="BA30">
        <v>1</v>
      </c>
    </row>
    <row r="31" spans="1:53" ht="12.75">
      <c r="A31" s="63" t="s">
        <v>75</v>
      </c>
      <c r="B31" s="54"/>
      <c r="C31" s="54"/>
      <c r="D31" s="130"/>
      <c r="E31" s="131">
        <v>0</v>
      </c>
      <c r="F31" s="132">
        <v>0</v>
      </c>
      <c r="G31" s="133">
        <f t="shared" si="0"/>
        <v>0</v>
      </c>
      <c r="H31" s="134"/>
      <c r="I31" s="135">
        <f t="shared" si="1"/>
        <v>0</v>
      </c>
      <c r="BA31">
        <v>2</v>
      </c>
    </row>
    <row r="32" spans="1:53" ht="12.75">
      <c r="A32" s="63" t="s">
        <v>76</v>
      </c>
      <c r="B32" s="54"/>
      <c r="C32" s="54"/>
      <c r="D32" s="130"/>
      <c r="E32" s="131">
        <v>0</v>
      </c>
      <c r="F32" s="132">
        <v>0</v>
      </c>
      <c r="G32" s="133">
        <f t="shared" si="0"/>
        <v>0</v>
      </c>
      <c r="H32" s="134"/>
      <c r="I32" s="135">
        <f t="shared" si="1"/>
        <v>0</v>
      </c>
      <c r="BA32">
        <v>2</v>
      </c>
    </row>
    <row r="33" spans="1:9" ht="12.75">
      <c r="A33" s="136"/>
      <c r="B33" s="137" t="s">
        <v>77</v>
      </c>
      <c r="C33" s="138"/>
      <c r="D33" s="139"/>
      <c r="E33" s="140"/>
      <c r="F33" s="141"/>
      <c r="G33" s="141"/>
      <c r="H33" s="214">
        <f>SUM(I25:I32)</f>
        <v>0</v>
      </c>
      <c r="I33" s="215"/>
    </row>
    <row r="35" spans="2:9" ht="12.75">
      <c r="B35" s="122"/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</sheetData>
  <sheetProtection algorithmName="SHA-512" hashValue="8MS/LfphCWGFY6AOFOqi6fI8WpbY9E1HwntT+92iE9LZu94gx/wU1g6qEKx01JYoVIev7Kxsa4oeEBCyLa7esQ==" saltValue="rrGlaStiQMeOMQhhBcqbJQ==" spinCount="100000" sheet="1" objects="1" scenarios="1"/>
  <mergeCells count="4">
    <mergeCell ref="A1:B1"/>
    <mergeCell ref="A2:B2"/>
    <mergeCell ref="G2:I2"/>
    <mergeCell ref="H33:I33"/>
  </mergeCells>
  <printOptions/>
  <pageMargins left="0.590551181102362" right="0.393700787401575" top="0.590551181102362" bottom="0.984251968503937" header="0.196850393700787" footer="0.511811023622047"/>
  <pageSetup horizontalDpi="600" verticalDpi="600" orientation="portrait" paperSize="9" r:id="rId1"/>
  <headerFooter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221"/>
  <sheetViews>
    <sheetView showGridLines="0" showZeros="0" tabSelected="1" workbookViewId="0" topLeftCell="A23">
      <selection activeCell="I56" sqref="I56"/>
    </sheetView>
  </sheetViews>
  <sheetFormatPr defaultColWidth="9.1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6" t="s">
        <v>78</v>
      </c>
      <c r="B1" s="216"/>
      <c r="C1" s="216"/>
      <c r="D1" s="216"/>
      <c r="E1" s="216"/>
      <c r="F1" s="216"/>
      <c r="G1" s="216"/>
    </row>
    <row r="2" spans="1:7" ht="14.25" customHeight="1">
      <c r="A2" s="146"/>
      <c r="B2" s="147"/>
      <c r="C2" s="148"/>
      <c r="D2" s="148"/>
      <c r="E2" s="149"/>
      <c r="F2" s="148"/>
      <c r="G2" s="148"/>
    </row>
    <row r="3" spans="1:7" ht="12.75">
      <c r="A3" s="207" t="s">
        <v>53</v>
      </c>
      <c r="B3" s="208"/>
      <c r="C3" s="96" t="str">
        <f>CONCATENATE(cislostavby," ",nazevstavby)</f>
        <v>21 Výměna technologie plynové kotelny</v>
      </c>
      <c r="D3" s="97"/>
      <c r="E3" s="150" t="s">
        <v>79</v>
      </c>
      <c r="F3" s="151">
        <f>Rekapitulace!H1</f>
        <v>1</v>
      </c>
      <c r="G3" s="152"/>
    </row>
    <row r="4" spans="1:7" ht="12.75">
      <c r="A4" s="217" t="s">
        <v>55</v>
      </c>
      <c r="B4" s="210"/>
      <c r="C4" s="102" t="str">
        <f>CONCATENATE(cisloobjektu," ",nazevobjektu)</f>
        <v>1 Konzervatoř Brno</v>
      </c>
      <c r="D4" s="103"/>
      <c r="E4" s="218" t="str">
        <f>Rekapitulace!G2</f>
        <v>TECHNIKA PROSTŘEDÍ STAVEB</v>
      </c>
      <c r="F4" s="219"/>
      <c r="G4" s="220"/>
    </row>
    <row r="5" spans="1:7" ht="12.75">
      <c r="A5" s="153"/>
      <c r="B5" s="146"/>
      <c r="C5" s="146"/>
      <c r="D5" s="146"/>
      <c r="E5" s="154"/>
      <c r="F5" s="146"/>
      <c r="G5" s="155"/>
    </row>
    <row r="6" spans="1:7" ht="12.75">
      <c r="A6" s="156" t="s">
        <v>80</v>
      </c>
      <c r="B6" s="157" t="s">
        <v>81</v>
      </c>
      <c r="C6" s="157" t="s">
        <v>82</v>
      </c>
      <c r="D6" s="157" t="s">
        <v>83</v>
      </c>
      <c r="E6" s="158" t="s">
        <v>84</v>
      </c>
      <c r="F6" s="157" t="s">
        <v>85</v>
      </c>
      <c r="G6" s="159" t="s">
        <v>86</v>
      </c>
    </row>
    <row r="7" spans="1:15" ht="12.75">
      <c r="A7" s="160" t="s">
        <v>87</v>
      </c>
      <c r="B7" s="161" t="s">
        <v>88</v>
      </c>
      <c r="C7" s="162" t="s">
        <v>89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90</v>
      </c>
      <c r="C8" s="170" t="s">
        <v>91</v>
      </c>
      <c r="D8" s="171" t="s">
        <v>92</v>
      </c>
      <c r="E8" s="172">
        <v>18</v>
      </c>
      <c r="F8" s="195"/>
      <c r="G8" s="173">
        <f aca="true" t="shared" si="0" ref="G8:G18">E8*F8</f>
        <v>0</v>
      </c>
      <c r="O8" s="167">
        <v>2</v>
      </c>
      <c r="AA8" s="145">
        <v>1</v>
      </c>
      <c r="AB8" s="145">
        <v>7</v>
      </c>
      <c r="AC8" s="145">
        <v>7</v>
      </c>
      <c r="AZ8" s="145">
        <v>2</v>
      </c>
      <c r="BA8" s="145">
        <f aca="true" t="shared" si="1" ref="BA8:BA18">IF(AZ8=1,G8,0)</f>
        <v>0</v>
      </c>
      <c r="BB8" s="145">
        <f aca="true" t="shared" si="2" ref="BB8:BB18">IF(AZ8=2,G8,0)</f>
        <v>0</v>
      </c>
      <c r="BC8" s="145">
        <f aca="true" t="shared" si="3" ref="BC8:BC18">IF(AZ8=3,G8,0)</f>
        <v>0</v>
      </c>
      <c r="BD8" s="145">
        <f aca="true" t="shared" si="4" ref="BD8:BD18">IF(AZ8=4,G8,0)</f>
        <v>0</v>
      </c>
      <c r="BE8" s="145">
        <f aca="true" t="shared" si="5" ref="BE8:BE18">IF(AZ8=5,G8,0)</f>
        <v>0</v>
      </c>
      <c r="CA8" s="174">
        <v>1</v>
      </c>
      <c r="CB8" s="174">
        <v>7</v>
      </c>
      <c r="CZ8" s="145">
        <v>0</v>
      </c>
    </row>
    <row r="9" spans="1:104" ht="22.5">
      <c r="A9" s="168">
        <v>2</v>
      </c>
      <c r="B9" s="169" t="s">
        <v>93</v>
      </c>
      <c r="C9" s="170" t="s">
        <v>94</v>
      </c>
      <c r="D9" s="171" t="s">
        <v>92</v>
      </c>
      <c r="E9" s="172">
        <v>16</v>
      </c>
      <c r="F9" s="195"/>
      <c r="G9" s="173">
        <f t="shared" si="0"/>
        <v>0</v>
      </c>
      <c r="O9" s="167">
        <v>2</v>
      </c>
      <c r="AA9" s="145">
        <v>1</v>
      </c>
      <c r="AB9" s="145">
        <v>0</v>
      </c>
      <c r="AC9" s="145">
        <v>0</v>
      </c>
      <c r="AZ9" s="145">
        <v>2</v>
      </c>
      <c r="BA9" s="145">
        <f t="shared" si="1"/>
        <v>0</v>
      </c>
      <c r="BB9" s="145">
        <f t="shared" si="2"/>
        <v>0</v>
      </c>
      <c r="BC9" s="145">
        <f t="shared" si="3"/>
        <v>0</v>
      </c>
      <c r="BD9" s="145">
        <f t="shared" si="4"/>
        <v>0</v>
      </c>
      <c r="BE9" s="145">
        <f t="shared" si="5"/>
        <v>0</v>
      </c>
      <c r="CA9" s="174">
        <v>1</v>
      </c>
      <c r="CB9" s="174">
        <v>0</v>
      </c>
      <c r="CZ9" s="145">
        <v>0</v>
      </c>
    </row>
    <row r="10" spans="1:104" ht="22.5">
      <c r="A10" s="168">
        <v>3</v>
      </c>
      <c r="B10" s="169" t="s">
        <v>95</v>
      </c>
      <c r="C10" s="170" t="s">
        <v>96</v>
      </c>
      <c r="D10" s="171" t="s">
        <v>92</v>
      </c>
      <c r="E10" s="172">
        <v>8</v>
      </c>
      <c r="F10" s="195"/>
      <c r="G10" s="173">
        <f t="shared" si="0"/>
        <v>0</v>
      </c>
      <c r="O10" s="167">
        <v>2</v>
      </c>
      <c r="AA10" s="145">
        <v>1</v>
      </c>
      <c r="AB10" s="145">
        <v>7</v>
      </c>
      <c r="AC10" s="145">
        <v>7</v>
      </c>
      <c r="AZ10" s="145">
        <v>2</v>
      </c>
      <c r="BA10" s="145">
        <f t="shared" si="1"/>
        <v>0</v>
      </c>
      <c r="BB10" s="145">
        <f t="shared" si="2"/>
        <v>0</v>
      </c>
      <c r="BC10" s="145">
        <f t="shared" si="3"/>
        <v>0</v>
      </c>
      <c r="BD10" s="145">
        <f t="shared" si="4"/>
        <v>0</v>
      </c>
      <c r="BE10" s="145">
        <f t="shared" si="5"/>
        <v>0</v>
      </c>
      <c r="CA10" s="174">
        <v>1</v>
      </c>
      <c r="CB10" s="174">
        <v>7</v>
      </c>
      <c r="CZ10" s="145">
        <v>0</v>
      </c>
    </row>
    <row r="11" spans="1:104" ht="22.5">
      <c r="A11" s="168">
        <v>4</v>
      </c>
      <c r="B11" s="169" t="s">
        <v>97</v>
      </c>
      <c r="C11" s="170" t="s">
        <v>98</v>
      </c>
      <c r="D11" s="171" t="s">
        <v>92</v>
      </c>
      <c r="E11" s="172">
        <v>22</v>
      </c>
      <c r="F11" s="195"/>
      <c r="G11" s="173">
        <f t="shared" si="0"/>
        <v>0</v>
      </c>
      <c r="O11" s="167">
        <v>2</v>
      </c>
      <c r="AA11" s="145">
        <v>1</v>
      </c>
      <c r="AB11" s="145">
        <v>7</v>
      </c>
      <c r="AC11" s="145">
        <v>7</v>
      </c>
      <c r="AZ11" s="145">
        <v>2</v>
      </c>
      <c r="BA11" s="145">
        <f t="shared" si="1"/>
        <v>0</v>
      </c>
      <c r="BB11" s="145">
        <f t="shared" si="2"/>
        <v>0</v>
      </c>
      <c r="BC11" s="145">
        <f t="shared" si="3"/>
        <v>0</v>
      </c>
      <c r="BD11" s="145">
        <f t="shared" si="4"/>
        <v>0</v>
      </c>
      <c r="BE11" s="145">
        <f t="shared" si="5"/>
        <v>0</v>
      </c>
      <c r="CA11" s="174">
        <v>1</v>
      </c>
      <c r="CB11" s="174">
        <v>7</v>
      </c>
      <c r="CZ11" s="145">
        <v>0</v>
      </c>
    </row>
    <row r="12" spans="1:104" ht="22.5">
      <c r="A12" s="168">
        <v>5</v>
      </c>
      <c r="B12" s="169" t="s">
        <v>99</v>
      </c>
      <c r="C12" s="170" t="s">
        <v>100</v>
      </c>
      <c r="D12" s="171" t="s">
        <v>92</v>
      </c>
      <c r="E12" s="172">
        <v>34</v>
      </c>
      <c r="F12" s="195"/>
      <c r="G12" s="173">
        <f t="shared" si="0"/>
        <v>0</v>
      </c>
      <c r="O12" s="167">
        <v>2</v>
      </c>
      <c r="AA12" s="145">
        <v>1</v>
      </c>
      <c r="AB12" s="145">
        <v>7</v>
      </c>
      <c r="AC12" s="145">
        <v>7</v>
      </c>
      <c r="AZ12" s="145">
        <v>2</v>
      </c>
      <c r="BA12" s="145">
        <f t="shared" si="1"/>
        <v>0</v>
      </c>
      <c r="BB12" s="145">
        <f t="shared" si="2"/>
        <v>0</v>
      </c>
      <c r="BC12" s="145">
        <f t="shared" si="3"/>
        <v>0</v>
      </c>
      <c r="BD12" s="145">
        <f t="shared" si="4"/>
        <v>0</v>
      </c>
      <c r="BE12" s="145">
        <f t="shared" si="5"/>
        <v>0</v>
      </c>
      <c r="CA12" s="174">
        <v>1</v>
      </c>
      <c r="CB12" s="174">
        <v>7</v>
      </c>
      <c r="CZ12" s="145">
        <v>0</v>
      </c>
    </row>
    <row r="13" spans="1:104" ht="12.75">
      <c r="A13" s="168">
        <v>6</v>
      </c>
      <c r="B13" s="169" t="s">
        <v>29</v>
      </c>
      <c r="C13" s="170" t="s">
        <v>101</v>
      </c>
      <c r="D13" s="171" t="s">
        <v>92</v>
      </c>
      <c r="E13" s="172">
        <v>16</v>
      </c>
      <c r="F13" s="195"/>
      <c r="G13" s="173">
        <f t="shared" si="0"/>
        <v>0</v>
      </c>
      <c r="O13" s="167">
        <v>2</v>
      </c>
      <c r="AA13" s="145">
        <v>12</v>
      </c>
      <c r="AB13" s="145">
        <v>0</v>
      </c>
      <c r="AC13" s="145">
        <v>58</v>
      </c>
      <c r="AZ13" s="145">
        <v>2</v>
      </c>
      <c r="BA13" s="145">
        <f t="shared" si="1"/>
        <v>0</v>
      </c>
      <c r="BB13" s="145">
        <f t="shared" si="2"/>
        <v>0</v>
      </c>
      <c r="BC13" s="145">
        <f t="shared" si="3"/>
        <v>0</v>
      </c>
      <c r="BD13" s="145">
        <f t="shared" si="4"/>
        <v>0</v>
      </c>
      <c r="BE13" s="145">
        <f t="shared" si="5"/>
        <v>0</v>
      </c>
      <c r="CA13" s="174">
        <v>12</v>
      </c>
      <c r="CB13" s="174">
        <v>0</v>
      </c>
      <c r="CZ13" s="145">
        <v>0</v>
      </c>
    </row>
    <row r="14" spans="1:104" ht="12.75">
      <c r="A14" s="168">
        <v>7</v>
      </c>
      <c r="B14" s="169" t="s">
        <v>29</v>
      </c>
      <c r="C14" s="170" t="s">
        <v>102</v>
      </c>
      <c r="D14" s="171" t="s">
        <v>92</v>
      </c>
      <c r="E14" s="172">
        <v>8</v>
      </c>
      <c r="F14" s="195"/>
      <c r="G14" s="173">
        <f t="shared" si="0"/>
        <v>0</v>
      </c>
      <c r="O14" s="167">
        <v>2</v>
      </c>
      <c r="AA14" s="145">
        <v>12</v>
      </c>
      <c r="AB14" s="145">
        <v>0</v>
      </c>
      <c r="AC14" s="145">
        <v>62</v>
      </c>
      <c r="AZ14" s="145">
        <v>2</v>
      </c>
      <c r="BA14" s="145">
        <f t="shared" si="1"/>
        <v>0</v>
      </c>
      <c r="BB14" s="145">
        <f t="shared" si="2"/>
        <v>0</v>
      </c>
      <c r="BC14" s="145">
        <f t="shared" si="3"/>
        <v>0</v>
      </c>
      <c r="BD14" s="145">
        <f t="shared" si="4"/>
        <v>0</v>
      </c>
      <c r="BE14" s="145">
        <f t="shared" si="5"/>
        <v>0</v>
      </c>
      <c r="CA14" s="174">
        <v>12</v>
      </c>
      <c r="CB14" s="174">
        <v>0</v>
      </c>
      <c r="CZ14" s="145">
        <v>0</v>
      </c>
    </row>
    <row r="15" spans="1:104" ht="12.75">
      <c r="A15" s="168">
        <v>8</v>
      </c>
      <c r="B15" s="169" t="s">
        <v>29</v>
      </c>
      <c r="C15" s="170" t="s">
        <v>103</v>
      </c>
      <c r="D15" s="171" t="s">
        <v>92</v>
      </c>
      <c r="E15" s="172">
        <v>22</v>
      </c>
      <c r="F15" s="195"/>
      <c r="G15" s="173">
        <f t="shared" si="0"/>
        <v>0</v>
      </c>
      <c r="O15" s="167">
        <v>2</v>
      </c>
      <c r="AA15" s="145">
        <v>12</v>
      </c>
      <c r="AB15" s="145">
        <v>0</v>
      </c>
      <c r="AC15" s="145">
        <v>61</v>
      </c>
      <c r="AZ15" s="145">
        <v>2</v>
      </c>
      <c r="BA15" s="145">
        <f t="shared" si="1"/>
        <v>0</v>
      </c>
      <c r="BB15" s="145">
        <f t="shared" si="2"/>
        <v>0</v>
      </c>
      <c r="BC15" s="145">
        <f t="shared" si="3"/>
        <v>0</v>
      </c>
      <c r="BD15" s="145">
        <f t="shared" si="4"/>
        <v>0</v>
      </c>
      <c r="BE15" s="145">
        <f t="shared" si="5"/>
        <v>0</v>
      </c>
      <c r="CA15" s="174">
        <v>12</v>
      </c>
      <c r="CB15" s="174">
        <v>0</v>
      </c>
      <c r="CZ15" s="145">
        <v>0</v>
      </c>
    </row>
    <row r="16" spans="1:104" ht="12.75">
      <c r="A16" s="168">
        <v>9</v>
      </c>
      <c r="B16" s="169" t="s">
        <v>29</v>
      </c>
      <c r="C16" s="170" t="s">
        <v>104</v>
      </c>
      <c r="D16" s="171" t="s">
        <v>92</v>
      </c>
      <c r="E16" s="172">
        <v>18</v>
      </c>
      <c r="F16" s="195"/>
      <c r="G16" s="173">
        <f t="shared" si="0"/>
        <v>0</v>
      </c>
      <c r="O16" s="167">
        <v>2</v>
      </c>
      <c r="AA16" s="145">
        <v>12</v>
      </c>
      <c r="AB16" s="145">
        <v>0</v>
      </c>
      <c r="AC16" s="145">
        <v>59</v>
      </c>
      <c r="AZ16" s="145">
        <v>2</v>
      </c>
      <c r="BA16" s="145">
        <f t="shared" si="1"/>
        <v>0</v>
      </c>
      <c r="BB16" s="145">
        <f t="shared" si="2"/>
        <v>0</v>
      </c>
      <c r="BC16" s="145">
        <f t="shared" si="3"/>
        <v>0</v>
      </c>
      <c r="BD16" s="145">
        <f t="shared" si="4"/>
        <v>0</v>
      </c>
      <c r="BE16" s="145">
        <f t="shared" si="5"/>
        <v>0</v>
      </c>
      <c r="CA16" s="174">
        <v>12</v>
      </c>
      <c r="CB16" s="174">
        <v>0</v>
      </c>
      <c r="CZ16" s="145">
        <v>0</v>
      </c>
    </row>
    <row r="17" spans="1:104" ht="12.75">
      <c r="A17" s="168">
        <v>10</v>
      </c>
      <c r="B17" s="169" t="s">
        <v>29</v>
      </c>
      <c r="C17" s="170" t="s">
        <v>105</v>
      </c>
      <c r="D17" s="171" t="s">
        <v>92</v>
      </c>
      <c r="E17" s="172">
        <v>34</v>
      </c>
      <c r="F17" s="195"/>
      <c r="G17" s="173">
        <f t="shared" si="0"/>
        <v>0</v>
      </c>
      <c r="O17" s="167">
        <v>2</v>
      </c>
      <c r="AA17" s="145">
        <v>12</v>
      </c>
      <c r="AB17" s="145">
        <v>0</v>
      </c>
      <c r="AC17" s="145">
        <v>60</v>
      </c>
      <c r="AZ17" s="145">
        <v>2</v>
      </c>
      <c r="BA17" s="145">
        <f t="shared" si="1"/>
        <v>0</v>
      </c>
      <c r="BB17" s="145">
        <f t="shared" si="2"/>
        <v>0</v>
      </c>
      <c r="BC17" s="145">
        <f t="shared" si="3"/>
        <v>0</v>
      </c>
      <c r="BD17" s="145">
        <f t="shared" si="4"/>
        <v>0</v>
      </c>
      <c r="BE17" s="145">
        <f t="shared" si="5"/>
        <v>0</v>
      </c>
      <c r="CA17" s="174">
        <v>12</v>
      </c>
      <c r="CB17" s="174">
        <v>0</v>
      </c>
      <c r="CZ17" s="145">
        <v>0</v>
      </c>
    </row>
    <row r="18" spans="1:104" ht="12.75">
      <c r="A18" s="168">
        <v>11</v>
      </c>
      <c r="B18" s="169" t="s">
        <v>106</v>
      </c>
      <c r="C18" s="170" t="s">
        <v>107</v>
      </c>
      <c r="D18" s="171" t="s">
        <v>67</v>
      </c>
      <c r="E18" s="172">
        <v>300.146</v>
      </c>
      <c r="F18" s="195"/>
      <c r="G18" s="173">
        <f t="shared" si="0"/>
        <v>0</v>
      </c>
      <c r="O18" s="167">
        <v>2</v>
      </c>
      <c r="AA18" s="145">
        <v>7</v>
      </c>
      <c r="AB18" s="145">
        <v>1002</v>
      </c>
      <c r="AC18" s="145">
        <v>5</v>
      </c>
      <c r="AZ18" s="145">
        <v>2</v>
      </c>
      <c r="BA18" s="145">
        <f t="shared" si="1"/>
        <v>0</v>
      </c>
      <c r="BB18" s="145">
        <f t="shared" si="2"/>
        <v>0</v>
      </c>
      <c r="BC18" s="145">
        <f t="shared" si="3"/>
        <v>0</v>
      </c>
      <c r="BD18" s="145">
        <f t="shared" si="4"/>
        <v>0</v>
      </c>
      <c r="BE18" s="145">
        <f t="shared" si="5"/>
        <v>0</v>
      </c>
      <c r="CA18" s="174">
        <v>7</v>
      </c>
      <c r="CB18" s="174">
        <v>1002</v>
      </c>
      <c r="CZ18" s="145">
        <v>0</v>
      </c>
    </row>
    <row r="19" spans="1:57" ht="12.75">
      <c r="A19" s="175"/>
      <c r="B19" s="176" t="s">
        <v>108</v>
      </c>
      <c r="C19" s="177" t="str">
        <f>CONCATENATE(B7," ",C7)</f>
        <v>713 Izolace tepelné</v>
      </c>
      <c r="D19" s="178"/>
      <c r="E19" s="179"/>
      <c r="F19" s="180"/>
      <c r="G19" s="181">
        <f>SUM(G7:G18)</f>
        <v>0</v>
      </c>
      <c r="O19" s="167">
        <v>4</v>
      </c>
      <c r="BA19" s="182">
        <f>SUM(BA7:BA18)</f>
        <v>0</v>
      </c>
      <c r="BB19" s="182">
        <f>SUM(BB7:BB18)</f>
        <v>0</v>
      </c>
      <c r="BC19" s="182">
        <f>SUM(BC7:BC18)</f>
        <v>0</v>
      </c>
      <c r="BD19" s="182">
        <f>SUM(BD7:BD18)</f>
        <v>0</v>
      </c>
      <c r="BE19" s="182">
        <f>SUM(BE7:BE18)</f>
        <v>0</v>
      </c>
    </row>
    <row r="20" spans="1:15" ht="12.75">
      <c r="A20" s="160" t="s">
        <v>87</v>
      </c>
      <c r="B20" s="161" t="s">
        <v>109</v>
      </c>
      <c r="C20" s="162" t="s">
        <v>110</v>
      </c>
      <c r="D20" s="163"/>
      <c r="E20" s="164"/>
      <c r="F20" s="164"/>
      <c r="G20" s="165"/>
      <c r="H20" s="166"/>
      <c r="I20" s="166"/>
      <c r="O20" s="167">
        <v>1</v>
      </c>
    </row>
    <row r="21" spans="1:104" ht="12.75">
      <c r="A21" s="168">
        <v>12</v>
      </c>
      <c r="B21" s="169" t="s">
        <v>111</v>
      </c>
      <c r="C21" s="170" t="s">
        <v>112</v>
      </c>
      <c r="D21" s="171" t="s">
        <v>113</v>
      </c>
      <c r="E21" s="172">
        <v>1</v>
      </c>
      <c r="F21" s="195"/>
      <c r="G21" s="173">
        <f aca="true" t="shared" si="6" ref="G21:G28">E21*F21</f>
        <v>0</v>
      </c>
      <c r="O21" s="167">
        <v>2</v>
      </c>
      <c r="AA21" s="145">
        <v>1</v>
      </c>
      <c r="AB21" s="145">
        <v>0</v>
      </c>
      <c r="AC21" s="145">
        <v>0</v>
      </c>
      <c r="AZ21" s="145">
        <v>2</v>
      </c>
      <c r="BA21" s="145">
        <f aca="true" t="shared" si="7" ref="BA21:BA28">IF(AZ21=1,G21,0)</f>
        <v>0</v>
      </c>
      <c r="BB21" s="145">
        <f aca="true" t="shared" si="8" ref="BB21:BB28">IF(AZ21=2,G21,0)</f>
        <v>0</v>
      </c>
      <c r="BC21" s="145">
        <f aca="true" t="shared" si="9" ref="BC21:BC28">IF(AZ21=3,G21,0)</f>
        <v>0</v>
      </c>
      <c r="BD21" s="145">
        <f aca="true" t="shared" si="10" ref="BD21:BD28">IF(AZ21=4,G21,0)</f>
        <v>0</v>
      </c>
      <c r="BE21" s="145">
        <f aca="true" t="shared" si="11" ref="BE21:BE28">IF(AZ21=5,G21,0)</f>
        <v>0</v>
      </c>
      <c r="CA21" s="174">
        <v>1</v>
      </c>
      <c r="CB21" s="174">
        <v>0</v>
      </c>
      <c r="CZ21" s="145">
        <v>0.00023</v>
      </c>
    </row>
    <row r="22" spans="1:104" ht="12.75">
      <c r="A22" s="168">
        <v>13</v>
      </c>
      <c r="B22" s="169" t="s">
        <v>114</v>
      </c>
      <c r="C22" s="170" t="s">
        <v>115</v>
      </c>
      <c r="D22" s="171" t="s">
        <v>113</v>
      </c>
      <c r="E22" s="172">
        <v>1</v>
      </c>
      <c r="F22" s="195"/>
      <c r="G22" s="173">
        <f t="shared" si="6"/>
        <v>0</v>
      </c>
      <c r="O22" s="167">
        <v>2</v>
      </c>
      <c r="AA22" s="145">
        <v>1</v>
      </c>
      <c r="AB22" s="145">
        <v>7</v>
      </c>
      <c r="AC22" s="145">
        <v>7</v>
      </c>
      <c r="AZ22" s="145">
        <v>2</v>
      </c>
      <c r="BA22" s="145">
        <f t="shared" si="7"/>
        <v>0</v>
      </c>
      <c r="BB22" s="145">
        <f t="shared" si="8"/>
        <v>0</v>
      </c>
      <c r="BC22" s="145">
        <f t="shared" si="9"/>
        <v>0</v>
      </c>
      <c r="BD22" s="145">
        <f t="shared" si="10"/>
        <v>0</v>
      </c>
      <c r="BE22" s="145">
        <f t="shared" si="11"/>
        <v>0</v>
      </c>
      <c r="CA22" s="174">
        <v>1</v>
      </c>
      <c r="CB22" s="174">
        <v>7</v>
      </c>
      <c r="CZ22" s="145">
        <v>0.00794</v>
      </c>
    </row>
    <row r="23" spans="1:104" ht="12.75">
      <c r="A23" s="168">
        <v>14</v>
      </c>
      <c r="B23" s="169" t="s">
        <v>116</v>
      </c>
      <c r="C23" s="170" t="s">
        <v>117</v>
      </c>
      <c r="D23" s="171" t="s">
        <v>92</v>
      </c>
      <c r="E23" s="172">
        <v>7</v>
      </c>
      <c r="F23" s="195"/>
      <c r="G23" s="173">
        <f t="shared" si="6"/>
        <v>0</v>
      </c>
      <c r="O23" s="167">
        <v>2</v>
      </c>
      <c r="AA23" s="145">
        <v>1</v>
      </c>
      <c r="AB23" s="145">
        <v>7</v>
      </c>
      <c r="AC23" s="145">
        <v>7</v>
      </c>
      <c r="AZ23" s="145">
        <v>2</v>
      </c>
      <c r="BA23" s="145">
        <f t="shared" si="7"/>
        <v>0</v>
      </c>
      <c r="BB23" s="145">
        <f t="shared" si="8"/>
        <v>0</v>
      </c>
      <c r="BC23" s="145">
        <f t="shared" si="9"/>
        <v>0</v>
      </c>
      <c r="BD23" s="145">
        <f t="shared" si="10"/>
        <v>0</v>
      </c>
      <c r="BE23" s="145">
        <f t="shared" si="11"/>
        <v>0</v>
      </c>
      <c r="CA23" s="174">
        <v>1</v>
      </c>
      <c r="CB23" s="174">
        <v>7</v>
      </c>
      <c r="CZ23" s="145">
        <v>0.00047</v>
      </c>
    </row>
    <row r="24" spans="1:104" ht="12.75">
      <c r="A24" s="168">
        <v>15</v>
      </c>
      <c r="B24" s="169" t="s">
        <v>118</v>
      </c>
      <c r="C24" s="170" t="s">
        <v>119</v>
      </c>
      <c r="D24" s="171" t="s">
        <v>113</v>
      </c>
      <c r="E24" s="172">
        <v>2</v>
      </c>
      <c r="F24" s="195"/>
      <c r="G24" s="173">
        <f t="shared" si="6"/>
        <v>0</v>
      </c>
      <c r="O24" s="167">
        <v>2</v>
      </c>
      <c r="AA24" s="145">
        <v>1</v>
      </c>
      <c r="AB24" s="145">
        <v>7</v>
      </c>
      <c r="AC24" s="145">
        <v>7</v>
      </c>
      <c r="AZ24" s="145">
        <v>2</v>
      </c>
      <c r="BA24" s="145">
        <f t="shared" si="7"/>
        <v>0</v>
      </c>
      <c r="BB24" s="145">
        <f t="shared" si="8"/>
        <v>0</v>
      </c>
      <c r="BC24" s="145">
        <f t="shared" si="9"/>
        <v>0</v>
      </c>
      <c r="BD24" s="145">
        <f t="shared" si="10"/>
        <v>0</v>
      </c>
      <c r="BE24" s="145">
        <f t="shared" si="11"/>
        <v>0</v>
      </c>
      <c r="CA24" s="174">
        <v>1</v>
      </c>
      <c r="CB24" s="174">
        <v>7</v>
      </c>
      <c r="CZ24" s="145">
        <v>0</v>
      </c>
    </row>
    <row r="25" spans="1:104" ht="22.5">
      <c r="A25" s="168">
        <v>16</v>
      </c>
      <c r="B25" s="169" t="s">
        <v>120</v>
      </c>
      <c r="C25" s="170" t="s">
        <v>121</v>
      </c>
      <c r="D25" s="171" t="s">
        <v>113</v>
      </c>
      <c r="E25" s="172">
        <v>2</v>
      </c>
      <c r="F25" s="195"/>
      <c r="G25" s="173">
        <f t="shared" si="6"/>
        <v>0</v>
      </c>
      <c r="O25" s="167">
        <v>2</v>
      </c>
      <c r="AA25" s="145">
        <v>1</v>
      </c>
      <c r="AB25" s="145">
        <v>7</v>
      </c>
      <c r="AC25" s="145">
        <v>7</v>
      </c>
      <c r="AZ25" s="145">
        <v>2</v>
      </c>
      <c r="BA25" s="145">
        <f t="shared" si="7"/>
        <v>0</v>
      </c>
      <c r="BB25" s="145">
        <f t="shared" si="8"/>
        <v>0</v>
      </c>
      <c r="BC25" s="145">
        <f t="shared" si="9"/>
        <v>0</v>
      </c>
      <c r="BD25" s="145">
        <f t="shared" si="10"/>
        <v>0</v>
      </c>
      <c r="BE25" s="145">
        <f t="shared" si="11"/>
        <v>0</v>
      </c>
      <c r="CA25" s="174">
        <v>1</v>
      </c>
      <c r="CB25" s="174">
        <v>7</v>
      </c>
      <c r="CZ25" s="145">
        <v>0</v>
      </c>
    </row>
    <row r="26" spans="1:104" ht="12.75">
      <c r="A26" s="168">
        <v>17</v>
      </c>
      <c r="B26" s="169" t="s">
        <v>122</v>
      </c>
      <c r="C26" s="170" t="s">
        <v>123</v>
      </c>
      <c r="D26" s="171" t="s">
        <v>92</v>
      </c>
      <c r="E26" s="172">
        <v>7</v>
      </c>
      <c r="F26" s="195"/>
      <c r="G26" s="173">
        <f t="shared" si="6"/>
        <v>0</v>
      </c>
      <c r="O26" s="167">
        <v>2</v>
      </c>
      <c r="AA26" s="145">
        <v>1</v>
      </c>
      <c r="AB26" s="145">
        <v>7</v>
      </c>
      <c r="AC26" s="145">
        <v>7</v>
      </c>
      <c r="AZ26" s="145">
        <v>2</v>
      </c>
      <c r="BA26" s="145">
        <f t="shared" si="7"/>
        <v>0</v>
      </c>
      <c r="BB26" s="145">
        <f t="shared" si="8"/>
        <v>0</v>
      </c>
      <c r="BC26" s="145">
        <f t="shared" si="9"/>
        <v>0</v>
      </c>
      <c r="BD26" s="145">
        <f t="shared" si="10"/>
        <v>0</v>
      </c>
      <c r="BE26" s="145">
        <f t="shared" si="11"/>
        <v>0</v>
      </c>
      <c r="CA26" s="174">
        <v>1</v>
      </c>
      <c r="CB26" s="174">
        <v>7</v>
      </c>
      <c r="CZ26" s="145">
        <v>0</v>
      </c>
    </row>
    <row r="27" spans="1:104" ht="12.75">
      <c r="A27" s="168">
        <v>18</v>
      </c>
      <c r="B27" s="169" t="s">
        <v>29</v>
      </c>
      <c r="C27" s="170" t="s">
        <v>124</v>
      </c>
      <c r="D27" s="171" t="s">
        <v>125</v>
      </c>
      <c r="E27" s="172">
        <v>1</v>
      </c>
      <c r="F27" s="195"/>
      <c r="G27" s="173">
        <f t="shared" si="6"/>
        <v>0</v>
      </c>
      <c r="O27" s="167">
        <v>2</v>
      </c>
      <c r="AA27" s="145">
        <v>12</v>
      </c>
      <c r="AB27" s="145">
        <v>0</v>
      </c>
      <c r="AC27" s="145">
        <v>104</v>
      </c>
      <c r="AZ27" s="145">
        <v>2</v>
      </c>
      <c r="BA27" s="145">
        <f t="shared" si="7"/>
        <v>0</v>
      </c>
      <c r="BB27" s="145">
        <f t="shared" si="8"/>
        <v>0</v>
      </c>
      <c r="BC27" s="145">
        <f t="shared" si="9"/>
        <v>0</v>
      </c>
      <c r="BD27" s="145">
        <f t="shared" si="10"/>
        <v>0</v>
      </c>
      <c r="BE27" s="145">
        <f t="shared" si="11"/>
        <v>0</v>
      </c>
      <c r="CA27" s="174">
        <v>12</v>
      </c>
      <c r="CB27" s="174">
        <v>0</v>
      </c>
      <c r="CZ27" s="145">
        <v>0.04145</v>
      </c>
    </row>
    <row r="28" spans="1:104" ht="12.75">
      <c r="A28" s="168">
        <v>19</v>
      </c>
      <c r="B28" s="169" t="s">
        <v>126</v>
      </c>
      <c r="C28" s="170" t="s">
        <v>127</v>
      </c>
      <c r="D28" s="171" t="s">
        <v>67</v>
      </c>
      <c r="E28" s="172">
        <v>58.568</v>
      </c>
      <c r="F28" s="195"/>
      <c r="G28" s="173">
        <f t="shared" si="6"/>
        <v>0</v>
      </c>
      <c r="O28" s="167">
        <v>2</v>
      </c>
      <c r="AA28" s="145">
        <v>7</v>
      </c>
      <c r="AB28" s="145">
        <v>1002</v>
      </c>
      <c r="AC28" s="145">
        <v>5</v>
      </c>
      <c r="AZ28" s="145">
        <v>2</v>
      </c>
      <c r="BA28" s="145">
        <f t="shared" si="7"/>
        <v>0</v>
      </c>
      <c r="BB28" s="145">
        <f t="shared" si="8"/>
        <v>0</v>
      </c>
      <c r="BC28" s="145">
        <f t="shared" si="9"/>
        <v>0</v>
      </c>
      <c r="BD28" s="145">
        <f t="shared" si="10"/>
        <v>0</v>
      </c>
      <c r="BE28" s="145">
        <f t="shared" si="11"/>
        <v>0</v>
      </c>
      <c r="CA28" s="174">
        <v>7</v>
      </c>
      <c r="CB28" s="174">
        <v>1002</v>
      </c>
      <c r="CZ28" s="145">
        <v>0</v>
      </c>
    </row>
    <row r="29" spans="1:57" ht="12.75">
      <c r="A29" s="175"/>
      <c r="B29" s="176" t="s">
        <v>108</v>
      </c>
      <c r="C29" s="177" t="str">
        <f>CONCATENATE(B20," ",C20)</f>
        <v>721 Vnitřní kanalizace</v>
      </c>
      <c r="D29" s="178"/>
      <c r="E29" s="179"/>
      <c r="F29" s="180"/>
      <c r="G29" s="181">
        <f>SUM(G20:G28)</f>
        <v>0</v>
      </c>
      <c r="O29" s="167">
        <v>4</v>
      </c>
      <c r="BA29" s="182">
        <f>SUM(BA20:BA28)</f>
        <v>0</v>
      </c>
      <c r="BB29" s="182">
        <f>SUM(BB20:BB28)</f>
        <v>0</v>
      </c>
      <c r="BC29" s="182">
        <f>SUM(BC20:BC28)</f>
        <v>0</v>
      </c>
      <c r="BD29" s="182">
        <f>SUM(BD20:BD28)</f>
        <v>0</v>
      </c>
      <c r="BE29" s="182">
        <f>SUM(BE20:BE28)</f>
        <v>0</v>
      </c>
    </row>
    <row r="30" spans="1:15" ht="12.75">
      <c r="A30" s="160" t="s">
        <v>87</v>
      </c>
      <c r="B30" s="161" t="s">
        <v>128</v>
      </c>
      <c r="C30" s="162" t="s">
        <v>129</v>
      </c>
      <c r="D30" s="163"/>
      <c r="E30" s="164"/>
      <c r="F30" s="164"/>
      <c r="G30" s="165"/>
      <c r="H30" s="166"/>
      <c r="I30" s="166"/>
      <c r="O30" s="167">
        <v>1</v>
      </c>
    </row>
    <row r="31" spans="1:104" ht="12.75">
      <c r="A31" s="168">
        <v>20</v>
      </c>
      <c r="B31" s="169" t="s">
        <v>130</v>
      </c>
      <c r="C31" s="170" t="s">
        <v>131</v>
      </c>
      <c r="D31" s="171" t="s">
        <v>113</v>
      </c>
      <c r="E31" s="172">
        <v>1</v>
      </c>
      <c r="F31" s="195"/>
      <c r="G31" s="173">
        <f aca="true" t="shared" si="12" ref="G31:G37">E31*F31</f>
        <v>0</v>
      </c>
      <c r="O31" s="167">
        <v>2</v>
      </c>
      <c r="AA31" s="145">
        <v>1</v>
      </c>
      <c r="AB31" s="145">
        <v>7</v>
      </c>
      <c r="AC31" s="145">
        <v>7</v>
      </c>
      <c r="AZ31" s="145">
        <v>2</v>
      </c>
      <c r="BA31" s="145">
        <f aca="true" t="shared" si="13" ref="BA31:BA37">IF(AZ31=1,G31,0)</f>
        <v>0</v>
      </c>
      <c r="BB31" s="145">
        <f aca="true" t="shared" si="14" ref="BB31:BB37">IF(AZ31=2,G31,0)</f>
        <v>0</v>
      </c>
      <c r="BC31" s="145">
        <f aca="true" t="shared" si="15" ref="BC31:BC37">IF(AZ31=3,G31,0)</f>
        <v>0</v>
      </c>
      <c r="BD31" s="145">
        <f aca="true" t="shared" si="16" ref="BD31:BD37">IF(AZ31=4,G31,0)</f>
        <v>0</v>
      </c>
      <c r="BE31" s="145">
        <f aca="true" t="shared" si="17" ref="BE31:BE37">IF(AZ31=5,G31,0)</f>
        <v>0</v>
      </c>
      <c r="CA31" s="174">
        <v>1</v>
      </c>
      <c r="CB31" s="174">
        <v>7</v>
      </c>
      <c r="CZ31" s="145">
        <v>0</v>
      </c>
    </row>
    <row r="32" spans="1:104" ht="12.75">
      <c r="A32" s="168">
        <v>21</v>
      </c>
      <c r="B32" s="169" t="s">
        <v>132</v>
      </c>
      <c r="C32" s="170" t="s">
        <v>133</v>
      </c>
      <c r="D32" s="171" t="s">
        <v>125</v>
      </c>
      <c r="E32" s="172">
        <v>1</v>
      </c>
      <c r="F32" s="195"/>
      <c r="G32" s="173">
        <f t="shared" si="12"/>
        <v>0</v>
      </c>
      <c r="O32" s="167">
        <v>2</v>
      </c>
      <c r="AA32" s="145">
        <v>1</v>
      </c>
      <c r="AB32" s="145">
        <v>7</v>
      </c>
      <c r="AC32" s="145">
        <v>7</v>
      </c>
      <c r="AZ32" s="145">
        <v>2</v>
      </c>
      <c r="BA32" s="145">
        <f t="shared" si="13"/>
        <v>0</v>
      </c>
      <c r="BB32" s="145">
        <f t="shared" si="14"/>
        <v>0</v>
      </c>
      <c r="BC32" s="145">
        <f t="shared" si="15"/>
        <v>0</v>
      </c>
      <c r="BD32" s="145">
        <f t="shared" si="16"/>
        <v>0</v>
      </c>
      <c r="BE32" s="145">
        <f t="shared" si="17"/>
        <v>0</v>
      </c>
      <c r="CA32" s="174">
        <v>1</v>
      </c>
      <c r="CB32" s="174">
        <v>7</v>
      </c>
      <c r="CZ32" s="145">
        <v>0.01032</v>
      </c>
    </row>
    <row r="33" spans="1:104" ht="12.75">
      <c r="A33" s="168">
        <v>22</v>
      </c>
      <c r="B33" s="169" t="s">
        <v>134</v>
      </c>
      <c r="C33" s="170" t="s">
        <v>135</v>
      </c>
      <c r="D33" s="171" t="s">
        <v>92</v>
      </c>
      <c r="E33" s="172">
        <v>12</v>
      </c>
      <c r="F33" s="195"/>
      <c r="G33" s="173">
        <f t="shared" si="12"/>
        <v>0</v>
      </c>
      <c r="O33" s="167">
        <v>2</v>
      </c>
      <c r="AA33" s="145">
        <v>1</v>
      </c>
      <c r="AB33" s="145">
        <v>7</v>
      </c>
      <c r="AC33" s="145">
        <v>7</v>
      </c>
      <c r="AZ33" s="145">
        <v>2</v>
      </c>
      <c r="BA33" s="145">
        <f t="shared" si="13"/>
        <v>0</v>
      </c>
      <c r="BB33" s="145">
        <f t="shared" si="14"/>
        <v>0</v>
      </c>
      <c r="BC33" s="145">
        <f t="shared" si="15"/>
        <v>0</v>
      </c>
      <c r="BD33" s="145">
        <f t="shared" si="16"/>
        <v>0</v>
      </c>
      <c r="BE33" s="145">
        <f t="shared" si="17"/>
        <v>0</v>
      </c>
      <c r="CA33" s="174">
        <v>1</v>
      </c>
      <c r="CB33" s="174">
        <v>7</v>
      </c>
      <c r="CZ33" s="145">
        <v>0.00518</v>
      </c>
    </row>
    <row r="34" spans="1:104" ht="12.75">
      <c r="A34" s="168">
        <v>23</v>
      </c>
      <c r="B34" s="169" t="s">
        <v>136</v>
      </c>
      <c r="C34" s="170" t="s">
        <v>137</v>
      </c>
      <c r="D34" s="171" t="s">
        <v>113</v>
      </c>
      <c r="E34" s="172">
        <v>2</v>
      </c>
      <c r="F34" s="195"/>
      <c r="G34" s="173">
        <f t="shared" si="12"/>
        <v>0</v>
      </c>
      <c r="O34" s="167">
        <v>2</v>
      </c>
      <c r="AA34" s="145">
        <v>1</v>
      </c>
      <c r="AB34" s="145">
        <v>7</v>
      </c>
      <c r="AC34" s="145">
        <v>7</v>
      </c>
      <c r="AZ34" s="145">
        <v>2</v>
      </c>
      <c r="BA34" s="145">
        <f t="shared" si="13"/>
        <v>0</v>
      </c>
      <c r="BB34" s="145">
        <f t="shared" si="14"/>
        <v>0</v>
      </c>
      <c r="BC34" s="145">
        <f t="shared" si="15"/>
        <v>0</v>
      </c>
      <c r="BD34" s="145">
        <f t="shared" si="16"/>
        <v>0</v>
      </c>
      <c r="BE34" s="145">
        <f t="shared" si="17"/>
        <v>0</v>
      </c>
      <c r="CA34" s="174">
        <v>1</v>
      </c>
      <c r="CB34" s="174">
        <v>7</v>
      </c>
      <c r="CZ34" s="145">
        <v>0</v>
      </c>
    </row>
    <row r="35" spans="1:104" ht="22.5">
      <c r="A35" s="168">
        <v>24</v>
      </c>
      <c r="B35" s="169" t="s">
        <v>138</v>
      </c>
      <c r="C35" s="170" t="s">
        <v>139</v>
      </c>
      <c r="D35" s="171" t="s">
        <v>92</v>
      </c>
      <c r="E35" s="172">
        <v>12</v>
      </c>
      <c r="F35" s="195"/>
      <c r="G35" s="173">
        <f t="shared" si="12"/>
        <v>0</v>
      </c>
      <c r="O35" s="167">
        <v>2</v>
      </c>
      <c r="AA35" s="145">
        <v>1</v>
      </c>
      <c r="AB35" s="145">
        <v>7</v>
      </c>
      <c r="AC35" s="145">
        <v>7</v>
      </c>
      <c r="AZ35" s="145">
        <v>2</v>
      </c>
      <c r="BA35" s="145">
        <f t="shared" si="13"/>
        <v>0</v>
      </c>
      <c r="BB35" s="145">
        <f t="shared" si="14"/>
        <v>0</v>
      </c>
      <c r="BC35" s="145">
        <f t="shared" si="15"/>
        <v>0</v>
      </c>
      <c r="BD35" s="145">
        <f t="shared" si="16"/>
        <v>0</v>
      </c>
      <c r="BE35" s="145">
        <f t="shared" si="17"/>
        <v>0</v>
      </c>
      <c r="CA35" s="174">
        <v>1</v>
      </c>
      <c r="CB35" s="174">
        <v>7</v>
      </c>
      <c r="CZ35" s="145">
        <v>0</v>
      </c>
    </row>
    <row r="36" spans="1:104" ht="12.75">
      <c r="A36" s="168">
        <v>25</v>
      </c>
      <c r="B36" s="169" t="s">
        <v>140</v>
      </c>
      <c r="C36" s="170" t="s">
        <v>141</v>
      </c>
      <c r="D36" s="171" t="s">
        <v>92</v>
      </c>
      <c r="E36" s="172">
        <v>12</v>
      </c>
      <c r="F36" s="195"/>
      <c r="G36" s="173">
        <f t="shared" si="12"/>
        <v>0</v>
      </c>
      <c r="O36" s="167">
        <v>2</v>
      </c>
      <c r="AA36" s="145">
        <v>1</v>
      </c>
      <c r="AB36" s="145">
        <v>7</v>
      </c>
      <c r="AC36" s="145">
        <v>7</v>
      </c>
      <c r="AZ36" s="145">
        <v>2</v>
      </c>
      <c r="BA36" s="145">
        <f t="shared" si="13"/>
        <v>0</v>
      </c>
      <c r="BB36" s="145">
        <f t="shared" si="14"/>
        <v>0</v>
      </c>
      <c r="BC36" s="145">
        <f t="shared" si="15"/>
        <v>0</v>
      </c>
      <c r="BD36" s="145">
        <f t="shared" si="16"/>
        <v>0</v>
      </c>
      <c r="BE36" s="145">
        <f t="shared" si="17"/>
        <v>0</v>
      </c>
      <c r="CA36" s="174">
        <v>1</v>
      </c>
      <c r="CB36" s="174">
        <v>7</v>
      </c>
      <c r="CZ36" s="145">
        <v>0</v>
      </c>
    </row>
    <row r="37" spans="1:104" ht="12.75">
      <c r="A37" s="168">
        <v>26</v>
      </c>
      <c r="B37" s="169" t="s">
        <v>142</v>
      </c>
      <c r="C37" s="170" t="s">
        <v>143</v>
      </c>
      <c r="D37" s="171" t="s">
        <v>67</v>
      </c>
      <c r="E37" s="172">
        <v>55.205</v>
      </c>
      <c r="F37" s="195"/>
      <c r="G37" s="173">
        <f t="shared" si="12"/>
        <v>0</v>
      </c>
      <c r="O37" s="167">
        <v>2</v>
      </c>
      <c r="AA37" s="145">
        <v>7</v>
      </c>
      <c r="AB37" s="145">
        <v>1002</v>
      </c>
      <c r="AC37" s="145">
        <v>5</v>
      </c>
      <c r="AZ37" s="145">
        <v>2</v>
      </c>
      <c r="BA37" s="145">
        <f t="shared" si="13"/>
        <v>0</v>
      </c>
      <c r="BB37" s="145">
        <f t="shared" si="14"/>
        <v>0</v>
      </c>
      <c r="BC37" s="145">
        <f t="shared" si="15"/>
        <v>0</v>
      </c>
      <c r="BD37" s="145">
        <f t="shared" si="16"/>
        <v>0</v>
      </c>
      <c r="BE37" s="145">
        <f t="shared" si="17"/>
        <v>0</v>
      </c>
      <c r="CA37" s="174">
        <v>7</v>
      </c>
      <c r="CB37" s="174">
        <v>1002</v>
      </c>
      <c r="CZ37" s="145">
        <v>0</v>
      </c>
    </row>
    <row r="38" spans="1:57" ht="12.75">
      <c r="A38" s="175"/>
      <c r="B38" s="176" t="s">
        <v>108</v>
      </c>
      <c r="C38" s="177" t="str">
        <f>CONCATENATE(B30," ",C30)</f>
        <v>722 Vnitřní vodovod</v>
      </c>
      <c r="D38" s="178"/>
      <c r="E38" s="179"/>
      <c r="F38" s="180"/>
      <c r="G38" s="181">
        <f>SUM(G30:G37)</f>
        <v>0</v>
      </c>
      <c r="O38" s="167">
        <v>4</v>
      </c>
      <c r="BA38" s="182">
        <f>SUM(BA30:BA37)</f>
        <v>0</v>
      </c>
      <c r="BB38" s="182">
        <f>SUM(BB30:BB37)</f>
        <v>0</v>
      </c>
      <c r="BC38" s="182">
        <f>SUM(BC30:BC37)</f>
        <v>0</v>
      </c>
      <c r="BD38" s="182">
        <f>SUM(BD30:BD37)</f>
        <v>0</v>
      </c>
      <c r="BE38" s="182">
        <f>SUM(BE30:BE37)</f>
        <v>0</v>
      </c>
    </row>
    <row r="39" spans="1:15" ht="12.75">
      <c r="A39" s="160" t="s">
        <v>87</v>
      </c>
      <c r="B39" s="161" t="s">
        <v>144</v>
      </c>
      <c r="C39" s="162" t="s">
        <v>145</v>
      </c>
      <c r="D39" s="163"/>
      <c r="E39" s="164"/>
      <c r="F39" s="164"/>
      <c r="G39" s="165"/>
      <c r="H39" s="166"/>
      <c r="I39" s="166"/>
      <c r="O39" s="167">
        <v>1</v>
      </c>
    </row>
    <row r="40" spans="1:104" ht="12.75">
      <c r="A40" s="168">
        <v>27</v>
      </c>
      <c r="B40" s="169" t="s">
        <v>146</v>
      </c>
      <c r="C40" s="170" t="s">
        <v>147</v>
      </c>
      <c r="D40" s="171" t="s">
        <v>92</v>
      </c>
      <c r="E40" s="172">
        <v>14</v>
      </c>
      <c r="F40" s="195"/>
      <c r="G40" s="173">
        <f aca="true" t="shared" si="18" ref="G40:G47">E40*F40</f>
        <v>0</v>
      </c>
      <c r="O40" s="167">
        <v>2</v>
      </c>
      <c r="AA40" s="145">
        <v>1</v>
      </c>
      <c r="AB40" s="145">
        <v>7</v>
      </c>
      <c r="AC40" s="145">
        <v>7</v>
      </c>
      <c r="AZ40" s="145">
        <v>2</v>
      </c>
      <c r="BA40" s="145">
        <f aca="true" t="shared" si="19" ref="BA40:BA47">IF(AZ40=1,G40,0)</f>
        <v>0</v>
      </c>
      <c r="BB40" s="145">
        <f aca="true" t="shared" si="20" ref="BB40:BB47">IF(AZ40=2,G40,0)</f>
        <v>0</v>
      </c>
      <c r="BC40" s="145">
        <f aca="true" t="shared" si="21" ref="BC40:BC47">IF(AZ40=3,G40,0)</f>
        <v>0</v>
      </c>
      <c r="BD40" s="145">
        <f aca="true" t="shared" si="22" ref="BD40:BD47">IF(AZ40=4,G40,0)</f>
        <v>0</v>
      </c>
      <c r="BE40" s="145">
        <f aca="true" t="shared" si="23" ref="BE40:BE47">IF(AZ40=5,G40,0)</f>
        <v>0</v>
      </c>
      <c r="CA40" s="174">
        <v>1</v>
      </c>
      <c r="CB40" s="174">
        <v>7</v>
      </c>
      <c r="CZ40" s="145">
        <v>0.01474</v>
      </c>
    </row>
    <row r="41" spans="1:104" ht="12.75">
      <c r="A41" s="168">
        <v>28</v>
      </c>
      <c r="B41" s="169" t="s">
        <v>148</v>
      </c>
      <c r="C41" s="170" t="s">
        <v>149</v>
      </c>
      <c r="D41" s="171" t="s">
        <v>113</v>
      </c>
      <c r="E41" s="172">
        <v>2</v>
      </c>
      <c r="F41" s="195"/>
      <c r="G41" s="173">
        <f t="shared" si="18"/>
        <v>0</v>
      </c>
      <c r="O41" s="167">
        <v>2</v>
      </c>
      <c r="AA41" s="145">
        <v>1</v>
      </c>
      <c r="AB41" s="145">
        <v>7</v>
      </c>
      <c r="AC41" s="145">
        <v>7</v>
      </c>
      <c r="AZ41" s="145">
        <v>2</v>
      </c>
      <c r="BA41" s="145">
        <f t="shared" si="19"/>
        <v>0</v>
      </c>
      <c r="BB41" s="145">
        <f t="shared" si="20"/>
        <v>0</v>
      </c>
      <c r="BC41" s="145">
        <f t="shared" si="21"/>
        <v>0</v>
      </c>
      <c r="BD41" s="145">
        <f t="shared" si="22"/>
        <v>0</v>
      </c>
      <c r="BE41" s="145">
        <f t="shared" si="23"/>
        <v>0</v>
      </c>
      <c r="CA41" s="174">
        <v>1</v>
      </c>
      <c r="CB41" s="174">
        <v>7</v>
      </c>
      <c r="CZ41" s="145">
        <v>0</v>
      </c>
    </row>
    <row r="42" spans="1:104" ht="12.75">
      <c r="A42" s="168">
        <v>29</v>
      </c>
      <c r="B42" s="169" t="s">
        <v>150</v>
      </c>
      <c r="C42" s="170" t="s">
        <v>151</v>
      </c>
      <c r="D42" s="171" t="s">
        <v>92</v>
      </c>
      <c r="E42" s="172">
        <v>14</v>
      </c>
      <c r="F42" s="195"/>
      <c r="G42" s="173">
        <f t="shared" si="18"/>
        <v>0</v>
      </c>
      <c r="O42" s="167">
        <v>2</v>
      </c>
      <c r="AA42" s="145">
        <v>1</v>
      </c>
      <c r="AB42" s="145">
        <v>7</v>
      </c>
      <c r="AC42" s="145">
        <v>7</v>
      </c>
      <c r="AZ42" s="145">
        <v>2</v>
      </c>
      <c r="BA42" s="145">
        <f t="shared" si="19"/>
        <v>0</v>
      </c>
      <c r="BB42" s="145">
        <f t="shared" si="20"/>
        <v>0</v>
      </c>
      <c r="BC42" s="145">
        <f t="shared" si="21"/>
        <v>0</v>
      </c>
      <c r="BD42" s="145">
        <f t="shared" si="22"/>
        <v>0</v>
      </c>
      <c r="BE42" s="145">
        <f t="shared" si="23"/>
        <v>0</v>
      </c>
      <c r="CA42" s="174">
        <v>1</v>
      </c>
      <c r="CB42" s="174">
        <v>7</v>
      </c>
      <c r="CZ42" s="145">
        <v>0</v>
      </c>
    </row>
    <row r="43" spans="1:104" ht="12.75">
      <c r="A43" s="168">
        <v>30</v>
      </c>
      <c r="B43" s="169" t="s">
        <v>152</v>
      </c>
      <c r="C43" s="170" t="s">
        <v>153</v>
      </c>
      <c r="D43" s="171" t="s">
        <v>113</v>
      </c>
      <c r="E43" s="172">
        <v>2</v>
      </c>
      <c r="F43" s="195"/>
      <c r="G43" s="173">
        <f t="shared" si="18"/>
        <v>0</v>
      </c>
      <c r="O43" s="167">
        <v>2</v>
      </c>
      <c r="AA43" s="145">
        <v>1</v>
      </c>
      <c r="AB43" s="145">
        <v>7</v>
      </c>
      <c r="AC43" s="145">
        <v>7</v>
      </c>
      <c r="AZ43" s="145">
        <v>2</v>
      </c>
      <c r="BA43" s="145">
        <f t="shared" si="19"/>
        <v>0</v>
      </c>
      <c r="BB43" s="145">
        <f t="shared" si="20"/>
        <v>0</v>
      </c>
      <c r="BC43" s="145">
        <f t="shared" si="21"/>
        <v>0</v>
      </c>
      <c r="BD43" s="145">
        <f t="shared" si="22"/>
        <v>0</v>
      </c>
      <c r="BE43" s="145">
        <f t="shared" si="23"/>
        <v>0</v>
      </c>
      <c r="CA43" s="174">
        <v>1</v>
      </c>
      <c r="CB43" s="174">
        <v>7</v>
      </c>
      <c r="CZ43" s="145">
        <v>0.00025</v>
      </c>
    </row>
    <row r="44" spans="1:104" ht="12.75">
      <c r="A44" s="168">
        <v>31</v>
      </c>
      <c r="B44" s="169" t="s">
        <v>29</v>
      </c>
      <c r="C44" s="170" t="s">
        <v>154</v>
      </c>
      <c r="D44" s="171" t="s">
        <v>92</v>
      </c>
      <c r="E44" s="172">
        <v>16</v>
      </c>
      <c r="F44" s="195"/>
      <c r="G44" s="173">
        <f t="shared" si="18"/>
        <v>0</v>
      </c>
      <c r="O44" s="167">
        <v>2</v>
      </c>
      <c r="AA44" s="145">
        <v>12</v>
      </c>
      <c r="AB44" s="145">
        <v>0</v>
      </c>
      <c r="AC44" s="145">
        <v>1</v>
      </c>
      <c r="AZ44" s="145">
        <v>2</v>
      </c>
      <c r="BA44" s="145">
        <f t="shared" si="19"/>
        <v>0</v>
      </c>
      <c r="BB44" s="145">
        <f t="shared" si="20"/>
        <v>0</v>
      </c>
      <c r="BC44" s="145">
        <f t="shared" si="21"/>
        <v>0</v>
      </c>
      <c r="BD44" s="145">
        <f t="shared" si="22"/>
        <v>0</v>
      </c>
      <c r="BE44" s="145">
        <f t="shared" si="23"/>
        <v>0</v>
      </c>
      <c r="CA44" s="174">
        <v>12</v>
      </c>
      <c r="CB44" s="174">
        <v>0</v>
      </c>
      <c r="CZ44" s="145">
        <v>0</v>
      </c>
    </row>
    <row r="45" spans="1:104" ht="22.5">
      <c r="A45" s="168">
        <v>32</v>
      </c>
      <c r="B45" s="169" t="s">
        <v>29</v>
      </c>
      <c r="C45" s="170" t="s">
        <v>155</v>
      </c>
      <c r="D45" s="171" t="s">
        <v>156</v>
      </c>
      <c r="E45" s="172">
        <v>2</v>
      </c>
      <c r="F45" s="195"/>
      <c r="G45" s="173">
        <f t="shared" si="18"/>
        <v>0</v>
      </c>
      <c r="O45" s="167">
        <v>2</v>
      </c>
      <c r="AA45" s="145">
        <v>12</v>
      </c>
      <c r="AB45" s="145">
        <v>0</v>
      </c>
      <c r="AC45" s="145">
        <v>3</v>
      </c>
      <c r="AZ45" s="145">
        <v>2</v>
      </c>
      <c r="BA45" s="145">
        <f t="shared" si="19"/>
        <v>0</v>
      </c>
      <c r="BB45" s="145">
        <f t="shared" si="20"/>
        <v>0</v>
      </c>
      <c r="BC45" s="145">
        <f t="shared" si="21"/>
        <v>0</v>
      </c>
      <c r="BD45" s="145">
        <f t="shared" si="22"/>
        <v>0</v>
      </c>
      <c r="BE45" s="145">
        <f t="shared" si="23"/>
        <v>0</v>
      </c>
      <c r="CA45" s="174">
        <v>12</v>
      </c>
      <c r="CB45" s="174">
        <v>0</v>
      </c>
      <c r="CZ45" s="145">
        <v>0</v>
      </c>
    </row>
    <row r="46" spans="1:104" ht="12.75">
      <c r="A46" s="168">
        <v>34</v>
      </c>
      <c r="B46" s="169" t="s">
        <v>157</v>
      </c>
      <c r="C46" s="170" t="s">
        <v>158</v>
      </c>
      <c r="D46" s="171" t="s">
        <v>67</v>
      </c>
      <c r="E46" s="172">
        <v>2803.676</v>
      </c>
      <c r="F46" s="195"/>
      <c r="G46" s="173">
        <f t="shared" si="18"/>
        <v>0</v>
      </c>
      <c r="O46" s="167">
        <v>2</v>
      </c>
      <c r="AA46" s="145">
        <v>7</v>
      </c>
      <c r="AB46" s="145">
        <v>1002</v>
      </c>
      <c r="AC46" s="145">
        <v>5</v>
      </c>
      <c r="AZ46" s="145">
        <v>2</v>
      </c>
      <c r="BA46" s="145">
        <f t="shared" si="19"/>
        <v>0</v>
      </c>
      <c r="BB46" s="145">
        <f t="shared" si="20"/>
        <v>0</v>
      </c>
      <c r="BC46" s="145">
        <f t="shared" si="21"/>
        <v>0</v>
      </c>
      <c r="BD46" s="145">
        <f t="shared" si="22"/>
        <v>0</v>
      </c>
      <c r="BE46" s="145">
        <f t="shared" si="23"/>
        <v>0</v>
      </c>
      <c r="CA46" s="174">
        <v>7</v>
      </c>
      <c r="CB46" s="174">
        <v>1002</v>
      </c>
      <c r="CZ46" s="145">
        <v>0</v>
      </c>
    </row>
    <row r="47" spans="1:104" ht="12.75">
      <c r="A47" s="168">
        <v>35</v>
      </c>
      <c r="B47" s="169" t="s">
        <v>29</v>
      </c>
      <c r="C47" s="170" t="s">
        <v>159</v>
      </c>
      <c r="D47" s="171" t="s">
        <v>160</v>
      </c>
      <c r="E47" s="172">
        <v>10</v>
      </c>
      <c r="F47" s="195"/>
      <c r="G47" s="173">
        <f t="shared" si="18"/>
        <v>0</v>
      </c>
      <c r="O47" s="167">
        <v>2</v>
      </c>
      <c r="AA47" s="145">
        <v>10</v>
      </c>
      <c r="AB47" s="145">
        <v>8</v>
      </c>
      <c r="AC47" s="145">
        <v>8</v>
      </c>
      <c r="AZ47" s="145">
        <v>5</v>
      </c>
      <c r="BA47" s="145">
        <f t="shared" si="19"/>
        <v>0</v>
      </c>
      <c r="BB47" s="145">
        <f t="shared" si="20"/>
        <v>0</v>
      </c>
      <c r="BC47" s="145">
        <f t="shared" si="21"/>
        <v>0</v>
      </c>
      <c r="BD47" s="145">
        <f t="shared" si="22"/>
        <v>0</v>
      </c>
      <c r="BE47" s="145">
        <f t="shared" si="23"/>
        <v>0</v>
      </c>
      <c r="CA47" s="174">
        <v>10</v>
      </c>
      <c r="CB47" s="174">
        <v>8</v>
      </c>
      <c r="CZ47" s="145">
        <v>0</v>
      </c>
    </row>
    <row r="48" spans="1:57" ht="12.75">
      <c r="A48" s="175"/>
      <c r="B48" s="176" t="s">
        <v>108</v>
      </c>
      <c r="C48" s="177" t="str">
        <f>CONCATENATE(B39," ",C39)</f>
        <v>723 Vnitřní plynovod</v>
      </c>
      <c r="D48" s="178"/>
      <c r="E48" s="179"/>
      <c r="F48" s="180"/>
      <c r="G48" s="181">
        <f>SUM(G39:G47)</f>
        <v>0</v>
      </c>
      <c r="O48" s="167">
        <v>4</v>
      </c>
      <c r="BA48" s="182">
        <f>SUM(BA39:BA47)</f>
        <v>0</v>
      </c>
      <c r="BB48" s="182">
        <f>SUM(BB39:BB47)</f>
        <v>0</v>
      </c>
      <c r="BC48" s="182">
        <f>SUM(BC39:BC47)</f>
        <v>0</v>
      </c>
      <c r="BD48" s="182">
        <f>SUM(BD39:BD47)</f>
        <v>0</v>
      </c>
      <c r="BE48" s="182">
        <f>SUM(BE39:BE47)</f>
        <v>0</v>
      </c>
    </row>
    <row r="49" spans="1:15" ht="12.75">
      <c r="A49" s="160" t="s">
        <v>87</v>
      </c>
      <c r="B49" s="161" t="s">
        <v>161</v>
      </c>
      <c r="C49" s="162" t="s">
        <v>162</v>
      </c>
      <c r="D49" s="163"/>
      <c r="E49" s="164"/>
      <c r="F49" s="164"/>
      <c r="G49" s="165"/>
      <c r="H49" s="166"/>
      <c r="I49" s="166"/>
      <c r="O49" s="167">
        <v>1</v>
      </c>
    </row>
    <row r="50" spans="1:104" ht="22.5">
      <c r="A50" s="168">
        <v>37</v>
      </c>
      <c r="B50" s="169" t="s">
        <v>29</v>
      </c>
      <c r="C50" s="170" t="s">
        <v>163</v>
      </c>
      <c r="D50" s="171" t="s">
        <v>156</v>
      </c>
      <c r="E50" s="172">
        <v>1</v>
      </c>
      <c r="F50" s="195"/>
      <c r="G50" s="173">
        <f aca="true" t="shared" si="24" ref="G50:G59">E50*F50</f>
        <v>0</v>
      </c>
      <c r="O50" s="167">
        <v>2</v>
      </c>
      <c r="AA50" s="145">
        <v>12</v>
      </c>
      <c r="AB50" s="145">
        <v>0</v>
      </c>
      <c r="AC50" s="145">
        <v>6</v>
      </c>
      <c r="AZ50" s="145">
        <v>2</v>
      </c>
      <c r="BA50" s="145">
        <f aca="true" t="shared" si="25" ref="BA50:BA59">IF(AZ50=1,G50,0)</f>
        <v>0</v>
      </c>
      <c r="BB50" s="145">
        <f aca="true" t="shared" si="26" ref="BB50:BB59">IF(AZ50=2,G50,0)</f>
        <v>0</v>
      </c>
      <c r="BC50" s="145">
        <f aca="true" t="shared" si="27" ref="BC50:BC59">IF(AZ50=3,G50,0)</f>
        <v>0</v>
      </c>
      <c r="BD50" s="145">
        <f aca="true" t="shared" si="28" ref="BD50:BD59">IF(AZ50=4,G50,0)</f>
        <v>0</v>
      </c>
      <c r="BE50" s="145">
        <f aca="true" t="shared" si="29" ref="BE50:BE59">IF(AZ50=5,G50,0)</f>
        <v>0</v>
      </c>
      <c r="CA50" s="174">
        <v>12</v>
      </c>
      <c r="CB50" s="174">
        <v>0</v>
      </c>
      <c r="CZ50" s="145">
        <v>0</v>
      </c>
    </row>
    <row r="51" spans="1:104" ht="12.75">
      <c r="A51" s="168">
        <v>38</v>
      </c>
      <c r="B51" s="169" t="s">
        <v>29</v>
      </c>
      <c r="C51" s="170" t="s">
        <v>164</v>
      </c>
      <c r="D51" s="171" t="s">
        <v>113</v>
      </c>
      <c r="E51" s="172">
        <v>1</v>
      </c>
      <c r="F51" s="195"/>
      <c r="G51" s="173">
        <f t="shared" si="24"/>
        <v>0</v>
      </c>
      <c r="O51" s="167">
        <v>2</v>
      </c>
      <c r="AA51" s="145">
        <v>12</v>
      </c>
      <c r="AB51" s="145">
        <v>0</v>
      </c>
      <c r="AC51" s="145">
        <v>7</v>
      </c>
      <c r="AZ51" s="145">
        <v>2</v>
      </c>
      <c r="BA51" s="145">
        <f t="shared" si="25"/>
        <v>0</v>
      </c>
      <c r="BB51" s="145">
        <f t="shared" si="26"/>
        <v>0</v>
      </c>
      <c r="BC51" s="145">
        <f t="shared" si="27"/>
        <v>0</v>
      </c>
      <c r="BD51" s="145">
        <f t="shared" si="28"/>
        <v>0</v>
      </c>
      <c r="BE51" s="145">
        <f t="shared" si="29"/>
        <v>0</v>
      </c>
      <c r="CA51" s="174">
        <v>12</v>
      </c>
      <c r="CB51" s="174">
        <v>0</v>
      </c>
      <c r="CZ51" s="145">
        <v>0</v>
      </c>
    </row>
    <row r="52" spans="1:104" ht="12.75">
      <c r="A52" s="168">
        <v>39</v>
      </c>
      <c r="B52" s="169" t="s">
        <v>29</v>
      </c>
      <c r="C52" s="170" t="s">
        <v>165</v>
      </c>
      <c r="D52" s="171" t="s">
        <v>156</v>
      </c>
      <c r="E52" s="172">
        <v>1</v>
      </c>
      <c r="F52" s="195"/>
      <c r="G52" s="173">
        <f t="shared" si="24"/>
        <v>0</v>
      </c>
      <c r="O52" s="167">
        <v>2</v>
      </c>
      <c r="AA52" s="145">
        <v>12</v>
      </c>
      <c r="AB52" s="145">
        <v>0</v>
      </c>
      <c r="AC52" s="145">
        <v>82</v>
      </c>
      <c r="AZ52" s="145">
        <v>2</v>
      </c>
      <c r="BA52" s="145">
        <f t="shared" si="25"/>
        <v>0</v>
      </c>
      <c r="BB52" s="145">
        <f t="shared" si="26"/>
        <v>0</v>
      </c>
      <c r="BC52" s="145">
        <f t="shared" si="27"/>
        <v>0</v>
      </c>
      <c r="BD52" s="145">
        <f t="shared" si="28"/>
        <v>0</v>
      </c>
      <c r="BE52" s="145">
        <f t="shared" si="29"/>
        <v>0</v>
      </c>
      <c r="CA52" s="174">
        <v>12</v>
      </c>
      <c r="CB52" s="174">
        <v>0</v>
      </c>
      <c r="CZ52" s="145">
        <v>0</v>
      </c>
    </row>
    <row r="53" spans="1:104" ht="12.75">
      <c r="A53" s="168">
        <v>40</v>
      </c>
      <c r="B53" s="169" t="s">
        <v>29</v>
      </c>
      <c r="C53" s="170" t="s">
        <v>166</v>
      </c>
      <c r="D53" s="171" t="s">
        <v>113</v>
      </c>
      <c r="E53" s="172">
        <v>2</v>
      </c>
      <c r="F53" s="195"/>
      <c r="G53" s="173">
        <f t="shared" si="24"/>
        <v>0</v>
      </c>
      <c r="O53" s="167">
        <v>2</v>
      </c>
      <c r="AA53" s="145">
        <v>12</v>
      </c>
      <c r="AB53" s="145">
        <v>0</v>
      </c>
      <c r="AC53" s="145">
        <v>4</v>
      </c>
      <c r="AZ53" s="145">
        <v>2</v>
      </c>
      <c r="BA53" s="145">
        <f t="shared" si="25"/>
        <v>0</v>
      </c>
      <c r="BB53" s="145">
        <f t="shared" si="26"/>
        <v>0</v>
      </c>
      <c r="BC53" s="145">
        <f t="shared" si="27"/>
        <v>0</v>
      </c>
      <c r="BD53" s="145">
        <f t="shared" si="28"/>
        <v>0</v>
      </c>
      <c r="BE53" s="145">
        <f t="shared" si="29"/>
        <v>0</v>
      </c>
      <c r="CA53" s="174">
        <v>12</v>
      </c>
      <c r="CB53" s="174">
        <v>0</v>
      </c>
      <c r="CZ53" s="145">
        <v>0</v>
      </c>
    </row>
    <row r="54" spans="1:104" ht="12.75">
      <c r="A54" s="168">
        <v>41</v>
      </c>
      <c r="B54" s="169" t="s">
        <v>29</v>
      </c>
      <c r="C54" s="170" t="s">
        <v>167</v>
      </c>
      <c r="D54" s="171" t="s">
        <v>113</v>
      </c>
      <c r="E54" s="172">
        <v>2</v>
      </c>
      <c r="F54" s="195"/>
      <c r="G54" s="173">
        <f t="shared" si="24"/>
        <v>0</v>
      </c>
      <c r="O54" s="167">
        <v>2</v>
      </c>
      <c r="AA54" s="145">
        <v>12</v>
      </c>
      <c r="AB54" s="145">
        <v>0</v>
      </c>
      <c r="AC54" s="145">
        <v>5</v>
      </c>
      <c r="AZ54" s="145">
        <v>2</v>
      </c>
      <c r="BA54" s="145">
        <f t="shared" si="25"/>
        <v>0</v>
      </c>
      <c r="BB54" s="145">
        <f t="shared" si="26"/>
        <v>0</v>
      </c>
      <c r="BC54" s="145">
        <f t="shared" si="27"/>
        <v>0</v>
      </c>
      <c r="BD54" s="145">
        <f t="shared" si="28"/>
        <v>0</v>
      </c>
      <c r="BE54" s="145">
        <f t="shared" si="29"/>
        <v>0</v>
      </c>
      <c r="CA54" s="174">
        <v>12</v>
      </c>
      <c r="CB54" s="174">
        <v>0</v>
      </c>
      <c r="CZ54" s="145">
        <v>0</v>
      </c>
    </row>
    <row r="55" spans="1:104" ht="12.75">
      <c r="A55" s="168">
        <v>42</v>
      </c>
      <c r="B55" s="169" t="s">
        <v>168</v>
      </c>
      <c r="C55" s="170" t="s">
        <v>169</v>
      </c>
      <c r="D55" s="171" t="s">
        <v>156</v>
      </c>
      <c r="E55" s="172">
        <v>2</v>
      </c>
      <c r="F55" s="195"/>
      <c r="G55" s="173">
        <f t="shared" si="24"/>
        <v>0</v>
      </c>
      <c r="O55" s="167">
        <v>2</v>
      </c>
      <c r="AA55" s="145">
        <v>12</v>
      </c>
      <c r="AB55" s="145">
        <v>0</v>
      </c>
      <c r="AC55" s="145">
        <v>8</v>
      </c>
      <c r="AZ55" s="145">
        <v>2</v>
      </c>
      <c r="BA55" s="145">
        <f t="shared" si="25"/>
        <v>0</v>
      </c>
      <c r="BB55" s="145">
        <f t="shared" si="26"/>
        <v>0</v>
      </c>
      <c r="BC55" s="145">
        <f t="shared" si="27"/>
        <v>0</v>
      </c>
      <c r="BD55" s="145">
        <f t="shared" si="28"/>
        <v>0</v>
      </c>
      <c r="BE55" s="145">
        <f t="shared" si="29"/>
        <v>0</v>
      </c>
      <c r="CA55" s="174">
        <v>12</v>
      </c>
      <c r="CB55" s="174">
        <v>0</v>
      </c>
      <c r="CZ55" s="145">
        <v>0</v>
      </c>
    </row>
    <row r="56" spans="1:104" ht="22.5">
      <c r="A56" s="168">
        <v>43</v>
      </c>
      <c r="B56" s="169" t="s">
        <v>29</v>
      </c>
      <c r="C56" s="170" t="s">
        <v>170</v>
      </c>
      <c r="D56" s="171" t="s">
        <v>125</v>
      </c>
      <c r="E56" s="172">
        <v>2</v>
      </c>
      <c r="F56" s="195"/>
      <c r="G56" s="173">
        <f t="shared" si="24"/>
        <v>0</v>
      </c>
      <c r="O56" s="167">
        <v>2</v>
      </c>
      <c r="AA56" s="145">
        <v>12</v>
      </c>
      <c r="AB56" s="145">
        <v>1</v>
      </c>
      <c r="AC56" s="145">
        <v>84</v>
      </c>
      <c r="AZ56" s="145">
        <v>2</v>
      </c>
      <c r="BA56" s="145">
        <f t="shared" si="25"/>
        <v>0</v>
      </c>
      <c r="BB56" s="145">
        <f t="shared" si="26"/>
        <v>0</v>
      </c>
      <c r="BC56" s="145">
        <f t="shared" si="27"/>
        <v>0</v>
      </c>
      <c r="BD56" s="145">
        <f t="shared" si="28"/>
        <v>0</v>
      </c>
      <c r="BE56" s="145">
        <f t="shared" si="29"/>
        <v>0</v>
      </c>
      <c r="CA56" s="174">
        <v>12</v>
      </c>
      <c r="CB56" s="174">
        <v>1</v>
      </c>
      <c r="CZ56" s="145">
        <v>0</v>
      </c>
    </row>
    <row r="57" spans="1:104" ht="12.75">
      <c r="A57" s="168">
        <v>44</v>
      </c>
      <c r="B57" s="169" t="s">
        <v>171</v>
      </c>
      <c r="C57" s="170" t="s">
        <v>159</v>
      </c>
      <c r="D57" s="171" t="s">
        <v>160</v>
      </c>
      <c r="E57" s="172">
        <v>20</v>
      </c>
      <c r="F57" s="195"/>
      <c r="G57" s="173">
        <f t="shared" si="24"/>
        <v>0</v>
      </c>
      <c r="O57" s="167">
        <v>2</v>
      </c>
      <c r="AA57" s="145">
        <v>10</v>
      </c>
      <c r="AB57" s="145">
        <v>8</v>
      </c>
      <c r="AC57" s="145">
        <v>8</v>
      </c>
      <c r="AZ57" s="145">
        <v>5</v>
      </c>
      <c r="BA57" s="145">
        <f t="shared" si="25"/>
        <v>0</v>
      </c>
      <c r="BB57" s="145">
        <f t="shared" si="26"/>
        <v>0</v>
      </c>
      <c r="BC57" s="145">
        <f t="shared" si="27"/>
        <v>0</v>
      </c>
      <c r="BD57" s="145">
        <f t="shared" si="28"/>
        <v>0</v>
      </c>
      <c r="BE57" s="145">
        <f t="shared" si="29"/>
        <v>0</v>
      </c>
      <c r="CA57" s="174">
        <v>10</v>
      </c>
      <c r="CB57" s="174">
        <v>8</v>
      </c>
      <c r="CZ57" s="145">
        <v>0</v>
      </c>
    </row>
    <row r="58" spans="1:104" ht="12.75">
      <c r="A58" s="168">
        <v>45</v>
      </c>
      <c r="B58" s="169" t="s">
        <v>172</v>
      </c>
      <c r="C58" s="170" t="s">
        <v>173</v>
      </c>
      <c r="D58" s="171" t="s">
        <v>160</v>
      </c>
      <c r="E58" s="172">
        <v>12</v>
      </c>
      <c r="F58" s="195"/>
      <c r="G58" s="173">
        <f t="shared" si="24"/>
        <v>0</v>
      </c>
      <c r="O58" s="167">
        <v>2</v>
      </c>
      <c r="AA58" s="145">
        <v>10</v>
      </c>
      <c r="AB58" s="145">
        <v>8</v>
      </c>
      <c r="AC58" s="145">
        <v>8</v>
      </c>
      <c r="AZ58" s="145">
        <v>5</v>
      </c>
      <c r="BA58" s="145">
        <f t="shared" si="25"/>
        <v>0</v>
      </c>
      <c r="BB58" s="145">
        <f t="shared" si="26"/>
        <v>0</v>
      </c>
      <c r="BC58" s="145">
        <f t="shared" si="27"/>
        <v>0</v>
      </c>
      <c r="BD58" s="145">
        <f t="shared" si="28"/>
        <v>0</v>
      </c>
      <c r="BE58" s="145">
        <f t="shared" si="29"/>
        <v>0</v>
      </c>
      <c r="CA58" s="174">
        <v>10</v>
      </c>
      <c r="CB58" s="174">
        <v>8</v>
      </c>
      <c r="CZ58" s="145">
        <v>0</v>
      </c>
    </row>
    <row r="59" spans="1:104" ht="12.75">
      <c r="A59" s="168">
        <v>46</v>
      </c>
      <c r="B59" s="169" t="s">
        <v>174</v>
      </c>
      <c r="C59" s="170" t="s">
        <v>175</v>
      </c>
      <c r="D59" s="171" t="s">
        <v>160</v>
      </c>
      <c r="E59" s="172">
        <v>15</v>
      </c>
      <c r="F59" s="195"/>
      <c r="G59" s="173">
        <f t="shared" si="24"/>
        <v>0</v>
      </c>
      <c r="O59" s="167">
        <v>2</v>
      </c>
      <c r="AA59" s="145">
        <v>10</v>
      </c>
      <c r="AB59" s="145">
        <v>8</v>
      </c>
      <c r="AC59" s="145">
        <v>8</v>
      </c>
      <c r="AZ59" s="145">
        <v>5</v>
      </c>
      <c r="BA59" s="145">
        <f t="shared" si="25"/>
        <v>0</v>
      </c>
      <c r="BB59" s="145">
        <f t="shared" si="26"/>
        <v>0</v>
      </c>
      <c r="BC59" s="145">
        <f t="shared" si="27"/>
        <v>0</v>
      </c>
      <c r="BD59" s="145">
        <f t="shared" si="28"/>
        <v>0</v>
      </c>
      <c r="BE59" s="145">
        <f t="shared" si="29"/>
        <v>0</v>
      </c>
      <c r="CA59" s="174">
        <v>10</v>
      </c>
      <c r="CB59" s="174">
        <v>8</v>
      </c>
      <c r="CZ59" s="145">
        <v>0</v>
      </c>
    </row>
    <row r="60" spans="1:57" ht="12.75">
      <c r="A60" s="175"/>
      <c r="B60" s="176" t="s">
        <v>108</v>
      </c>
      <c r="C60" s="177" t="str">
        <f>CONCATENATE(B49," ",C49)</f>
        <v>730 Ústřední vytápění</v>
      </c>
      <c r="D60" s="178"/>
      <c r="E60" s="179"/>
      <c r="F60" s="180"/>
      <c r="G60" s="181">
        <f>SUM(G49:G59)</f>
        <v>0</v>
      </c>
      <c r="O60" s="167">
        <v>4</v>
      </c>
      <c r="BA60" s="182">
        <f>SUM(BA49:BA59)</f>
        <v>0</v>
      </c>
      <c r="BB60" s="182">
        <f>SUM(BB49:BB59)</f>
        <v>0</v>
      </c>
      <c r="BC60" s="182">
        <f>SUM(BC49:BC59)</f>
        <v>0</v>
      </c>
      <c r="BD60" s="182">
        <f>SUM(BD49:BD59)</f>
        <v>0</v>
      </c>
      <c r="BE60" s="182">
        <f>SUM(BE49:BE59)</f>
        <v>0</v>
      </c>
    </row>
    <row r="61" spans="1:15" ht="12.75">
      <c r="A61" s="160" t="s">
        <v>87</v>
      </c>
      <c r="B61" s="161" t="s">
        <v>176</v>
      </c>
      <c r="C61" s="162" t="s">
        <v>177</v>
      </c>
      <c r="D61" s="163"/>
      <c r="E61" s="164"/>
      <c r="F61" s="164"/>
      <c r="G61" s="165"/>
      <c r="H61" s="166"/>
      <c r="I61" s="166"/>
      <c r="O61" s="167">
        <v>1</v>
      </c>
    </row>
    <row r="62" spans="1:104" ht="12.75">
      <c r="A62" s="168">
        <v>47</v>
      </c>
      <c r="B62" s="169" t="s">
        <v>178</v>
      </c>
      <c r="C62" s="170" t="s">
        <v>179</v>
      </c>
      <c r="D62" s="171" t="s">
        <v>113</v>
      </c>
      <c r="E62" s="172">
        <v>2</v>
      </c>
      <c r="F62" s="195"/>
      <c r="G62" s="173">
        <f>E62*F62</f>
        <v>0</v>
      </c>
      <c r="O62" s="167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</v>
      </c>
      <c r="CB62" s="174">
        <v>7</v>
      </c>
      <c r="CZ62" s="145">
        <v>0.00423</v>
      </c>
    </row>
    <row r="63" spans="1:104" ht="12.75">
      <c r="A63" s="168">
        <v>48</v>
      </c>
      <c r="B63" s="169" t="s">
        <v>180</v>
      </c>
      <c r="C63" s="170" t="s">
        <v>181</v>
      </c>
      <c r="D63" s="171" t="s">
        <v>125</v>
      </c>
      <c r="E63" s="172">
        <v>2</v>
      </c>
      <c r="F63" s="195"/>
      <c r="G63" s="173">
        <f>E63*F63</f>
        <v>0</v>
      </c>
      <c r="O63" s="167">
        <v>2</v>
      </c>
      <c r="AA63" s="145">
        <v>1</v>
      </c>
      <c r="AB63" s="145">
        <v>7</v>
      </c>
      <c r="AC63" s="145">
        <v>7</v>
      </c>
      <c r="AZ63" s="145">
        <v>2</v>
      </c>
      <c r="BA63" s="145">
        <f>IF(AZ63=1,G63,0)</f>
        <v>0</v>
      </c>
      <c r="BB63" s="145">
        <f>IF(AZ63=2,G63,0)</f>
        <v>0</v>
      </c>
      <c r="BC63" s="145">
        <f>IF(AZ63=3,G63,0)</f>
        <v>0</v>
      </c>
      <c r="BD63" s="145">
        <f>IF(AZ63=4,G63,0)</f>
        <v>0</v>
      </c>
      <c r="BE63" s="145">
        <f>IF(AZ63=5,G63,0)</f>
        <v>0</v>
      </c>
      <c r="CA63" s="174">
        <v>1</v>
      </c>
      <c r="CB63" s="174">
        <v>7</v>
      </c>
      <c r="CZ63" s="145">
        <v>0.00062</v>
      </c>
    </row>
    <row r="64" spans="1:104" ht="12.75">
      <c r="A64" s="168">
        <v>49</v>
      </c>
      <c r="B64" s="169" t="s">
        <v>29</v>
      </c>
      <c r="C64" s="170" t="s">
        <v>182</v>
      </c>
      <c r="D64" s="171" t="s">
        <v>113</v>
      </c>
      <c r="E64" s="172">
        <v>1</v>
      </c>
      <c r="F64" s="195"/>
      <c r="G64" s="173">
        <f>E64*F64</f>
        <v>0</v>
      </c>
      <c r="O64" s="167">
        <v>2</v>
      </c>
      <c r="AA64" s="145">
        <v>12</v>
      </c>
      <c r="AB64" s="145">
        <v>0</v>
      </c>
      <c r="AC64" s="145">
        <v>10</v>
      </c>
      <c r="AZ64" s="145">
        <v>2</v>
      </c>
      <c r="BA64" s="145">
        <f>IF(AZ64=1,G64,0)</f>
        <v>0</v>
      </c>
      <c r="BB64" s="145">
        <f>IF(AZ64=2,G64,0)</f>
        <v>0</v>
      </c>
      <c r="BC64" s="145">
        <f>IF(AZ64=3,G64,0)</f>
        <v>0</v>
      </c>
      <c r="BD64" s="145">
        <f>IF(AZ64=4,G64,0)</f>
        <v>0</v>
      </c>
      <c r="BE64" s="145">
        <f>IF(AZ64=5,G64,0)</f>
        <v>0</v>
      </c>
      <c r="CA64" s="174">
        <v>12</v>
      </c>
      <c r="CB64" s="174">
        <v>0</v>
      </c>
      <c r="CZ64" s="145">
        <v>0</v>
      </c>
    </row>
    <row r="65" spans="1:57" ht="12.75">
      <c r="A65" s="175"/>
      <c r="B65" s="176" t="s">
        <v>108</v>
      </c>
      <c r="C65" s="177" t="str">
        <f>CONCATENATE(B61," ",C61)</f>
        <v>731 Kotelny</v>
      </c>
      <c r="D65" s="178"/>
      <c r="E65" s="179"/>
      <c r="F65" s="180"/>
      <c r="G65" s="181">
        <f>SUM(G61:G64)</f>
        <v>0</v>
      </c>
      <c r="O65" s="167">
        <v>4</v>
      </c>
      <c r="BA65" s="182">
        <f>SUM(BA61:BA64)</f>
        <v>0</v>
      </c>
      <c r="BB65" s="182">
        <f>SUM(BB61:BB64)</f>
        <v>0</v>
      </c>
      <c r="BC65" s="182">
        <f>SUM(BC61:BC64)</f>
        <v>0</v>
      </c>
      <c r="BD65" s="182">
        <f>SUM(BD61:BD64)</f>
        <v>0</v>
      </c>
      <c r="BE65" s="182">
        <f>SUM(BE61:BE64)</f>
        <v>0</v>
      </c>
    </row>
    <row r="66" spans="1:15" ht="12.75">
      <c r="A66" s="160" t="s">
        <v>87</v>
      </c>
      <c r="B66" s="161" t="s">
        <v>183</v>
      </c>
      <c r="C66" s="162" t="s">
        <v>184</v>
      </c>
      <c r="D66" s="163"/>
      <c r="E66" s="164"/>
      <c r="F66" s="164"/>
      <c r="G66" s="165"/>
      <c r="H66" s="166"/>
      <c r="I66" s="166"/>
      <c r="O66" s="167">
        <v>1</v>
      </c>
    </row>
    <row r="67" spans="1:104" ht="12.75">
      <c r="A67" s="168">
        <v>50</v>
      </c>
      <c r="B67" s="169" t="s">
        <v>185</v>
      </c>
      <c r="C67" s="170" t="s">
        <v>186</v>
      </c>
      <c r="D67" s="171" t="s">
        <v>92</v>
      </c>
      <c r="E67" s="172">
        <v>8</v>
      </c>
      <c r="F67" s="195"/>
      <c r="G67" s="173">
        <f aca="true" t="shared" si="30" ref="G67:G85">E67*F67</f>
        <v>0</v>
      </c>
      <c r="O67" s="167">
        <v>2</v>
      </c>
      <c r="AA67" s="145">
        <v>1</v>
      </c>
      <c r="AB67" s="145">
        <v>7</v>
      </c>
      <c r="AC67" s="145">
        <v>7</v>
      </c>
      <c r="AZ67" s="145">
        <v>2</v>
      </c>
      <c r="BA67" s="145">
        <f aca="true" t="shared" si="31" ref="BA67:BA85">IF(AZ67=1,G67,0)</f>
        <v>0</v>
      </c>
      <c r="BB67" s="145">
        <f aca="true" t="shared" si="32" ref="BB67:BB85">IF(AZ67=2,G67,0)</f>
        <v>0</v>
      </c>
      <c r="BC67" s="145">
        <f aca="true" t="shared" si="33" ref="BC67:BC85">IF(AZ67=3,G67,0)</f>
        <v>0</v>
      </c>
      <c r="BD67" s="145">
        <f aca="true" t="shared" si="34" ref="BD67:BD85">IF(AZ67=4,G67,0)</f>
        <v>0</v>
      </c>
      <c r="BE67" s="145">
        <f aca="true" t="shared" si="35" ref="BE67:BE85">IF(AZ67=5,G67,0)</f>
        <v>0</v>
      </c>
      <c r="CA67" s="174">
        <v>1</v>
      </c>
      <c r="CB67" s="174">
        <v>7</v>
      </c>
      <c r="CZ67" s="145">
        <v>0</v>
      </c>
    </row>
    <row r="68" spans="1:104" ht="12.75">
      <c r="A68" s="168">
        <v>51</v>
      </c>
      <c r="B68" s="169" t="s">
        <v>187</v>
      </c>
      <c r="C68" s="170" t="s">
        <v>188</v>
      </c>
      <c r="D68" s="171" t="s">
        <v>113</v>
      </c>
      <c r="E68" s="172">
        <v>1</v>
      </c>
      <c r="F68" s="195"/>
      <c r="G68" s="173">
        <f t="shared" si="30"/>
        <v>0</v>
      </c>
      <c r="O68" s="167">
        <v>2</v>
      </c>
      <c r="AA68" s="145">
        <v>1</v>
      </c>
      <c r="AB68" s="145">
        <v>7</v>
      </c>
      <c r="AC68" s="145">
        <v>7</v>
      </c>
      <c r="AZ68" s="145">
        <v>2</v>
      </c>
      <c r="BA68" s="145">
        <f t="shared" si="31"/>
        <v>0</v>
      </c>
      <c r="BB68" s="145">
        <f t="shared" si="32"/>
        <v>0</v>
      </c>
      <c r="BC68" s="145">
        <f t="shared" si="33"/>
        <v>0</v>
      </c>
      <c r="BD68" s="145">
        <f t="shared" si="34"/>
        <v>0</v>
      </c>
      <c r="BE68" s="145">
        <f t="shared" si="35"/>
        <v>0</v>
      </c>
      <c r="CA68" s="174">
        <v>1</v>
      </c>
      <c r="CB68" s="174">
        <v>7</v>
      </c>
      <c r="CZ68" s="145">
        <v>0.12429</v>
      </c>
    </row>
    <row r="69" spans="1:104" ht="12.75">
      <c r="A69" s="168">
        <v>52</v>
      </c>
      <c r="B69" s="169" t="s">
        <v>189</v>
      </c>
      <c r="C69" s="170" t="s">
        <v>190</v>
      </c>
      <c r="D69" s="171" t="s">
        <v>113</v>
      </c>
      <c r="E69" s="172">
        <v>1</v>
      </c>
      <c r="F69" s="195"/>
      <c r="G69" s="173">
        <f t="shared" si="30"/>
        <v>0</v>
      </c>
      <c r="O69" s="167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 t="shared" si="31"/>
        <v>0</v>
      </c>
      <c r="BB69" s="145">
        <f t="shared" si="32"/>
        <v>0</v>
      </c>
      <c r="BC69" s="145">
        <f t="shared" si="33"/>
        <v>0</v>
      </c>
      <c r="BD69" s="145">
        <f t="shared" si="34"/>
        <v>0</v>
      </c>
      <c r="BE69" s="145">
        <f t="shared" si="35"/>
        <v>0</v>
      </c>
      <c r="CA69" s="174">
        <v>1</v>
      </c>
      <c r="CB69" s="174">
        <v>7</v>
      </c>
      <c r="CZ69" s="145">
        <v>0.05441</v>
      </c>
    </row>
    <row r="70" spans="1:104" ht="12.75">
      <c r="A70" s="168">
        <v>53</v>
      </c>
      <c r="B70" s="169" t="s">
        <v>191</v>
      </c>
      <c r="C70" s="170" t="s">
        <v>192</v>
      </c>
      <c r="D70" s="171" t="s">
        <v>113</v>
      </c>
      <c r="E70" s="172">
        <v>4</v>
      </c>
      <c r="F70" s="195"/>
      <c r="G70" s="173">
        <f t="shared" si="30"/>
        <v>0</v>
      </c>
      <c r="O70" s="167">
        <v>2</v>
      </c>
      <c r="AA70" s="145">
        <v>1</v>
      </c>
      <c r="AB70" s="145">
        <v>7</v>
      </c>
      <c r="AC70" s="145">
        <v>7</v>
      </c>
      <c r="AZ70" s="145">
        <v>2</v>
      </c>
      <c r="BA70" s="145">
        <f t="shared" si="31"/>
        <v>0</v>
      </c>
      <c r="BB70" s="145">
        <f t="shared" si="32"/>
        <v>0</v>
      </c>
      <c r="BC70" s="145">
        <f t="shared" si="33"/>
        <v>0</v>
      </c>
      <c r="BD70" s="145">
        <f t="shared" si="34"/>
        <v>0</v>
      </c>
      <c r="BE70" s="145">
        <f t="shared" si="35"/>
        <v>0</v>
      </c>
      <c r="CA70" s="174">
        <v>1</v>
      </c>
      <c r="CB70" s="174">
        <v>7</v>
      </c>
      <c r="CZ70" s="145">
        <v>0.06533</v>
      </c>
    </row>
    <row r="71" spans="1:104" ht="12.75">
      <c r="A71" s="168">
        <v>54</v>
      </c>
      <c r="B71" s="169" t="s">
        <v>193</v>
      </c>
      <c r="C71" s="170" t="s">
        <v>194</v>
      </c>
      <c r="D71" s="171" t="s">
        <v>125</v>
      </c>
      <c r="E71" s="172">
        <v>7</v>
      </c>
      <c r="F71" s="195"/>
      <c r="G71" s="173">
        <f t="shared" si="30"/>
        <v>0</v>
      </c>
      <c r="O71" s="167">
        <v>2</v>
      </c>
      <c r="AA71" s="145">
        <v>1</v>
      </c>
      <c r="AB71" s="145">
        <v>7</v>
      </c>
      <c r="AC71" s="145">
        <v>7</v>
      </c>
      <c r="AZ71" s="145">
        <v>2</v>
      </c>
      <c r="BA71" s="145">
        <f t="shared" si="31"/>
        <v>0</v>
      </c>
      <c r="BB71" s="145">
        <f t="shared" si="32"/>
        <v>0</v>
      </c>
      <c r="BC71" s="145">
        <f t="shared" si="33"/>
        <v>0</v>
      </c>
      <c r="BD71" s="145">
        <f t="shared" si="34"/>
        <v>0</v>
      </c>
      <c r="BE71" s="145">
        <f t="shared" si="35"/>
        <v>0</v>
      </c>
      <c r="CA71" s="174">
        <v>1</v>
      </c>
      <c r="CB71" s="174">
        <v>7</v>
      </c>
      <c r="CZ71" s="145">
        <v>0.0024</v>
      </c>
    </row>
    <row r="72" spans="1:104" ht="12.75">
      <c r="A72" s="168">
        <v>55</v>
      </c>
      <c r="B72" s="169" t="s">
        <v>195</v>
      </c>
      <c r="C72" s="170" t="s">
        <v>196</v>
      </c>
      <c r="D72" s="171" t="s">
        <v>125</v>
      </c>
      <c r="E72" s="172">
        <v>1</v>
      </c>
      <c r="F72" s="195"/>
      <c r="G72" s="173">
        <f t="shared" si="30"/>
        <v>0</v>
      </c>
      <c r="O72" s="167">
        <v>2</v>
      </c>
      <c r="AA72" s="145">
        <v>1</v>
      </c>
      <c r="AB72" s="145">
        <v>7</v>
      </c>
      <c r="AC72" s="145">
        <v>7</v>
      </c>
      <c r="AZ72" s="145">
        <v>2</v>
      </c>
      <c r="BA72" s="145">
        <f t="shared" si="31"/>
        <v>0</v>
      </c>
      <c r="BB72" s="145">
        <f t="shared" si="32"/>
        <v>0</v>
      </c>
      <c r="BC72" s="145">
        <f t="shared" si="33"/>
        <v>0</v>
      </c>
      <c r="BD72" s="145">
        <f t="shared" si="34"/>
        <v>0</v>
      </c>
      <c r="BE72" s="145">
        <f t="shared" si="35"/>
        <v>0</v>
      </c>
      <c r="CA72" s="174">
        <v>1</v>
      </c>
      <c r="CB72" s="174">
        <v>7</v>
      </c>
      <c r="CZ72" s="145">
        <v>0.0002</v>
      </c>
    </row>
    <row r="73" spans="1:104" ht="12.75">
      <c r="A73" s="168">
        <v>56</v>
      </c>
      <c r="B73" s="169" t="s">
        <v>197</v>
      </c>
      <c r="C73" s="170" t="s">
        <v>198</v>
      </c>
      <c r="D73" s="171" t="s">
        <v>113</v>
      </c>
      <c r="E73" s="172">
        <v>2</v>
      </c>
      <c r="F73" s="195"/>
      <c r="G73" s="173">
        <f t="shared" si="30"/>
        <v>0</v>
      </c>
      <c r="O73" s="167">
        <v>2</v>
      </c>
      <c r="AA73" s="145">
        <v>1</v>
      </c>
      <c r="AB73" s="145">
        <v>7</v>
      </c>
      <c r="AC73" s="145">
        <v>7</v>
      </c>
      <c r="AZ73" s="145">
        <v>2</v>
      </c>
      <c r="BA73" s="145">
        <f t="shared" si="31"/>
        <v>0</v>
      </c>
      <c r="BB73" s="145">
        <f t="shared" si="32"/>
        <v>0</v>
      </c>
      <c r="BC73" s="145">
        <f t="shared" si="33"/>
        <v>0</v>
      </c>
      <c r="BD73" s="145">
        <f t="shared" si="34"/>
        <v>0</v>
      </c>
      <c r="BE73" s="145">
        <f t="shared" si="35"/>
        <v>0</v>
      </c>
      <c r="CA73" s="174">
        <v>1</v>
      </c>
      <c r="CB73" s="174">
        <v>7</v>
      </c>
      <c r="CZ73" s="145">
        <v>0</v>
      </c>
    </row>
    <row r="74" spans="1:104" ht="12.75">
      <c r="A74" s="168">
        <v>57</v>
      </c>
      <c r="B74" s="169" t="s">
        <v>199</v>
      </c>
      <c r="C74" s="170" t="s">
        <v>200</v>
      </c>
      <c r="D74" s="171" t="s">
        <v>125</v>
      </c>
      <c r="E74" s="172">
        <v>1</v>
      </c>
      <c r="F74" s="195"/>
      <c r="G74" s="173">
        <f t="shared" si="30"/>
        <v>0</v>
      </c>
      <c r="O74" s="167">
        <v>2</v>
      </c>
      <c r="AA74" s="145">
        <v>1</v>
      </c>
      <c r="AB74" s="145">
        <v>7</v>
      </c>
      <c r="AC74" s="145">
        <v>7</v>
      </c>
      <c r="AZ74" s="145">
        <v>2</v>
      </c>
      <c r="BA74" s="145">
        <f t="shared" si="31"/>
        <v>0</v>
      </c>
      <c r="BB74" s="145">
        <f t="shared" si="32"/>
        <v>0</v>
      </c>
      <c r="BC74" s="145">
        <f t="shared" si="33"/>
        <v>0</v>
      </c>
      <c r="BD74" s="145">
        <f t="shared" si="34"/>
        <v>0</v>
      </c>
      <c r="BE74" s="145">
        <f t="shared" si="35"/>
        <v>0</v>
      </c>
      <c r="CA74" s="174">
        <v>1</v>
      </c>
      <c r="CB74" s="174">
        <v>7</v>
      </c>
      <c r="CZ74" s="145">
        <v>0.14667</v>
      </c>
    </row>
    <row r="75" spans="1:104" ht="12.75">
      <c r="A75" s="168">
        <v>58</v>
      </c>
      <c r="B75" s="169" t="s">
        <v>201</v>
      </c>
      <c r="C75" s="170" t="s">
        <v>202</v>
      </c>
      <c r="D75" s="171" t="s">
        <v>125</v>
      </c>
      <c r="E75" s="172">
        <v>1</v>
      </c>
      <c r="F75" s="195"/>
      <c r="G75" s="173">
        <f t="shared" si="30"/>
        <v>0</v>
      </c>
      <c r="O75" s="167">
        <v>2</v>
      </c>
      <c r="AA75" s="145">
        <v>1</v>
      </c>
      <c r="AB75" s="145">
        <v>7</v>
      </c>
      <c r="AC75" s="145">
        <v>7</v>
      </c>
      <c r="AZ75" s="145">
        <v>2</v>
      </c>
      <c r="BA75" s="145">
        <f t="shared" si="31"/>
        <v>0</v>
      </c>
      <c r="BB75" s="145">
        <f t="shared" si="32"/>
        <v>0</v>
      </c>
      <c r="BC75" s="145">
        <f t="shared" si="33"/>
        <v>0</v>
      </c>
      <c r="BD75" s="145">
        <f t="shared" si="34"/>
        <v>0</v>
      </c>
      <c r="BE75" s="145">
        <f t="shared" si="35"/>
        <v>0</v>
      </c>
      <c r="CA75" s="174">
        <v>1</v>
      </c>
      <c r="CB75" s="174">
        <v>7</v>
      </c>
      <c r="CZ75" s="145">
        <v>0.05114</v>
      </c>
    </row>
    <row r="76" spans="1:104" ht="12.75">
      <c r="A76" s="168">
        <v>59</v>
      </c>
      <c r="B76" s="169" t="s">
        <v>203</v>
      </c>
      <c r="C76" s="170" t="s">
        <v>204</v>
      </c>
      <c r="D76" s="171" t="s">
        <v>125</v>
      </c>
      <c r="E76" s="172">
        <v>3</v>
      </c>
      <c r="F76" s="195"/>
      <c r="G76" s="173">
        <f t="shared" si="30"/>
        <v>0</v>
      </c>
      <c r="O76" s="167">
        <v>2</v>
      </c>
      <c r="AA76" s="145">
        <v>1</v>
      </c>
      <c r="AB76" s="145">
        <v>7</v>
      </c>
      <c r="AC76" s="145">
        <v>7</v>
      </c>
      <c r="AZ76" s="145">
        <v>2</v>
      </c>
      <c r="BA76" s="145">
        <f t="shared" si="31"/>
        <v>0</v>
      </c>
      <c r="BB76" s="145">
        <f t="shared" si="32"/>
        <v>0</v>
      </c>
      <c r="BC76" s="145">
        <f t="shared" si="33"/>
        <v>0</v>
      </c>
      <c r="BD76" s="145">
        <f t="shared" si="34"/>
        <v>0</v>
      </c>
      <c r="BE76" s="145">
        <f t="shared" si="35"/>
        <v>0</v>
      </c>
      <c r="CA76" s="174">
        <v>1</v>
      </c>
      <c r="CB76" s="174">
        <v>7</v>
      </c>
      <c r="CZ76" s="145">
        <v>0</v>
      </c>
    </row>
    <row r="77" spans="1:104" ht="12.75">
      <c r="A77" s="168">
        <v>60</v>
      </c>
      <c r="B77" s="169" t="s">
        <v>205</v>
      </c>
      <c r="C77" s="170" t="s">
        <v>206</v>
      </c>
      <c r="D77" s="171" t="s">
        <v>125</v>
      </c>
      <c r="E77" s="172">
        <v>4</v>
      </c>
      <c r="F77" s="195"/>
      <c r="G77" s="173">
        <f t="shared" si="30"/>
        <v>0</v>
      </c>
      <c r="O77" s="167">
        <v>2</v>
      </c>
      <c r="AA77" s="145">
        <v>1</v>
      </c>
      <c r="AB77" s="145">
        <v>7</v>
      </c>
      <c r="AC77" s="145">
        <v>7</v>
      </c>
      <c r="AZ77" s="145">
        <v>2</v>
      </c>
      <c r="BA77" s="145">
        <f t="shared" si="31"/>
        <v>0</v>
      </c>
      <c r="BB77" s="145">
        <f t="shared" si="32"/>
        <v>0</v>
      </c>
      <c r="BC77" s="145">
        <f t="shared" si="33"/>
        <v>0</v>
      </c>
      <c r="BD77" s="145">
        <f t="shared" si="34"/>
        <v>0</v>
      </c>
      <c r="BE77" s="145">
        <f t="shared" si="35"/>
        <v>0</v>
      </c>
      <c r="CA77" s="174">
        <v>1</v>
      </c>
      <c r="CB77" s="174">
        <v>7</v>
      </c>
      <c r="CZ77" s="145">
        <v>0.00059</v>
      </c>
    </row>
    <row r="78" spans="1:104" ht="12.75">
      <c r="A78" s="168">
        <v>61</v>
      </c>
      <c r="B78" s="169" t="s">
        <v>207</v>
      </c>
      <c r="C78" s="170" t="s">
        <v>208</v>
      </c>
      <c r="D78" s="171" t="s">
        <v>113</v>
      </c>
      <c r="E78" s="172">
        <v>1</v>
      </c>
      <c r="F78" s="195"/>
      <c r="G78" s="173">
        <f t="shared" si="30"/>
        <v>0</v>
      </c>
      <c r="O78" s="167">
        <v>2</v>
      </c>
      <c r="AA78" s="145">
        <v>1</v>
      </c>
      <c r="AB78" s="145">
        <v>7</v>
      </c>
      <c r="AC78" s="145">
        <v>7</v>
      </c>
      <c r="AZ78" s="145">
        <v>2</v>
      </c>
      <c r="BA78" s="145">
        <f t="shared" si="31"/>
        <v>0</v>
      </c>
      <c r="BB78" s="145">
        <f t="shared" si="32"/>
        <v>0</v>
      </c>
      <c r="BC78" s="145">
        <f t="shared" si="33"/>
        <v>0</v>
      </c>
      <c r="BD78" s="145">
        <f t="shared" si="34"/>
        <v>0</v>
      </c>
      <c r="BE78" s="145">
        <f t="shared" si="35"/>
        <v>0</v>
      </c>
      <c r="CA78" s="174">
        <v>1</v>
      </c>
      <c r="CB78" s="174">
        <v>7</v>
      </c>
      <c r="CZ78" s="145">
        <v>0</v>
      </c>
    </row>
    <row r="79" spans="1:104" ht="12.75">
      <c r="A79" s="168">
        <v>62</v>
      </c>
      <c r="B79" s="169" t="s">
        <v>29</v>
      </c>
      <c r="C79" s="170" t="s">
        <v>209</v>
      </c>
      <c r="D79" s="171" t="s">
        <v>156</v>
      </c>
      <c r="E79" s="172">
        <v>1</v>
      </c>
      <c r="F79" s="195"/>
      <c r="G79" s="173">
        <f t="shared" si="30"/>
        <v>0</v>
      </c>
      <c r="O79" s="167">
        <v>2</v>
      </c>
      <c r="AA79" s="145">
        <v>12</v>
      </c>
      <c r="AB79" s="145">
        <v>0</v>
      </c>
      <c r="AC79" s="145">
        <v>11</v>
      </c>
      <c r="AZ79" s="145">
        <v>2</v>
      </c>
      <c r="BA79" s="145">
        <f t="shared" si="31"/>
        <v>0</v>
      </c>
      <c r="BB79" s="145">
        <f t="shared" si="32"/>
        <v>0</v>
      </c>
      <c r="BC79" s="145">
        <f t="shared" si="33"/>
        <v>0</v>
      </c>
      <c r="BD79" s="145">
        <f t="shared" si="34"/>
        <v>0</v>
      </c>
      <c r="BE79" s="145">
        <f t="shared" si="35"/>
        <v>0</v>
      </c>
      <c r="CA79" s="174">
        <v>12</v>
      </c>
      <c r="CB79" s="174">
        <v>0</v>
      </c>
      <c r="CZ79" s="145">
        <v>0</v>
      </c>
    </row>
    <row r="80" spans="1:104" ht="22.5">
      <c r="A80" s="168">
        <v>63</v>
      </c>
      <c r="B80" s="169" t="s">
        <v>29</v>
      </c>
      <c r="C80" s="170" t="s">
        <v>210</v>
      </c>
      <c r="D80" s="171" t="s">
        <v>113</v>
      </c>
      <c r="E80" s="172">
        <v>1</v>
      </c>
      <c r="F80" s="195"/>
      <c r="G80" s="173">
        <f t="shared" si="30"/>
        <v>0</v>
      </c>
      <c r="O80" s="167">
        <v>2</v>
      </c>
      <c r="AA80" s="145">
        <v>12</v>
      </c>
      <c r="AB80" s="145">
        <v>0</v>
      </c>
      <c r="AC80" s="145">
        <v>12</v>
      </c>
      <c r="AZ80" s="145">
        <v>2</v>
      </c>
      <c r="BA80" s="145">
        <f t="shared" si="31"/>
        <v>0</v>
      </c>
      <c r="BB80" s="145">
        <f t="shared" si="32"/>
        <v>0</v>
      </c>
      <c r="BC80" s="145">
        <f t="shared" si="33"/>
        <v>0</v>
      </c>
      <c r="BD80" s="145">
        <f t="shared" si="34"/>
        <v>0</v>
      </c>
      <c r="BE80" s="145">
        <f t="shared" si="35"/>
        <v>0</v>
      </c>
      <c r="CA80" s="174">
        <v>12</v>
      </c>
      <c r="CB80" s="174">
        <v>0</v>
      </c>
      <c r="CZ80" s="145">
        <v>0</v>
      </c>
    </row>
    <row r="81" spans="1:104" ht="12.75">
      <c r="A81" s="168">
        <v>64</v>
      </c>
      <c r="B81" s="169" t="s">
        <v>29</v>
      </c>
      <c r="C81" s="170" t="s">
        <v>211</v>
      </c>
      <c r="D81" s="171" t="s">
        <v>113</v>
      </c>
      <c r="E81" s="172">
        <v>4</v>
      </c>
      <c r="F81" s="195"/>
      <c r="G81" s="173">
        <f t="shared" si="30"/>
        <v>0</v>
      </c>
      <c r="O81" s="167">
        <v>2</v>
      </c>
      <c r="AA81" s="145">
        <v>12</v>
      </c>
      <c r="AB81" s="145">
        <v>0</v>
      </c>
      <c r="AC81" s="145">
        <v>143</v>
      </c>
      <c r="AZ81" s="145">
        <v>2</v>
      </c>
      <c r="BA81" s="145">
        <f t="shared" si="31"/>
        <v>0</v>
      </c>
      <c r="BB81" s="145">
        <f t="shared" si="32"/>
        <v>0</v>
      </c>
      <c r="BC81" s="145">
        <f t="shared" si="33"/>
        <v>0</v>
      </c>
      <c r="BD81" s="145">
        <f t="shared" si="34"/>
        <v>0</v>
      </c>
      <c r="BE81" s="145">
        <f t="shared" si="35"/>
        <v>0</v>
      </c>
      <c r="CA81" s="174">
        <v>12</v>
      </c>
      <c r="CB81" s="174">
        <v>0</v>
      </c>
      <c r="CZ81" s="145">
        <v>0</v>
      </c>
    </row>
    <row r="82" spans="1:104" ht="12.75">
      <c r="A82" s="168">
        <v>65</v>
      </c>
      <c r="B82" s="169" t="s">
        <v>29</v>
      </c>
      <c r="C82" s="170" t="s">
        <v>212</v>
      </c>
      <c r="D82" s="171" t="s">
        <v>113</v>
      </c>
      <c r="E82" s="172">
        <v>1</v>
      </c>
      <c r="F82" s="195"/>
      <c r="G82" s="173">
        <f t="shared" si="30"/>
        <v>0</v>
      </c>
      <c r="O82" s="167">
        <v>2</v>
      </c>
      <c r="AA82" s="145">
        <v>12</v>
      </c>
      <c r="AB82" s="145">
        <v>0</v>
      </c>
      <c r="AC82" s="145">
        <v>142</v>
      </c>
      <c r="AZ82" s="145">
        <v>2</v>
      </c>
      <c r="BA82" s="145">
        <f t="shared" si="31"/>
        <v>0</v>
      </c>
      <c r="BB82" s="145">
        <f t="shared" si="32"/>
        <v>0</v>
      </c>
      <c r="BC82" s="145">
        <f t="shared" si="33"/>
        <v>0</v>
      </c>
      <c r="BD82" s="145">
        <f t="shared" si="34"/>
        <v>0</v>
      </c>
      <c r="BE82" s="145">
        <f t="shared" si="35"/>
        <v>0</v>
      </c>
      <c r="CA82" s="174">
        <v>12</v>
      </c>
      <c r="CB82" s="174">
        <v>0</v>
      </c>
      <c r="CZ82" s="145">
        <v>0</v>
      </c>
    </row>
    <row r="83" spans="1:104" ht="12.75">
      <c r="A83" s="168">
        <v>66</v>
      </c>
      <c r="B83" s="169" t="s">
        <v>29</v>
      </c>
      <c r="C83" s="170" t="s">
        <v>213</v>
      </c>
      <c r="D83" s="171" t="s">
        <v>113</v>
      </c>
      <c r="E83" s="172">
        <v>1</v>
      </c>
      <c r="F83" s="195"/>
      <c r="G83" s="173">
        <f t="shared" si="30"/>
        <v>0</v>
      </c>
      <c r="O83" s="167">
        <v>2</v>
      </c>
      <c r="AA83" s="145">
        <v>12</v>
      </c>
      <c r="AB83" s="145">
        <v>0</v>
      </c>
      <c r="AC83" s="145">
        <v>144</v>
      </c>
      <c r="AZ83" s="145">
        <v>2</v>
      </c>
      <c r="BA83" s="145">
        <f t="shared" si="31"/>
        <v>0</v>
      </c>
      <c r="BB83" s="145">
        <f t="shared" si="32"/>
        <v>0</v>
      </c>
      <c r="BC83" s="145">
        <f t="shared" si="33"/>
        <v>0</v>
      </c>
      <c r="BD83" s="145">
        <f t="shared" si="34"/>
        <v>0</v>
      </c>
      <c r="BE83" s="145">
        <f t="shared" si="35"/>
        <v>0</v>
      </c>
      <c r="CA83" s="174">
        <v>12</v>
      </c>
      <c r="CB83" s="174">
        <v>0</v>
      </c>
      <c r="CZ83" s="145">
        <v>0</v>
      </c>
    </row>
    <row r="84" spans="1:104" ht="12.75">
      <c r="A84" s="168">
        <v>67</v>
      </c>
      <c r="B84" s="169" t="s">
        <v>29</v>
      </c>
      <c r="C84" s="170" t="s">
        <v>214</v>
      </c>
      <c r="D84" s="171" t="s">
        <v>113</v>
      </c>
      <c r="E84" s="172">
        <v>1</v>
      </c>
      <c r="F84" s="195"/>
      <c r="G84" s="173">
        <f t="shared" si="30"/>
        <v>0</v>
      </c>
      <c r="O84" s="167">
        <v>2</v>
      </c>
      <c r="AA84" s="145">
        <v>12</v>
      </c>
      <c r="AB84" s="145">
        <v>0</v>
      </c>
      <c r="AC84" s="145">
        <v>9</v>
      </c>
      <c r="AZ84" s="145">
        <v>2</v>
      </c>
      <c r="BA84" s="145">
        <f t="shared" si="31"/>
        <v>0</v>
      </c>
      <c r="BB84" s="145">
        <f t="shared" si="32"/>
        <v>0</v>
      </c>
      <c r="BC84" s="145">
        <f t="shared" si="33"/>
        <v>0</v>
      </c>
      <c r="BD84" s="145">
        <f t="shared" si="34"/>
        <v>0</v>
      </c>
      <c r="BE84" s="145">
        <f t="shared" si="35"/>
        <v>0</v>
      </c>
      <c r="CA84" s="174">
        <v>12</v>
      </c>
      <c r="CB84" s="174">
        <v>0</v>
      </c>
      <c r="CZ84" s="145">
        <v>0</v>
      </c>
    </row>
    <row r="85" spans="1:104" ht="12.75">
      <c r="A85" s="168">
        <v>68</v>
      </c>
      <c r="B85" s="169" t="s">
        <v>215</v>
      </c>
      <c r="C85" s="170" t="s">
        <v>216</v>
      </c>
      <c r="D85" s="171" t="s">
        <v>67</v>
      </c>
      <c r="E85" s="172">
        <v>4070.315</v>
      </c>
      <c r="F85" s="195"/>
      <c r="G85" s="173">
        <f t="shared" si="30"/>
        <v>0</v>
      </c>
      <c r="O85" s="167">
        <v>2</v>
      </c>
      <c r="AA85" s="145">
        <v>7</v>
      </c>
      <c r="AB85" s="145">
        <v>1002</v>
      </c>
      <c r="AC85" s="145">
        <v>5</v>
      </c>
      <c r="AZ85" s="145">
        <v>2</v>
      </c>
      <c r="BA85" s="145">
        <f t="shared" si="31"/>
        <v>0</v>
      </c>
      <c r="BB85" s="145">
        <f t="shared" si="32"/>
        <v>0</v>
      </c>
      <c r="BC85" s="145">
        <f t="shared" si="33"/>
        <v>0</v>
      </c>
      <c r="BD85" s="145">
        <f t="shared" si="34"/>
        <v>0</v>
      </c>
      <c r="BE85" s="145">
        <f t="shared" si="35"/>
        <v>0</v>
      </c>
      <c r="CA85" s="174">
        <v>7</v>
      </c>
      <c r="CB85" s="174">
        <v>1002</v>
      </c>
      <c r="CZ85" s="145">
        <v>0</v>
      </c>
    </row>
    <row r="86" spans="1:57" ht="12.75">
      <c r="A86" s="175"/>
      <c r="B86" s="176" t="s">
        <v>108</v>
      </c>
      <c r="C86" s="177" t="str">
        <f>CONCATENATE(B66," ",C66)</f>
        <v>732 Strojovny</v>
      </c>
      <c r="D86" s="178"/>
      <c r="E86" s="179"/>
      <c r="F86" s="180"/>
      <c r="G86" s="181">
        <f>SUM(G66:G85)</f>
        <v>0</v>
      </c>
      <c r="O86" s="167">
        <v>4</v>
      </c>
      <c r="BA86" s="182">
        <f>SUM(BA66:BA85)</f>
        <v>0</v>
      </c>
      <c r="BB86" s="182">
        <f>SUM(BB66:BB85)</f>
        <v>0</v>
      </c>
      <c r="BC86" s="182">
        <f>SUM(BC66:BC85)</f>
        <v>0</v>
      </c>
      <c r="BD86" s="182">
        <f>SUM(BD66:BD85)</f>
        <v>0</v>
      </c>
      <c r="BE86" s="182">
        <f>SUM(BE66:BE85)</f>
        <v>0</v>
      </c>
    </row>
    <row r="87" spans="1:15" ht="12.75">
      <c r="A87" s="160" t="s">
        <v>87</v>
      </c>
      <c r="B87" s="161" t="s">
        <v>217</v>
      </c>
      <c r="C87" s="162" t="s">
        <v>218</v>
      </c>
      <c r="D87" s="163"/>
      <c r="E87" s="164"/>
      <c r="F87" s="164"/>
      <c r="G87" s="165"/>
      <c r="H87" s="166"/>
      <c r="I87" s="166"/>
      <c r="O87" s="167">
        <v>1</v>
      </c>
    </row>
    <row r="88" spans="1:104" ht="12.75">
      <c r="A88" s="168">
        <v>69</v>
      </c>
      <c r="B88" s="169" t="s">
        <v>219</v>
      </c>
      <c r="C88" s="170" t="s">
        <v>220</v>
      </c>
      <c r="D88" s="171" t="s">
        <v>92</v>
      </c>
      <c r="E88" s="172">
        <v>48</v>
      </c>
      <c r="F88" s="195"/>
      <c r="G88" s="173">
        <f aca="true" t="shared" si="36" ref="G88:G99">E88*F88</f>
        <v>0</v>
      </c>
      <c r="O88" s="167">
        <v>2</v>
      </c>
      <c r="AA88" s="145">
        <v>1</v>
      </c>
      <c r="AB88" s="145">
        <v>7</v>
      </c>
      <c r="AC88" s="145">
        <v>7</v>
      </c>
      <c r="AZ88" s="145">
        <v>2</v>
      </c>
      <c r="BA88" s="145">
        <f aca="true" t="shared" si="37" ref="BA88:BA99">IF(AZ88=1,G88,0)</f>
        <v>0</v>
      </c>
      <c r="BB88" s="145">
        <f aca="true" t="shared" si="38" ref="BB88:BB99">IF(AZ88=2,G88,0)</f>
        <v>0</v>
      </c>
      <c r="BC88" s="145">
        <f aca="true" t="shared" si="39" ref="BC88:BC99">IF(AZ88=3,G88,0)</f>
        <v>0</v>
      </c>
      <c r="BD88" s="145">
        <f aca="true" t="shared" si="40" ref="BD88:BD99">IF(AZ88=4,G88,0)</f>
        <v>0</v>
      </c>
      <c r="BE88" s="145">
        <f aca="true" t="shared" si="41" ref="BE88:BE99">IF(AZ88=5,G88,0)</f>
        <v>0</v>
      </c>
      <c r="CA88" s="174">
        <v>1</v>
      </c>
      <c r="CB88" s="174">
        <v>7</v>
      </c>
      <c r="CZ88" s="145">
        <v>5E-05</v>
      </c>
    </row>
    <row r="89" spans="1:104" ht="12.75">
      <c r="A89" s="168">
        <v>70</v>
      </c>
      <c r="B89" s="169" t="s">
        <v>221</v>
      </c>
      <c r="C89" s="170" t="s">
        <v>222</v>
      </c>
      <c r="D89" s="171" t="s">
        <v>92</v>
      </c>
      <c r="E89" s="172">
        <v>30</v>
      </c>
      <c r="F89" s="195"/>
      <c r="G89" s="173">
        <f t="shared" si="36"/>
        <v>0</v>
      </c>
      <c r="O89" s="167">
        <v>2</v>
      </c>
      <c r="AA89" s="145">
        <v>1</v>
      </c>
      <c r="AB89" s="145">
        <v>7</v>
      </c>
      <c r="AC89" s="145">
        <v>7</v>
      </c>
      <c r="AZ89" s="145">
        <v>2</v>
      </c>
      <c r="BA89" s="145">
        <f t="shared" si="37"/>
        <v>0</v>
      </c>
      <c r="BB89" s="145">
        <f t="shared" si="38"/>
        <v>0</v>
      </c>
      <c r="BC89" s="145">
        <f t="shared" si="39"/>
        <v>0</v>
      </c>
      <c r="BD89" s="145">
        <f t="shared" si="40"/>
        <v>0</v>
      </c>
      <c r="BE89" s="145">
        <f t="shared" si="41"/>
        <v>0</v>
      </c>
      <c r="CA89" s="174">
        <v>1</v>
      </c>
      <c r="CB89" s="174">
        <v>7</v>
      </c>
      <c r="CZ89" s="145">
        <v>9E-05</v>
      </c>
    </row>
    <row r="90" spans="1:104" ht="12.75">
      <c r="A90" s="168">
        <v>71</v>
      </c>
      <c r="B90" s="169" t="s">
        <v>223</v>
      </c>
      <c r="C90" s="170" t="s">
        <v>224</v>
      </c>
      <c r="D90" s="171" t="s">
        <v>92</v>
      </c>
      <c r="E90" s="172">
        <v>18</v>
      </c>
      <c r="F90" s="195"/>
      <c r="G90" s="173">
        <f t="shared" si="36"/>
        <v>0</v>
      </c>
      <c r="O90" s="167">
        <v>2</v>
      </c>
      <c r="AA90" s="145">
        <v>1</v>
      </c>
      <c r="AB90" s="145">
        <v>7</v>
      </c>
      <c r="AC90" s="145">
        <v>7</v>
      </c>
      <c r="AZ90" s="145">
        <v>2</v>
      </c>
      <c r="BA90" s="145">
        <f t="shared" si="37"/>
        <v>0</v>
      </c>
      <c r="BB90" s="145">
        <f t="shared" si="38"/>
        <v>0</v>
      </c>
      <c r="BC90" s="145">
        <f t="shared" si="39"/>
        <v>0</v>
      </c>
      <c r="BD90" s="145">
        <f t="shared" si="40"/>
        <v>0</v>
      </c>
      <c r="BE90" s="145">
        <f t="shared" si="41"/>
        <v>0</v>
      </c>
      <c r="CA90" s="174">
        <v>1</v>
      </c>
      <c r="CB90" s="174">
        <v>7</v>
      </c>
      <c r="CZ90" s="145">
        <v>0.007</v>
      </c>
    </row>
    <row r="91" spans="1:104" ht="12.75">
      <c r="A91" s="168">
        <v>72</v>
      </c>
      <c r="B91" s="169" t="s">
        <v>225</v>
      </c>
      <c r="C91" s="170" t="s">
        <v>226</v>
      </c>
      <c r="D91" s="171" t="s">
        <v>92</v>
      </c>
      <c r="E91" s="172">
        <v>14</v>
      </c>
      <c r="F91" s="195"/>
      <c r="G91" s="173">
        <f t="shared" si="36"/>
        <v>0</v>
      </c>
      <c r="O91" s="167">
        <v>2</v>
      </c>
      <c r="AA91" s="145">
        <v>1</v>
      </c>
      <c r="AB91" s="145">
        <v>7</v>
      </c>
      <c r="AC91" s="145">
        <v>7</v>
      </c>
      <c r="AZ91" s="145">
        <v>2</v>
      </c>
      <c r="BA91" s="145">
        <f t="shared" si="37"/>
        <v>0</v>
      </c>
      <c r="BB91" s="145">
        <f t="shared" si="38"/>
        <v>0</v>
      </c>
      <c r="BC91" s="145">
        <f t="shared" si="39"/>
        <v>0</v>
      </c>
      <c r="BD91" s="145">
        <f t="shared" si="40"/>
        <v>0</v>
      </c>
      <c r="BE91" s="145">
        <f t="shared" si="41"/>
        <v>0</v>
      </c>
      <c r="CA91" s="174">
        <v>1</v>
      </c>
      <c r="CB91" s="174">
        <v>7</v>
      </c>
      <c r="CZ91" s="145">
        <v>0.00792</v>
      </c>
    </row>
    <row r="92" spans="1:104" ht="12.75">
      <c r="A92" s="168">
        <v>73</v>
      </c>
      <c r="B92" s="169" t="s">
        <v>227</v>
      </c>
      <c r="C92" s="170" t="s">
        <v>228</v>
      </c>
      <c r="D92" s="171" t="s">
        <v>92</v>
      </c>
      <c r="E92" s="172">
        <v>34</v>
      </c>
      <c r="F92" s="195"/>
      <c r="G92" s="173">
        <f t="shared" si="36"/>
        <v>0</v>
      </c>
      <c r="O92" s="167">
        <v>2</v>
      </c>
      <c r="AA92" s="145">
        <v>1</v>
      </c>
      <c r="AB92" s="145">
        <v>7</v>
      </c>
      <c r="AC92" s="145">
        <v>7</v>
      </c>
      <c r="AZ92" s="145">
        <v>2</v>
      </c>
      <c r="BA92" s="145">
        <f t="shared" si="37"/>
        <v>0</v>
      </c>
      <c r="BB92" s="145">
        <f t="shared" si="38"/>
        <v>0</v>
      </c>
      <c r="BC92" s="145">
        <f t="shared" si="39"/>
        <v>0</v>
      </c>
      <c r="BD92" s="145">
        <f t="shared" si="40"/>
        <v>0</v>
      </c>
      <c r="BE92" s="145">
        <f t="shared" si="41"/>
        <v>0</v>
      </c>
      <c r="CA92" s="174">
        <v>1</v>
      </c>
      <c r="CB92" s="174">
        <v>7</v>
      </c>
      <c r="CZ92" s="145">
        <v>0.01026</v>
      </c>
    </row>
    <row r="93" spans="1:104" ht="12.75">
      <c r="A93" s="168">
        <v>74</v>
      </c>
      <c r="B93" s="169" t="s">
        <v>229</v>
      </c>
      <c r="C93" s="170" t="s">
        <v>230</v>
      </c>
      <c r="D93" s="171" t="s">
        <v>113</v>
      </c>
      <c r="E93" s="172">
        <v>4</v>
      </c>
      <c r="F93" s="195"/>
      <c r="G93" s="173">
        <f t="shared" si="36"/>
        <v>0</v>
      </c>
      <c r="O93" s="167">
        <v>2</v>
      </c>
      <c r="AA93" s="145">
        <v>1</v>
      </c>
      <c r="AB93" s="145">
        <v>7</v>
      </c>
      <c r="AC93" s="145">
        <v>7</v>
      </c>
      <c r="AZ93" s="145">
        <v>2</v>
      </c>
      <c r="BA93" s="145">
        <f t="shared" si="37"/>
        <v>0</v>
      </c>
      <c r="BB93" s="145">
        <f t="shared" si="38"/>
        <v>0</v>
      </c>
      <c r="BC93" s="145">
        <f t="shared" si="39"/>
        <v>0</v>
      </c>
      <c r="BD93" s="145">
        <f t="shared" si="40"/>
        <v>0</v>
      </c>
      <c r="BE93" s="145">
        <f t="shared" si="41"/>
        <v>0</v>
      </c>
      <c r="CA93" s="174">
        <v>1</v>
      </c>
      <c r="CB93" s="174">
        <v>7</v>
      </c>
      <c r="CZ93" s="145">
        <v>0</v>
      </c>
    </row>
    <row r="94" spans="1:104" ht="12.75">
      <c r="A94" s="168">
        <v>75</v>
      </c>
      <c r="B94" s="169" t="s">
        <v>231</v>
      </c>
      <c r="C94" s="170" t="s">
        <v>232</v>
      </c>
      <c r="D94" s="171" t="s">
        <v>113</v>
      </c>
      <c r="E94" s="172">
        <v>2</v>
      </c>
      <c r="F94" s="195"/>
      <c r="G94" s="173">
        <f t="shared" si="36"/>
        <v>0</v>
      </c>
      <c r="O94" s="167">
        <v>2</v>
      </c>
      <c r="AA94" s="145">
        <v>1</v>
      </c>
      <c r="AB94" s="145">
        <v>7</v>
      </c>
      <c r="AC94" s="145">
        <v>7</v>
      </c>
      <c r="AZ94" s="145">
        <v>2</v>
      </c>
      <c r="BA94" s="145">
        <f t="shared" si="37"/>
        <v>0</v>
      </c>
      <c r="BB94" s="145">
        <f t="shared" si="38"/>
        <v>0</v>
      </c>
      <c r="BC94" s="145">
        <f t="shared" si="39"/>
        <v>0</v>
      </c>
      <c r="BD94" s="145">
        <f t="shared" si="40"/>
        <v>0</v>
      </c>
      <c r="BE94" s="145">
        <f t="shared" si="41"/>
        <v>0</v>
      </c>
      <c r="CA94" s="174">
        <v>1</v>
      </c>
      <c r="CB94" s="174">
        <v>7</v>
      </c>
      <c r="CZ94" s="145">
        <v>0</v>
      </c>
    </row>
    <row r="95" spans="1:104" ht="12.75">
      <c r="A95" s="168">
        <v>76</v>
      </c>
      <c r="B95" s="169" t="s">
        <v>233</v>
      </c>
      <c r="C95" s="170" t="s">
        <v>234</v>
      </c>
      <c r="D95" s="171" t="s">
        <v>113</v>
      </c>
      <c r="E95" s="172">
        <v>4</v>
      </c>
      <c r="F95" s="195"/>
      <c r="G95" s="173">
        <f t="shared" si="36"/>
        <v>0</v>
      </c>
      <c r="O95" s="167">
        <v>2</v>
      </c>
      <c r="AA95" s="145">
        <v>1</v>
      </c>
      <c r="AB95" s="145">
        <v>7</v>
      </c>
      <c r="AC95" s="145">
        <v>7</v>
      </c>
      <c r="AZ95" s="145">
        <v>2</v>
      </c>
      <c r="BA95" s="145">
        <f t="shared" si="37"/>
        <v>0</v>
      </c>
      <c r="BB95" s="145">
        <f t="shared" si="38"/>
        <v>0</v>
      </c>
      <c r="BC95" s="145">
        <f t="shared" si="39"/>
        <v>0</v>
      </c>
      <c r="BD95" s="145">
        <f t="shared" si="40"/>
        <v>0</v>
      </c>
      <c r="BE95" s="145">
        <f t="shared" si="41"/>
        <v>0</v>
      </c>
      <c r="CA95" s="174">
        <v>1</v>
      </c>
      <c r="CB95" s="174">
        <v>7</v>
      </c>
      <c r="CZ95" s="145">
        <v>0</v>
      </c>
    </row>
    <row r="96" spans="1:104" ht="12.75">
      <c r="A96" s="168">
        <v>77</v>
      </c>
      <c r="B96" s="169" t="s">
        <v>235</v>
      </c>
      <c r="C96" s="170" t="s">
        <v>236</v>
      </c>
      <c r="D96" s="171" t="s">
        <v>92</v>
      </c>
      <c r="E96" s="172">
        <v>8</v>
      </c>
      <c r="F96" s="195"/>
      <c r="G96" s="173">
        <f t="shared" si="36"/>
        <v>0</v>
      </c>
      <c r="O96" s="167">
        <v>2</v>
      </c>
      <c r="AA96" s="145">
        <v>1</v>
      </c>
      <c r="AB96" s="145">
        <v>7</v>
      </c>
      <c r="AC96" s="145">
        <v>7</v>
      </c>
      <c r="AZ96" s="145">
        <v>2</v>
      </c>
      <c r="BA96" s="145">
        <f t="shared" si="37"/>
        <v>0</v>
      </c>
      <c r="BB96" s="145">
        <f t="shared" si="38"/>
        <v>0</v>
      </c>
      <c r="BC96" s="145">
        <f t="shared" si="39"/>
        <v>0</v>
      </c>
      <c r="BD96" s="145">
        <f t="shared" si="40"/>
        <v>0</v>
      </c>
      <c r="BE96" s="145">
        <f t="shared" si="41"/>
        <v>0</v>
      </c>
      <c r="CA96" s="174">
        <v>1</v>
      </c>
      <c r="CB96" s="174">
        <v>7</v>
      </c>
      <c r="CZ96" s="145">
        <v>0.00953</v>
      </c>
    </row>
    <row r="97" spans="1:104" ht="12.75">
      <c r="A97" s="168">
        <v>78</v>
      </c>
      <c r="B97" s="169" t="s">
        <v>237</v>
      </c>
      <c r="C97" s="170" t="s">
        <v>238</v>
      </c>
      <c r="D97" s="171" t="s">
        <v>92</v>
      </c>
      <c r="E97" s="172">
        <v>22</v>
      </c>
      <c r="F97" s="195"/>
      <c r="G97" s="173">
        <f t="shared" si="36"/>
        <v>0</v>
      </c>
      <c r="O97" s="167">
        <v>2</v>
      </c>
      <c r="AA97" s="145">
        <v>1</v>
      </c>
      <c r="AB97" s="145">
        <v>7</v>
      </c>
      <c r="AC97" s="145">
        <v>7</v>
      </c>
      <c r="AZ97" s="145">
        <v>2</v>
      </c>
      <c r="BA97" s="145">
        <f t="shared" si="37"/>
        <v>0</v>
      </c>
      <c r="BB97" s="145">
        <f t="shared" si="38"/>
        <v>0</v>
      </c>
      <c r="BC97" s="145">
        <f t="shared" si="39"/>
        <v>0</v>
      </c>
      <c r="BD97" s="145">
        <f t="shared" si="40"/>
        <v>0</v>
      </c>
      <c r="BE97" s="145">
        <f t="shared" si="41"/>
        <v>0</v>
      </c>
      <c r="CA97" s="174">
        <v>1</v>
      </c>
      <c r="CB97" s="174">
        <v>7</v>
      </c>
      <c r="CZ97" s="145">
        <v>0.01192</v>
      </c>
    </row>
    <row r="98" spans="1:104" ht="12.75">
      <c r="A98" s="168">
        <v>79</v>
      </c>
      <c r="B98" s="169" t="s">
        <v>239</v>
      </c>
      <c r="C98" s="170" t="s">
        <v>240</v>
      </c>
      <c r="D98" s="171" t="s">
        <v>241</v>
      </c>
      <c r="E98" s="172">
        <v>98</v>
      </c>
      <c r="F98" s="195"/>
      <c r="G98" s="173">
        <f t="shared" si="36"/>
        <v>0</v>
      </c>
      <c r="O98" s="167">
        <v>2</v>
      </c>
      <c r="AA98" s="145">
        <v>1</v>
      </c>
      <c r="AB98" s="145">
        <v>7</v>
      </c>
      <c r="AC98" s="145">
        <v>7</v>
      </c>
      <c r="AZ98" s="145">
        <v>2</v>
      </c>
      <c r="BA98" s="145">
        <f t="shared" si="37"/>
        <v>0</v>
      </c>
      <c r="BB98" s="145">
        <f t="shared" si="38"/>
        <v>0</v>
      </c>
      <c r="BC98" s="145">
        <f t="shared" si="39"/>
        <v>0</v>
      </c>
      <c r="BD98" s="145">
        <f t="shared" si="40"/>
        <v>0</v>
      </c>
      <c r="BE98" s="145">
        <f t="shared" si="41"/>
        <v>0</v>
      </c>
      <c r="CA98" s="174">
        <v>1</v>
      </c>
      <c r="CB98" s="174">
        <v>7</v>
      </c>
      <c r="CZ98" s="145">
        <v>0.00604</v>
      </c>
    </row>
    <row r="99" spans="1:104" ht="12.75">
      <c r="A99" s="168">
        <v>80</v>
      </c>
      <c r="B99" s="169" t="s">
        <v>242</v>
      </c>
      <c r="C99" s="170" t="s">
        <v>243</v>
      </c>
      <c r="D99" s="171" t="s">
        <v>67</v>
      </c>
      <c r="E99" s="172">
        <v>695.846</v>
      </c>
      <c r="F99" s="195"/>
      <c r="G99" s="173">
        <f t="shared" si="36"/>
        <v>0</v>
      </c>
      <c r="O99" s="167">
        <v>2</v>
      </c>
      <c r="AA99" s="145">
        <v>7</v>
      </c>
      <c r="AB99" s="145">
        <v>1002</v>
      </c>
      <c r="AC99" s="145">
        <v>5</v>
      </c>
      <c r="AZ99" s="145">
        <v>2</v>
      </c>
      <c r="BA99" s="145">
        <f t="shared" si="37"/>
        <v>0</v>
      </c>
      <c r="BB99" s="145">
        <f t="shared" si="38"/>
        <v>0</v>
      </c>
      <c r="BC99" s="145">
        <f t="shared" si="39"/>
        <v>0</v>
      </c>
      <c r="BD99" s="145">
        <f t="shared" si="40"/>
        <v>0</v>
      </c>
      <c r="BE99" s="145">
        <f t="shared" si="41"/>
        <v>0</v>
      </c>
      <c r="CA99" s="174">
        <v>7</v>
      </c>
      <c r="CB99" s="174">
        <v>1002</v>
      </c>
      <c r="CZ99" s="145">
        <v>0</v>
      </c>
    </row>
    <row r="100" spans="1:57" ht="12.75">
      <c r="A100" s="175"/>
      <c r="B100" s="176" t="s">
        <v>108</v>
      </c>
      <c r="C100" s="177" t="str">
        <f>CONCATENATE(B87," ",C87)</f>
        <v>733 Rozvod potrubí</v>
      </c>
      <c r="D100" s="178"/>
      <c r="E100" s="179"/>
      <c r="F100" s="180"/>
      <c r="G100" s="181">
        <f>SUM(G87:G99)</f>
        <v>0</v>
      </c>
      <c r="O100" s="167">
        <v>4</v>
      </c>
      <c r="BA100" s="182">
        <f>SUM(BA87:BA99)</f>
        <v>0</v>
      </c>
      <c r="BB100" s="182">
        <f>SUM(BB87:BB99)</f>
        <v>0</v>
      </c>
      <c r="BC100" s="182">
        <f>SUM(BC87:BC99)</f>
        <v>0</v>
      </c>
      <c r="BD100" s="182">
        <f>SUM(BD87:BD99)</f>
        <v>0</v>
      </c>
      <c r="BE100" s="182">
        <f>SUM(BE87:BE99)</f>
        <v>0</v>
      </c>
    </row>
    <row r="101" spans="1:15" ht="12.75">
      <c r="A101" s="160" t="s">
        <v>87</v>
      </c>
      <c r="B101" s="161" t="s">
        <v>244</v>
      </c>
      <c r="C101" s="162" t="s">
        <v>245</v>
      </c>
      <c r="D101" s="163"/>
      <c r="E101" s="164"/>
      <c r="F101" s="164"/>
      <c r="G101" s="165"/>
      <c r="H101" s="166"/>
      <c r="I101" s="166"/>
      <c r="O101" s="167">
        <v>1</v>
      </c>
    </row>
    <row r="102" spans="1:104" ht="12.75">
      <c r="A102" s="168">
        <v>81</v>
      </c>
      <c r="B102" s="169" t="s">
        <v>246</v>
      </c>
      <c r="C102" s="170" t="s">
        <v>247</v>
      </c>
      <c r="D102" s="171" t="s">
        <v>113</v>
      </c>
      <c r="E102" s="172">
        <v>4</v>
      </c>
      <c r="F102" s="195"/>
      <c r="G102" s="173">
        <f aca="true" t="shared" si="42" ref="G102:G125">E102*F102</f>
        <v>0</v>
      </c>
      <c r="O102" s="167">
        <v>2</v>
      </c>
      <c r="AA102" s="145">
        <v>1</v>
      </c>
      <c r="AB102" s="145">
        <v>7</v>
      </c>
      <c r="AC102" s="145">
        <v>7</v>
      </c>
      <c r="AZ102" s="145">
        <v>2</v>
      </c>
      <c r="BA102" s="145">
        <f aca="true" t="shared" si="43" ref="BA102:BA125">IF(AZ102=1,G102,0)</f>
        <v>0</v>
      </c>
      <c r="BB102" s="145">
        <f aca="true" t="shared" si="44" ref="BB102:BB125">IF(AZ102=2,G102,0)</f>
        <v>0</v>
      </c>
      <c r="BC102" s="145">
        <f aca="true" t="shared" si="45" ref="BC102:BC125">IF(AZ102=3,G102,0)</f>
        <v>0</v>
      </c>
      <c r="BD102" s="145">
        <f aca="true" t="shared" si="46" ref="BD102:BD125">IF(AZ102=4,G102,0)</f>
        <v>0</v>
      </c>
      <c r="BE102" s="145">
        <f aca="true" t="shared" si="47" ref="BE102:BE125">IF(AZ102=5,G102,0)</f>
        <v>0</v>
      </c>
      <c r="CA102" s="174">
        <v>1</v>
      </c>
      <c r="CB102" s="174">
        <v>7</v>
      </c>
      <c r="CZ102" s="145">
        <v>0.00043</v>
      </c>
    </row>
    <row r="103" spans="1:104" ht="12.75">
      <c r="A103" s="168">
        <v>82</v>
      </c>
      <c r="B103" s="169" t="s">
        <v>248</v>
      </c>
      <c r="C103" s="170" t="s">
        <v>249</v>
      </c>
      <c r="D103" s="171" t="s">
        <v>113</v>
      </c>
      <c r="E103" s="172">
        <v>41</v>
      </c>
      <c r="F103" s="195"/>
      <c r="G103" s="173">
        <f t="shared" si="42"/>
        <v>0</v>
      </c>
      <c r="O103" s="167">
        <v>2</v>
      </c>
      <c r="AA103" s="145">
        <v>1</v>
      </c>
      <c r="AB103" s="145">
        <v>7</v>
      </c>
      <c r="AC103" s="145">
        <v>7</v>
      </c>
      <c r="AZ103" s="145">
        <v>2</v>
      </c>
      <c r="BA103" s="145">
        <f t="shared" si="43"/>
        <v>0</v>
      </c>
      <c r="BB103" s="145">
        <f t="shared" si="44"/>
        <v>0</v>
      </c>
      <c r="BC103" s="145">
        <f t="shared" si="45"/>
        <v>0</v>
      </c>
      <c r="BD103" s="145">
        <f t="shared" si="46"/>
        <v>0</v>
      </c>
      <c r="BE103" s="145">
        <f t="shared" si="47"/>
        <v>0</v>
      </c>
      <c r="CA103" s="174">
        <v>1</v>
      </c>
      <c r="CB103" s="174">
        <v>7</v>
      </c>
      <c r="CZ103" s="145">
        <v>0.00021</v>
      </c>
    </row>
    <row r="104" spans="1:104" ht="12.75">
      <c r="A104" s="168">
        <v>83</v>
      </c>
      <c r="B104" s="169" t="s">
        <v>250</v>
      </c>
      <c r="C104" s="170" t="s">
        <v>251</v>
      </c>
      <c r="D104" s="171" t="s">
        <v>113</v>
      </c>
      <c r="E104" s="172">
        <v>2</v>
      </c>
      <c r="F104" s="195"/>
      <c r="G104" s="173">
        <f t="shared" si="42"/>
        <v>0</v>
      </c>
      <c r="O104" s="167">
        <v>2</v>
      </c>
      <c r="AA104" s="145">
        <v>1</v>
      </c>
      <c r="AB104" s="145">
        <v>7</v>
      </c>
      <c r="AC104" s="145">
        <v>7</v>
      </c>
      <c r="AZ104" s="145">
        <v>2</v>
      </c>
      <c r="BA104" s="145">
        <f t="shared" si="43"/>
        <v>0</v>
      </c>
      <c r="BB104" s="145">
        <f t="shared" si="44"/>
        <v>0</v>
      </c>
      <c r="BC104" s="145">
        <f t="shared" si="45"/>
        <v>0</v>
      </c>
      <c r="BD104" s="145">
        <f t="shared" si="46"/>
        <v>0</v>
      </c>
      <c r="BE104" s="145">
        <f t="shared" si="47"/>
        <v>0</v>
      </c>
      <c r="CA104" s="174">
        <v>1</v>
      </c>
      <c r="CB104" s="174">
        <v>7</v>
      </c>
      <c r="CZ104" s="145">
        <v>0.00074</v>
      </c>
    </row>
    <row r="105" spans="1:104" ht="12.75">
      <c r="A105" s="168">
        <v>84</v>
      </c>
      <c r="B105" s="169" t="s">
        <v>252</v>
      </c>
      <c r="C105" s="170" t="s">
        <v>253</v>
      </c>
      <c r="D105" s="171" t="s">
        <v>113</v>
      </c>
      <c r="E105" s="172">
        <v>1</v>
      </c>
      <c r="F105" s="195"/>
      <c r="G105" s="173">
        <f t="shared" si="42"/>
        <v>0</v>
      </c>
      <c r="O105" s="167">
        <v>2</v>
      </c>
      <c r="AA105" s="145">
        <v>1</v>
      </c>
      <c r="AB105" s="145">
        <v>7</v>
      </c>
      <c r="AC105" s="145">
        <v>7</v>
      </c>
      <c r="AZ105" s="145">
        <v>2</v>
      </c>
      <c r="BA105" s="145">
        <f t="shared" si="43"/>
        <v>0</v>
      </c>
      <c r="BB105" s="145">
        <f t="shared" si="44"/>
        <v>0</v>
      </c>
      <c r="BC105" s="145">
        <f t="shared" si="45"/>
        <v>0</v>
      </c>
      <c r="BD105" s="145">
        <f t="shared" si="46"/>
        <v>0</v>
      </c>
      <c r="BE105" s="145">
        <f t="shared" si="47"/>
        <v>0</v>
      </c>
      <c r="CA105" s="174">
        <v>1</v>
      </c>
      <c r="CB105" s="174">
        <v>7</v>
      </c>
      <c r="CZ105" s="145">
        <v>0.00116</v>
      </c>
    </row>
    <row r="106" spans="1:104" ht="12.75">
      <c r="A106" s="168">
        <v>85</v>
      </c>
      <c r="B106" s="169" t="s">
        <v>254</v>
      </c>
      <c r="C106" s="170" t="s">
        <v>255</v>
      </c>
      <c r="D106" s="171" t="s">
        <v>113</v>
      </c>
      <c r="E106" s="172">
        <v>4</v>
      </c>
      <c r="F106" s="195"/>
      <c r="G106" s="173">
        <f t="shared" si="42"/>
        <v>0</v>
      </c>
      <c r="O106" s="167">
        <v>2</v>
      </c>
      <c r="AA106" s="145">
        <v>1</v>
      </c>
      <c r="AB106" s="145">
        <v>7</v>
      </c>
      <c r="AC106" s="145">
        <v>7</v>
      </c>
      <c r="AZ106" s="145">
        <v>2</v>
      </c>
      <c r="BA106" s="145">
        <f t="shared" si="43"/>
        <v>0</v>
      </c>
      <c r="BB106" s="145">
        <f t="shared" si="44"/>
        <v>0</v>
      </c>
      <c r="BC106" s="145">
        <f t="shared" si="45"/>
        <v>0</v>
      </c>
      <c r="BD106" s="145">
        <f t="shared" si="46"/>
        <v>0</v>
      </c>
      <c r="BE106" s="145">
        <f t="shared" si="47"/>
        <v>0</v>
      </c>
      <c r="CA106" s="174">
        <v>1</v>
      </c>
      <c r="CB106" s="174">
        <v>7</v>
      </c>
      <c r="CZ106" s="145">
        <v>0.00135</v>
      </c>
    </row>
    <row r="107" spans="1:104" ht="12.75">
      <c r="A107" s="168">
        <v>86</v>
      </c>
      <c r="B107" s="169" t="s">
        <v>256</v>
      </c>
      <c r="C107" s="170" t="s">
        <v>257</v>
      </c>
      <c r="D107" s="171" t="s">
        <v>113</v>
      </c>
      <c r="E107" s="172">
        <v>6</v>
      </c>
      <c r="F107" s="195"/>
      <c r="G107" s="173">
        <f t="shared" si="42"/>
        <v>0</v>
      </c>
      <c r="O107" s="167">
        <v>2</v>
      </c>
      <c r="AA107" s="145">
        <v>1</v>
      </c>
      <c r="AB107" s="145">
        <v>7</v>
      </c>
      <c r="AC107" s="145">
        <v>7</v>
      </c>
      <c r="AZ107" s="145">
        <v>2</v>
      </c>
      <c r="BA107" s="145">
        <f t="shared" si="43"/>
        <v>0</v>
      </c>
      <c r="BB107" s="145">
        <f t="shared" si="44"/>
        <v>0</v>
      </c>
      <c r="BC107" s="145">
        <f t="shared" si="45"/>
        <v>0</v>
      </c>
      <c r="BD107" s="145">
        <f t="shared" si="46"/>
        <v>0</v>
      </c>
      <c r="BE107" s="145">
        <f t="shared" si="47"/>
        <v>0</v>
      </c>
      <c r="CA107" s="174">
        <v>1</v>
      </c>
      <c r="CB107" s="174">
        <v>7</v>
      </c>
      <c r="CZ107" s="145">
        <v>0.00048</v>
      </c>
    </row>
    <row r="108" spans="1:104" ht="12.75">
      <c r="A108" s="168">
        <v>87</v>
      </c>
      <c r="B108" s="169" t="s">
        <v>258</v>
      </c>
      <c r="C108" s="170" t="s">
        <v>259</v>
      </c>
      <c r="D108" s="171" t="s">
        <v>113</v>
      </c>
      <c r="E108" s="172">
        <v>3</v>
      </c>
      <c r="F108" s="195"/>
      <c r="G108" s="173">
        <f t="shared" si="42"/>
        <v>0</v>
      </c>
      <c r="O108" s="167">
        <v>2</v>
      </c>
      <c r="AA108" s="145">
        <v>1</v>
      </c>
      <c r="AB108" s="145">
        <v>7</v>
      </c>
      <c r="AC108" s="145">
        <v>7</v>
      </c>
      <c r="AZ108" s="145">
        <v>2</v>
      </c>
      <c r="BA108" s="145">
        <f t="shared" si="43"/>
        <v>0</v>
      </c>
      <c r="BB108" s="145">
        <f t="shared" si="44"/>
        <v>0</v>
      </c>
      <c r="BC108" s="145">
        <f t="shared" si="45"/>
        <v>0</v>
      </c>
      <c r="BD108" s="145">
        <f t="shared" si="46"/>
        <v>0</v>
      </c>
      <c r="BE108" s="145">
        <f t="shared" si="47"/>
        <v>0</v>
      </c>
      <c r="CA108" s="174">
        <v>1</v>
      </c>
      <c r="CB108" s="174">
        <v>7</v>
      </c>
      <c r="CZ108" s="145">
        <v>0.00068</v>
      </c>
    </row>
    <row r="109" spans="1:104" ht="12.75">
      <c r="A109" s="168">
        <v>88</v>
      </c>
      <c r="B109" s="169" t="s">
        <v>260</v>
      </c>
      <c r="C109" s="170" t="s">
        <v>261</v>
      </c>
      <c r="D109" s="171" t="s">
        <v>113</v>
      </c>
      <c r="E109" s="172">
        <v>12</v>
      </c>
      <c r="F109" s="195"/>
      <c r="G109" s="173">
        <f t="shared" si="42"/>
        <v>0</v>
      </c>
      <c r="O109" s="167">
        <v>2</v>
      </c>
      <c r="AA109" s="145">
        <v>1</v>
      </c>
      <c r="AB109" s="145">
        <v>7</v>
      </c>
      <c r="AC109" s="145">
        <v>7</v>
      </c>
      <c r="AZ109" s="145">
        <v>2</v>
      </c>
      <c r="BA109" s="145">
        <f t="shared" si="43"/>
        <v>0</v>
      </c>
      <c r="BB109" s="145">
        <f t="shared" si="44"/>
        <v>0</v>
      </c>
      <c r="BC109" s="145">
        <f t="shared" si="45"/>
        <v>0</v>
      </c>
      <c r="BD109" s="145">
        <f t="shared" si="46"/>
        <v>0</v>
      </c>
      <c r="BE109" s="145">
        <f t="shared" si="47"/>
        <v>0</v>
      </c>
      <c r="CA109" s="174">
        <v>1</v>
      </c>
      <c r="CB109" s="174">
        <v>7</v>
      </c>
      <c r="CZ109" s="145">
        <v>0.00163</v>
      </c>
    </row>
    <row r="110" spans="1:104" ht="12.75">
      <c r="A110" s="168">
        <v>89</v>
      </c>
      <c r="B110" s="169" t="s">
        <v>262</v>
      </c>
      <c r="C110" s="170" t="s">
        <v>263</v>
      </c>
      <c r="D110" s="171" t="s">
        <v>113</v>
      </c>
      <c r="E110" s="172">
        <v>4</v>
      </c>
      <c r="F110" s="195"/>
      <c r="G110" s="173">
        <f t="shared" si="42"/>
        <v>0</v>
      </c>
      <c r="O110" s="167">
        <v>2</v>
      </c>
      <c r="AA110" s="145">
        <v>1</v>
      </c>
      <c r="AB110" s="145">
        <v>7</v>
      </c>
      <c r="AC110" s="145">
        <v>7</v>
      </c>
      <c r="AZ110" s="145">
        <v>2</v>
      </c>
      <c r="BA110" s="145">
        <f t="shared" si="43"/>
        <v>0</v>
      </c>
      <c r="BB110" s="145">
        <f t="shared" si="44"/>
        <v>0</v>
      </c>
      <c r="BC110" s="145">
        <f t="shared" si="45"/>
        <v>0</v>
      </c>
      <c r="BD110" s="145">
        <f t="shared" si="46"/>
        <v>0</v>
      </c>
      <c r="BE110" s="145">
        <f t="shared" si="47"/>
        <v>0</v>
      </c>
      <c r="CA110" s="174">
        <v>1</v>
      </c>
      <c r="CB110" s="174">
        <v>7</v>
      </c>
      <c r="CZ110" s="145">
        <v>0.00311</v>
      </c>
    </row>
    <row r="111" spans="1:104" ht="12.75">
      <c r="A111" s="168">
        <v>90</v>
      </c>
      <c r="B111" s="169" t="s">
        <v>264</v>
      </c>
      <c r="C111" s="170" t="s">
        <v>265</v>
      </c>
      <c r="D111" s="171" t="s">
        <v>113</v>
      </c>
      <c r="E111" s="172">
        <v>4</v>
      </c>
      <c r="F111" s="195"/>
      <c r="G111" s="173">
        <f t="shared" si="42"/>
        <v>0</v>
      </c>
      <c r="O111" s="167">
        <v>2</v>
      </c>
      <c r="AA111" s="145">
        <v>1</v>
      </c>
      <c r="AB111" s="145">
        <v>7</v>
      </c>
      <c r="AC111" s="145">
        <v>7</v>
      </c>
      <c r="AZ111" s="145">
        <v>2</v>
      </c>
      <c r="BA111" s="145">
        <f t="shared" si="43"/>
        <v>0</v>
      </c>
      <c r="BB111" s="145">
        <f t="shared" si="44"/>
        <v>0</v>
      </c>
      <c r="BC111" s="145">
        <f t="shared" si="45"/>
        <v>0</v>
      </c>
      <c r="BD111" s="145">
        <f t="shared" si="46"/>
        <v>0</v>
      </c>
      <c r="BE111" s="145">
        <f t="shared" si="47"/>
        <v>0</v>
      </c>
      <c r="CA111" s="174">
        <v>1</v>
      </c>
      <c r="CB111" s="174">
        <v>7</v>
      </c>
      <c r="CZ111" s="145">
        <v>0.00443</v>
      </c>
    </row>
    <row r="112" spans="1:104" ht="12.75">
      <c r="A112" s="168">
        <v>91</v>
      </c>
      <c r="B112" s="169" t="s">
        <v>266</v>
      </c>
      <c r="C112" s="170" t="s">
        <v>267</v>
      </c>
      <c r="D112" s="171" t="s">
        <v>113</v>
      </c>
      <c r="E112" s="172">
        <v>2</v>
      </c>
      <c r="F112" s="195"/>
      <c r="G112" s="173">
        <f t="shared" si="42"/>
        <v>0</v>
      </c>
      <c r="O112" s="167">
        <v>2</v>
      </c>
      <c r="AA112" s="145">
        <v>1</v>
      </c>
      <c r="AB112" s="145">
        <v>7</v>
      </c>
      <c r="AC112" s="145">
        <v>7</v>
      </c>
      <c r="AZ112" s="145">
        <v>2</v>
      </c>
      <c r="BA112" s="145">
        <f t="shared" si="43"/>
        <v>0</v>
      </c>
      <c r="BB112" s="145">
        <f t="shared" si="44"/>
        <v>0</v>
      </c>
      <c r="BC112" s="145">
        <f t="shared" si="45"/>
        <v>0</v>
      </c>
      <c r="BD112" s="145">
        <f t="shared" si="46"/>
        <v>0</v>
      </c>
      <c r="BE112" s="145">
        <f t="shared" si="47"/>
        <v>0</v>
      </c>
      <c r="CA112" s="174">
        <v>1</v>
      </c>
      <c r="CB112" s="174">
        <v>7</v>
      </c>
      <c r="CZ112" s="145">
        <v>0.00037</v>
      </c>
    </row>
    <row r="113" spans="1:104" ht="12.75">
      <c r="A113" s="168">
        <v>92</v>
      </c>
      <c r="B113" s="169" t="s">
        <v>268</v>
      </c>
      <c r="C113" s="170" t="s">
        <v>269</v>
      </c>
      <c r="D113" s="171" t="s">
        <v>113</v>
      </c>
      <c r="E113" s="172">
        <v>1</v>
      </c>
      <c r="F113" s="195"/>
      <c r="G113" s="173">
        <f t="shared" si="42"/>
        <v>0</v>
      </c>
      <c r="O113" s="167">
        <v>2</v>
      </c>
      <c r="AA113" s="145">
        <v>1</v>
      </c>
      <c r="AB113" s="145">
        <v>7</v>
      </c>
      <c r="AC113" s="145">
        <v>7</v>
      </c>
      <c r="AZ113" s="145">
        <v>2</v>
      </c>
      <c r="BA113" s="145">
        <f t="shared" si="43"/>
        <v>0</v>
      </c>
      <c r="BB113" s="145">
        <f t="shared" si="44"/>
        <v>0</v>
      </c>
      <c r="BC113" s="145">
        <f t="shared" si="45"/>
        <v>0</v>
      </c>
      <c r="BD113" s="145">
        <f t="shared" si="46"/>
        <v>0</v>
      </c>
      <c r="BE113" s="145">
        <f t="shared" si="47"/>
        <v>0</v>
      </c>
      <c r="CA113" s="174">
        <v>1</v>
      </c>
      <c r="CB113" s="174">
        <v>7</v>
      </c>
      <c r="CZ113" s="145">
        <v>0.00048</v>
      </c>
    </row>
    <row r="114" spans="1:104" ht="12.75">
      <c r="A114" s="168">
        <v>93</v>
      </c>
      <c r="B114" s="169" t="s">
        <v>270</v>
      </c>
      <c r="C114" s="170" t="s">
        <v>271</v>
      </c>
      <c r="D114" s="171" t="s">
        <v>113</v>
      </c>
      <c r="E114" s="172">
        <v>4</v>
      </c>
      <c r="F114" s="195"/>
      <c r="G114" s="173">
        <f t="shared" si="42"/>
        <v>0</v>
      </c>
      <c r="O114" s="167">
        <v>2</v>
      </c>
      <c r="AA114" s="145">
        <v>1</v>
      </c>
      <c r="AB114" s="145">
        <v>7</v>
      </c>
      <c r="AC114" s="145">
        <v>7</v>
      </c>
      <c r="AZ114" s="145">
        <v>2</v>
      </c>
      <c r="BA114" s="145">
        <f t="shared" si="43"/>
        <v>0</v>
      </c>
      <c r="BB114" s="145">
        <f t="shared" si="44"/>
        <v>0</v>
      </c>
      <c r="BC114" s="145">
        <f t="shared" si="45"/>
        <v>0</v>
      </c>
      <c r="BD114" s="145">
        <f t="shared" si="46"/>
        <v>0</v>
      </c>
      <c r="BE114" s="145">
        <f t="shared" si="47"/>
        <v>0</v>
      </c>
      <c r="CA114" s="174">
        <v>1</v>
      </c>
      <c r="CB114" s="174">
        <v>7</v>
      </c>
      <c r="CZ114" s="145">
        <v>0.00132</v>
      </c>
    </row>
    <row r="115" spans="1:104" ht="12.75">
      <c r="A115" s="168">
        <v>94</v>
      </c>
      <c r="B115" s="169" t="s">
        <v>272</v>
      </c>
      <c r="C115" s="170" t="s">
        <v>273</v>
      </c>
      <c r="D115" s="171" t="s">
        <v>113</v>
      </c>
      <c r="E115" s="172">
        <v>2</v>
      </c>
      <c r="F115" s="195"/>
      <c r="G115" s="173">
        <f t="shared" si="42"/>
        <v>0</v>
      </c>
      <c r="O115" s="167">
        <v>2</v>
      </c>
      <c r="AA115" s="145">
        <v>1</v>
      </c>
      <c r="AB115" s="145">
        <v>7</v>
      </c>
      <c r="AC115" s="145">
        <v>7</v>
      </c>
      <c r="AZ115" s="145">
        <v>2</v>
      </c>
      <c r="BA115" s="145">
        <f t="shared" si="43"/>
        <v>0</v>
      </c>
      <c r="BB115" s="145">
        <f t="shared" si="44"/>
        <v>0</v>
      </c>
      <c r="BC115" s="145">
        <f t="shared" si="45"/>
        <v>0</v>
      </c>
      <c r="BD115" s="145">
        <f t="shared" si="46"/>
        <v>0</v>
      </c>
      <c r="BE115" s="145">
        <f t="shared" si="47"/>
        <v>0</v>
      </c>
      <c r="CA115" s="174">
        <v>1</v>
      </c>
      <c r="CB115" s="174">
        <v>7</v>
      </c>
      <c r="CZ115" s="145">
        <v>0</v>
      </c>
    </row>
    <row r="116" spans="1:104" ht="12.75">
      <c r="A116" s="168">
        <v>95</v>
      </c>
      <c r="B116" s="169" t="s">
        <v>274</v>
      </c>
      <c r="C116" s="170" t="s">
        <v>275</v>
      </c>
      <c r="D116" s="171" t="s">
        <v>113</v>
      </c>
      <c r="E116" s="172">
        <v>1</v>
      </c>
      <c r="F116" s="195"/>
      <c r="G116" s="173">
        <f t="shared" si="42"/>
        <v>0</v>
      </c>
      <c r="O116" s="167">
        <v>2</v>
      </c>
      <c r="AA116" s="145">
        <v>1</v>
      </c>
      <c r="AB116" s="145">
        <v>7</v>
      </c>
      <c r="AC116" s="145">
        <v>7</v>
      </c>
      <c r="AZ116" s="145">
        <v>2</v>
      </c>
      <c r="BA116" s="145">
        <f t="shared" si="43"/>
        <v>0</v>
      </c>
      <c r="BB116" s="145">
        <f t="shared" si="44"/>
        <v>0</v>
      </c>
      <c r="BC116" s="145">
        <f t="shared" si="45"/>
        <v>0</v>
      </c>
      <c r="BD116" s="145">
        <f t="shared" si="46"/>
        <v>0</v>
      </c>
      <c r="BE116" s="145">
        <f t="shared" si="47"/>
        <v>0</v>
      </c>
      <c r="CA116" s="174">
        <v>1</v>
      </c>
      <c r="CB116" s="174">
        <v>7</v>
      </c>
      <c r="CZ116" s="145">
        <v>0</v>
      </c>
    </row>
    <row r="117" spans="1:104" ht="12.75">
      <c r="A117" s="168">
        <v>96</v>
      </c>
      <c r="B117" s="169" t="s">
        <v>276</v>
      </c>
      <c r="C117" s="170" t="s">
        <v>277</v>
      </c>
      <c r="D117" s="171" t="s">
        <v>113</v>
      </c>
      <c r="E117" s="172">
        <v>4</v>
      </c>
      <c r="F117" s="195"/>
      <c r="G117" s="173">
        <f t="shared" si="42"/>
        <v>0</v>
      </c>
      <c r="O117" s="167">
        <v>2</v>
      </c>
      <c r="AA117" s="145">
        <v>1</v>
      </c>
      <c r="AB117" s="145">
        <v>7</v>
      </c>
      <c r="AC117" s="145">
        <v>7</v>
      </c>
      <c r="AZ117" s="145">
        <v>2</v>
      </c>
      <c r="BA117" s="145">
        <f t="shared" si="43"/>
        <v>0</v>
      </c>
      <c r="BB117" s="145">
        <f t="shared" si="44"/>
        <v>0</v>
      </c>
      <c r="BC117" s="145">
        <f t="shared" si="45"/>
        <v>0</v>
      </c>
      <c r="BD117" s="145">
        <f t="shared" si="46"/>
        <v>0</v>
      </c>
      <c r="BE117" s="145">
        <f t="shared" si="47"/>
        <v>0</v>
      </c>
      <c r="CA117" s="174">
        <v>1</v>
      </c>
      <c r="CB117" s="174">
        <v>7</v>
      </c>
      <c r="CZ117" s="145">
        <v>0</v>
      </c>
    </row>
    <row r="118" spans="1:104" ht="12.75">
      <c r="A118" s="168">
        <v>97</v>
      </c>
      <c r="B118" s="169" t="s">
        <v>278</v>
      </c>
      <c r="C118" s="170" t="s">
        <v>279</v>
      </c>
      <c r="D118" s="171" t="s">
        <v>113</v>
      </c>
      <c r="E118" s="172">
        <v>3</v>
      </c>
      <c r="F118" s="195"/>
      <c r="G118" s="173">
        <f t="shared" si="42"/>
        <v>0</v>
      </c>
      <c r="O118" s="167">
        <v>2</v>
      </c>
      <c r="AA118" s="145">
        <v>1</v>
      </c>
      <c r="AB118" s="145">
        <v>7</v>
      </c>
      <c r="AC118" s="145">
        <v>7</v>
      </c>
      <c r="AZ118" s="145">
        <v>2</v>
      </c>
      <c r="BA118" s="145">
        <f t="shared" si="43"/>
        <v>0</v>
      </c>
      <c r="BB118" s="145">
        <f t="shared" si="44"/>
        <v>0</v>
      </c>
      <c r="BC118" s="145">
        <f t="shared" si="45"/>
        <v>0</v>
      </c>
      <c r="BD118" s="145">
        <f t="shared" si="46"/>
        <v>0</v>
      </c>
      <c r="BE118" s="145">
        <f t="shared" si="47"/>
        <v>0</v>
      </c>
      <c r="CA118" s="174">
        <v>1</v>
      </c>
      <c r="CB118" s="174">
        <v>7</v>
      </c>
      <c r="CZ118" s="145">
        <v>0.00097</v>
      </c>
    </row>
    <row r="119" spans="1:104" ht="12.75">
      <c r="A119" s="168">
        <v>98</v>
      </c>
      <c r="B119" s="169" t="s">
        <v>280</v>
      </c>
      <c r="C119" s="170" t="s">
        <v>281</v>
      </c>
      <c r="D119" s="171" t="s">
        <v>113</v>
      </c>
      <c r="E119" s="172">
        <v>4</v>
      </c>
      <c r="F119" s="195"/>
      <c r="G119" s="173">
        <f t="shared" si="42"/>
        <v>0</v>
      </c>
      <c r="O119" s="167">
        <v>2</v>
      </c>
      <c r="AA119" s="145">
        <v>1</v>
      </c>
      <c r="AB119" s="145">
        <v>7</v>
      </c>
      <c r="AC119" s="145">
        <v>7</v>
      </c>
      <c r="AZ119" s="145">
        <v>2</v>
      </c>
      <c r="BA119" s="145">
        <f t="shared" si="43"/>
        <v>0</v>
      </c>
      <c r="BB119" s="145">
        <f t="shared" si="44"/>
        <v>0</v>
      </c>
      <c r="BC119" s="145">
        <f t="shared" si="45"/>
        <v>0</v>
      </c>
      <c r="BD119" s="145">
        <f t="shared" si="46"/>
        <v>0</v>
      </c>
      <c r="BE119" s="145">
        <f t="shared" si="47"/>
        <v>0</v>
      </c>
      <c r="CA119" s="174">
        <v>1</v>
      </c>
      <c r="CB119" s="174">
        <v>7</v>
      </c>
      <c r="CZ119" s="145">
        <v>0.0032</v>
      </c>
    </row>
    <row r="120" spans="1:104" ht="12.75">
      <c r="A120" s="168">
        <v>99</v>
      </c>
      <c r="B120" s="169" t="s">
        <v>282</v>
      </c>
      <c r="C120" s="170" t="s">
        <v>283</v>
      </c>
      <c r="D120" s="171" t="s">
        <v>113</v>
      </c>
      <c r="E120" s="172">
        <v>18</v>
      </c>
      <c r="F120" s="195"/>
      <c r="G120" s="173">
        <f t="shared" si="42"/>
        <v>0</v>
      </c>
      <c r="O120" s="167">
        <v>2</v>
      </c>
      <c r="AA120" s="145">
        <v>1</v>
      </c>
      <c r="AB120" s="145">
        <v>7</v>
      </c>
      <c r="AC120" s="145">
        <v>7</v>
      </c>
      <c r="AZ120" s="145">
        <v>2</v>
      </c>
      <c r="BA120" s="145">
        <f t="shared" si="43"/>
        <v>0</v>
      </c>
      <c r="BB120" s="145">
        <f t="shared" si="44"/>
        <v>0</v>
      </c>
      <c r="BC120" s="145">
        <f t="shared" si="45"/>
        <v>0</v>
      </c>
      <c r="BD120" s="145">
        <f t="shared" si="46"/>
        <v>0</v>
      </c>
      <c r="BE120" s="145">
        <f t="shared" si="47"/>
        <v>0</v>
      </c>
      <c r="CA120" s="174">
        <v>1</v>
      </c>
      <c r="CB120" s="174">
        <v>7</v>
      </c>
      <c r="CZ120" s="145">
        <v>0.00057</v>
      </c>
    </row>
    <row r="121" spans="1:104" ht="12.75">
      <c r="A121" s="168">
        <v>100</v>
      </c>
      <c r="B121" s="169" t="s">
        <v>284</v>
      </c>
      <c r="C121" s="170" t="s">
        <v>285</v>
      </c>
      <c r="D121" s="171" t="s">
        <v>113</v>
      </c>
      <c r="E121" s="172">
        <v>3</v>
      </c>
      <c r="F121" s="195"/>
      <c r="G121" s="173">
        <f t="shared" si="42"/>
        <v>0</v>
      </c>
      <c r="O121" s="167">
        <v>2</v>
      </c>
      <c r="AA121" s="145">
        <v>1</v>
      </c>
      <c r="AB121" s="145">
        <v>7</v>
      </c>
      <c r="AC121" s="145">
        <v>7</v>
      </c>
      <c r="AZ121" s="145">
        <v>2</v>
      </c>
      <c r="BA121" s="145">
        <f t="shared" si="43"/>
        <v>0</v>
      </c>
      <c r="BB121" s="145">
        <f t="shared" si="44"/>
        <v>0</v>
      </c>
      <c r="BC121" s="145">
        <f t="shared" si="45"/>
        <v>0</v>
      </c>
      <c r="BD121" s="145">
        <f t="shared" si="46"/>
        <v>0</v>
      </c>
      <c r="BE121" s="145">
        <f t="shared" si="47"/>
        <v>0</v>
      </c>
      <c r="CA121" s="174">
        <v>1</v>
      </c>
      <c r="CB121" s="174">
        <v>7</v>
      </c>
      <c r="CZ121" s="145">
        <v>0.00221</v>
      </c>
    </row>
    <row r="122" spans="1:104" ht="12.75">
      <c r="A122" s="168">
        <v>101</v>
      </c>
      <c r="B122" s="169" t="s">
        <v>29</v>
      </c>
      <c r="C122" s="170" t="s">
        <v>286</v>
      </c>
      <c r="D122" s="171" t="s">
        <v>113</v>
      </c>
      <c r="E122" s="172">
        <v>1</v>
      </c>
      <c r="F122" s="195"/>
      <c r="G122" s="173">
        <f t="shared" si="42"/>
        <v>0</v>
      </c>
      <c r="O122" s="167">
        <v>2</v>
      </c>
      <c r="AA122" s="145">
        <v>1</v>
      </c>
      <c r="AB122" s="145">
        <v>7</v>
      </c>
      <c r="AC122" s="145">
        <v>7</v>
      </c>
      <c r="AZ122" s="145">
        <v>2</v>
      </c>
      <c r="BA122" s="145">
        <f t="shared" si="43"/>
        <v>0</v>
      </c>
      <c r="BB122" s="145">
        <f t="shared" si="44"/>
        <v>0</v>
      </c>
      <c r="BC122" s="145">
        <f t="shared" si="45"/>
        <v>0</v>
      </c>
      <c r="BD122" s="145">
        <f t="shared" si="46"/>
        <v>0</v>
      </c>
      <c r="BE122" s="145">
        <f t="shared" si="47"/>
        <v>0</v>
      </c>
      <c r="CA122" s="174">
        <v>1</v>
      </c>
      <c r="CB122" s="174">
        <v>7</v>
      </c>
      <c r="CZ122" s="145">
        <v>0</v>
      </c>
    </row>
    <row r="123" spans="1:104" ht="12.75">
      <c r="A123" s="168">
        <v>102</v>
      </c>
      <c r="B123" s="169" t="s">
        <v>29</v>
      </c>
      <c r="C123" s="170" t="s">
        <v>287</v>
      </c>
      <c r="D123" s="171" t="s">
        <v>156</v>
      </c>
      <c r="E123" s="172">
        <v>2</v>
      </c>
      <c r="F123" s="195"/>
      <c r="G123" s="173">
        <f t="shared" si="42"/>
        <v>0</v>
      </c>
      <c r="O123" s="167">
        <v>2</v>
      </c>
      <c r="AA123" s="145">
        <v>12</v>
      </c>
      <c r="AB123" s="145">
        <v>0</v>
      </c>
      <c r="AC123" s="145">
        <v>13</v>
      </c>
      <c r="AZ123" s="145">
        <v>2</v>
      </c>
      <c r="BA123" s="145">
        <f t="shared" si="43"/>
        <v>0</v>
      </c>
      <c r="BB123" s="145">
        <f t="shared" si="44"/>
        <v>0</v>
      </c>
      <c r="BC123" s="145">
        <f t="shared" si="45"/>
        <v>0</v>
      </c>
      <c r="BD123" s="145">
        <f t="shared" si="46"/>
        <v>0</v>
      </c>
      <c r="BE123" s="145">
        <f t="shared" si="47"/>
        <v>0</v>
      </c>
      <c r="CA123" s="174">
        <v>12</v>
      </c>
      <c r="CB123" s="174">
        <v>0</v>
      </c>
      <c r="CZ123" s="145">
        <v>0</v>
      </c>
    </row>
    <row r="124" spans="1:104" ht="12.75">
      <c r="A124" s="168">
        <v>103</v>
      </c>
      <c r="B124" s="169" t="s">
        <v>29</v>
      </c>
      <c r="C124" s="170" t="s">
        <v>288</v>
      </c>
      <c r="D124" s="171" t="s">
        <v>113</v>
      </c>
      <c r="E124" s="172">
        <v>1</v>
      </c>
      <c r="F124" s="195"/>
      <c r="G124" s="173">
        <f t="shared" si="42"/>
        <v>0</v>
      </c>
      <c r="O124" s="167">
        <v>2</v>
      </c>
      <c r="AA124" s="145">
        <v>12</v>
      </c>
      <c r="AB124" s="145">
        <v>0</v>
      </c>
      <c r="AC124" s="145">
        <v>85</v>
      </c>
      <c r="AZ124" s="145">
        <v>2</v>
      </c>
      <c r="BA124" s="145">
        <f t="shared" si="43"/>
        <v>0</v>
      </c>
      <c r="BB124" s="145">
        <f t="shared" si="44"/>
        <v>0</v>
      </c>
      <c r="BC124" s="145">
        <f t="shared" si="45"/>
        <v>0</v>
      </c>
      <c r="BD124" s="145">
        <f t="shared" si="46"/>
        <v>0</v>
      </c>
      <c r="BE124" s="145">
        <f t="shared" si="47"/>
        <v>0</v>
      </c>
      <c r="CA124" s="174">
        <v>12</v>
      </c>
      <c r="CB124" s="174">
        <v>0</v>
      </c>
      <c r="CZ124" s="145">
        <v>0</v>
      </c>
    </row>
    <row r="125" spans="1:104" ht="12.75">
      <c r="A125" s="168">
        <v>104</v>
      </c>
      <c r="B125" s="169" t="s">
        <v>289</v>
      </c>
      <c r="C125" s="170" t="s">
        <v>290</v>
      </c>
      <c r="D125" s="171" t="s">
        <v>67</v>
      </c>
      <c r="E125" s="172">
        <v>1437.485</v>
      </c>
      <c r="F125" s="195"/>
      <c r="G125" s="173">
        <f t="shared" si="42"/>
        <v>0</v>
      </c>
      <c r="O125" s="167">
        <v>2</v>
      </c>
      <c r="AA125" s="145">
        <v>7</v>
      </c>
      <c r="AB125" s="145">
        <v>1002</v>
      </c>
      <c r="AC125" s="145">
        <v>5</v>
      </c>
      <c r="AZ125" s="145">
        <v>2</v>
      </c>
      <c r="BA125" s="145">
        <f t="shared" si="43"/>
        <v>0</v>
      </c>
      <c r="BB125" s="145">
        <f t="shared" si="44"/>
        <v>0</v>
      </c>
      <c r="BC125" s="145">
        <f t="shared" si="45"/>
        <v>0</v>
      </c>
      <c r="BD125" s="145">
        <f t="shared" si="46"/>
        <v>0</v>
      </c>
      <c r="BE125" s="145">
        <f t="shared" si="47"/>
        <v>0</v>
      </c>
      <c r="CA125" s="174">
        <v>7</v>
      </c>
      <c r="CB125" s="174">
        <v>1002</v>
      </c>
      <c r="CZ125" s="145">
        <v>0</v>
      </c>
    </row>
    <row r="126" spans="1:57" ht="12.75">
      <c r="A126" s="175"/>
      <c r="B126" s="176" t="s">
        <v>108</v>
      </c>
      <c r="C126" s="177" t="str">
        <f>CONCATENATE(B101," ",C101)</f>
        <v>734 Armatury</v>
      </c>
      <c r="D126" s="178"/>
      <c r="E126" s="179"/>
      <c r="F126" s="180"/>
      <c r="G126" s="181">
        <f>SUM(G101:G125)</f>
        <v>0</v>
      </c>
      <c r="O126" s="167">
        <v>4</v>
      </c>
      <c r="BA126" s="182">
        <f>SUM(BA101:BA125)</f>
        <v>0</v>
      </c>
      <c r="BB126" s="182">
        <f>SUM(BB101:BB125)</f>
        <v>0</v>
      </c>
      <c r="BC126" s="182">
        <f>SUM(BC101:BC125)</f>
        <v>0</v>
      </c>
      <c r="BD126" s="182">
        <f>SUM(BD101:BD125)</f>
        <v>0</v>
      </c>
      <c r="BE126" s="182">
        <f>SUM(BE101:BE125)</f>
        <v>0</v>
      </c>
    </row>
    <row r="127" spans="1:15" ht="12.75">
      <c r="A127" s="160" t="s">
        <v>87</v>
      </c>
      <c r="B127" s="161" t="s">
        <v>291</v>
      </c>
      <c r="C127" s="162" t="s">
        <v>292</v>
      </c>
      <c r="D127" s="163"/>
      <c r="E127" s="164"/>
      <c r="F127" s="164"/>
      <c r="G127" s="165"/>
      <c r="H127" s="166"/>
      <c r="I127" s="166"/>
      <c r="O127" s="167">
        <v>1</v>
      </c>
    </row>
    <row r="128" spans="1:104" ht="12.75">
      <c r="A128" s="168">
        <v>105</v>
      </c>
      <c r="B128" s="169" t="s">
        <v>172</v>
      </c>
      <c r="C128" s="170" t="s">
        <v>293</v>
      </c>
      <c r="D128" s="171" t="s">
        <v>160</v>
      </c>
      <c r="E128" s="172">
        <v>24</v>
      </c>
      <c r="F128" s="195"/>
      <c r="G128" s="173">
        <f>E128*F128</f>
        <v>0</v>
      </c>
      <c r="O128" s="167">
        <v>2</v>
      </c>
      <c r="AA128" s="145">
        <v>1</v>
      </c>
      <c r="AB128" s="145">
        <v>7</v>
      </c>
      <c r="AC128" s="145">
        <v>7</v>
      </c>
      <c r="AZ128" s="145">
        <v>2</v>
      </c>
      <c r="BA128" s="145">
        <f>IF(AZ128=1,G128,0)</f>
        <v>0</v>
      </c>
      <c r="BB128" s="145">
        <f>IF(AZ128=2,G128,0)</f>
        <v>0</v>
      </c>
      <c r="BC128" s="145">
        <f>IF(AZ128=3,G128,0)</f>
        <v>0</v>
      </c>
      <c r="BD128" s="145">
        <f>IF(AZ128=4,G128,0)</f>
        <v>0</v>
      </c>
      <c r="BE128" s="145">
        <f>IF(AZ128=5,G128,0)</f>
        <v>0</v>
      </c>
      <c r="CA128" s="174">
        <v>1</v>
      </c>
      <c r="CB128" s="174">
        <v>7</v>
      </c>
      <c r="CZ128" s="145">
        <v>2156</v>
      </c>
    </row>
    <row r="129" spans="1:104" ht="12.75">
      <c r="A129" s="168">
        <v>106</v>
      </c>
      <c r="B129" s="169" t="s">
        <v>294</v>
      </c>
      <c r="C129" s="170" t="s">
        <v>295</v>
      </c>
      <c r="D129" s="171" t="s">
        <v>160</v>
      </c>
      <c r="E129" s="172">
        <v>5</v>
      </c>
      <c r="F129" s="195"/>
      <c r="G129" s="173">
        <f>E129*F129</f>
        <v>0</v>
      </c>
      <c r="O129" s="167">
        <v>2</v>
      </c>
      <c r="AA129" s="145">
        <v>12</v>
      </c>
      <c r="AB129" s="145">
        <v>0</v>
      </c>
      <c r="AC129" s="145">
        <v>86</v>
      </c>
      <c r="AZ129" s="145">
        <v>2</v>
      </c>
      <c r="BA129" s="145">
        <f>IF(AZ129=1,G129,0)</f>
        <v>0</v>
      </c>
      <c r="BB129" s="145">
        <f>IF(AZ129=2,G129,0)</f>
        <v>0</v>
      </c>
      <c r="BC129" s="145">
        <f>IF(AZ129=3,G129,0)</f>
        <v>0</v>
      </c>
      <c r="BD129" s="145">
        <f>IF(AZ129=4,G129,0)</f>
        <v>0</v>
      </c>
      <c r="BE129" s="145">
        <f>IF(AZ129=5,G129,0)</f>
        <v>0</v>
      </c>
      <c r="CA129" s="174">
        <v>12</v>
      </c>
      <c r="CB129" s="174">
        <v>0</v>
      </c>
      <c r="CZ129" s="145">
        <v>640</v>
      </c>
    </row>
    <row r="130" spans="1:104" ht="12.75">
      <c r="A130" s="168">
        <v>107</v>
      </c>
      <c r="B130" s="169" t="s">
        <v>296</v>
      </c>
      <c r="C130" s="170" t="s">
        <v>297</v>
      </c>
      <c r="D130" s="171" t="s">
        <v>160</v>
      </c>
      <c r="E130" s="172">
        <v>10</v>
      </c>
      <c r="F130" s="195"/>
      <c r="G130" s="173">
        <f>E130*F130</f>
        <v>0</v>
      </c>
      <c r="O130" s="167">
        <v>2</v>
      </c>
      <c r="AA130" s="145">
        <v>12</v>
      </c>
      <c r="AB130" s="145">
        <v>0</v>
      </c>
      <c r="AC130" s="145">
        <v>87</v>
      </c>
      <c r="AZ130" s="145">
        <v>2</v>
      </c>
      <c r="BA130" s="145">
        <f>IF(AZ130=1,G130,0)</f>
        <v>0</v>
      </c>
      <c r="BB130" s="145">
        <f>IF(AZ130=2,G130,0)</f>
        <v>0</v>
      </c>
      <c r="BC130" s="145">
        <f>IF(AZ130=3,G130,0)</f>
        <v>0</v>
      </c>
      <c r="BD130" s="145">
        <f>IF(AZ130=4,G130,0)</f>
        <v>0</v>
      </c>
      <c r="BE130" s="145">
        <f>IF(AZ130=5,G130,0)</f>
        <v>0</v>
      </c>
      <c r="CA130" s="174">
        <v>12</v>
      </c>
      <c r="CB130" s="174">
        <v>0</v>
      </c>
      <c r="CZ130" s="145">
        <v>640</v>
      </c>
    </row>
    <row r="131" spans="1:57" ht="12.75">
      <c r="A131" s="175"/>
      <c r="B131" s="176" t="s">
        <v>108</v>
      </c>
      <c r="C131" s="177" t="str">
        <f>CONCATENATE(B127," ",C127)</f>
        <v>735 Otopná tělesa</v>
      </c>
      <c r="D131" s="178"/>
      <c r="E131" s="179"/>
      <c r="F131" s="180"/>
      <c r="G131" s="181">
        <f>SUM(G127:G130)</f>
        <v>0</v>
      </c>
      <c r="O131" s="167">
        <v>4</v>
      </c>
      <c r="BA131" s="182">
        <f>SUM(BA127:BA130)</f>
        <v>0</v>
      </c>
      <c r="BB131" s="182">
        <f>SUM(BB127:BB130)</f>
        <v>0</v>
      </c>
      <c r="BC131" s="182">
        <f>SUM(BC127:BC130)</f>
        <v>0</v>
      </c>
      <c r="BD131" s="182">
        <f>SUM(BD127:BD130)</f>
        <v>0</v>
      </c>
      <c r="BE131" s="182">
        <f>SUM(BE127:BE130)</f>
        <v>0</v>
      </c>
    </row>
    <row r="132" spans="1:15" ht="12.75">
      <c r="A132" s="160" t="s">
        <v>87</v>
      </c>
      <c r="B132" s="161" t="s">
        <v>298</v>
      </c>
      <c r="C132" s="162" t="s">
        <v>299</v>
      </c>
      <c r="D132" s="163"/>
      <c r="E132" s="164"/>
      <c r="F132" s="164"/>
      <c r="G132" s="165"/>
      <c r="H132" s="166"/>
      <c r="I132" s="166"/>
      <c r="O132" s="167">
        <v>1</v>
      </c>
    </row>
    <row r="133" spans="1:104" ht="12.75">
      <c r="A133" s="168">
        <v>108</v>
      </c>
      <c r="B133" s="169" t="s">
        <v>300</v>
      </c>
      <c r="C133" s="170" t="s">
        <v>301</v>
      </c>
      <c r="D133" s="171" t="s">
        <v>302</v>
      </c>
      <c r="E133" s="172">
        <v>50</v>
      </c>
      <c r="F133" s="195"/>
      <c r="G133" s="173">
        <f>E133*F133</f>
        <v>0</v>
      </c>
      <c r="O133" s="167">
        <v>2</v>
      </c>
      <c r="AA133" s="145">
        <v>1</v>
      </c>
      <c r="AB133" s="145">
        <v>7</v>
      </c>
      <c r="AC133" s="145">
        <v>7</v>
      </c>
      <c r="AZ133" s="145">
        <v>2</v>
      </c>
      <c r="BA133" s="145">
        <f>IF(AZ133=1,G133,0)</f>
        <v>0</v>
      </c>
      <c r="BB133" s="145">
        <f>IF(AZ133=2,G133,0)</f>
        <v>0</v>
      </c>
      <c r="BC133" s="145">
        <f>IF(AZ133=3,G133,0)</f>
        <v>0</v>
      </c>
      <c r="BD133" s="145">
        <f>IF(AZ133=4,G133,0)</f>
        <v>0</v>
      </c>
      <c r="BE133" s="145">
        <f>IF(AZ133=5,G133,0)</f>
        <v>0</v>
      </c>
      <c r="CA133" s="174">
        <v>1</v>
      </c>
      <c r="CB133" s="174">
        <v>7</v>
      </c>
      <c r="CZ133" s="145">
        <v>9E-05</v>
      </c>
    </row>
    <row r="134" spans="1:104" ht="12.75">
      <c r="A134" s="168">
        <v>109</v>
      </c>
      <c r="B134" s="169" t="s">
        <v>303</v>
      </c>
      <c r="C134" s="170" t="s">
        <v>304</v>
      </c>
      <c r="D134" s="171" t="s">
        <v>305</v>
      </c>
      <c r="E134" s="172">
        <v>50</v>
      </c>
      <c r="F134" s="195"/>
      <c r="G134" s="173">
        <f>E134*F134</f>
        <v>0</v>
      </c>
      <c r="O134" s="167">
        <v>2</v>
      </c>
      <c r="AA134" s="145">
        <v>1</v>
      </c>
      <c r="AB134" s="145">
        <v>7</v>
      </c>
      <c r="AC134" s="145">
        <v>7</v>
      </c>
      <c r="AZ134" s="145">
        <v>2</v>
      </c>
      <c r="BA134" s="145">
        <f>IF(AZ134=1,G134,0)</f>
        <v>0</v>
      </c>
      <c r="BB134" s="145">
        <f>IF(AZ134=2,G134,0)</f>
        <v>0</v>
      </c>
      <c r="BC134" s="145">
        <f>IF(AZ134=3,G134,0)</f>
        <v>0</v>
      </c>
      <c r="BD134" s="145">
        <f>IF(AZ134=4,G134,0)</f>
        <v>0</v>
      </c>
      <c r="BE134" s="145">
        <f>IF(AZ134=5,G134,0)</f>
        <v>0</v>
      </c>
      <c r="CA134" s="174">
        <v>1</v>
      </c>
      <c r="CB134" s="174">
        <v>7</v>
      </c>
      <c r="CZ134" s="145">
        <v>5E-05</v>
      </c>
    </row>
    <row r="135" spans="1:104" ht="12.75">
      <c r="A135" s="168">
        <v>110</v>
      </c>
      <c r="B135" s="169" t="s">
        <v>306</v>
      </c>
      <c r="C135" s="170" t="s">
        <v>307</v>
      </c>
      <c r="D135" s="171" t="s">
        <v>302</v>
      </c>
      <c r="E135" s="172">
        <v>50</v>
      </c>
      <c r="F135" s="195"/>
      <c r="G135" s="173">
        <f>E135*F135</f>
        <v>0</v>
      </c>
      <c r="O135" s="167">
        <v>2</v>
      </c>
      <c r="AA135" s="145">
        <v>12</v>
      </c>
      <c r="AB135" s="145">
        <v>0</v>
      </c>
      <c r="AC135" s="145">
        <v>14</v>
      </c>
      <c r="AZ135" s="145">
        <v>2</v>
      </c>
      <c r="BA135" s="145">
        <f>IF(AZ135=1,G135,0)</f>
        <v>0</v>
      </c>
      <c r="BB135" s="145">
        <f>IF(AZ135=2,G135,0)</f>
        <v>0</v>
      </c>
      <c r="BC135" s="145">
        <f>IF(AZ135=3,G135,0)</f>
        <v>0</v>
      </c>
      <c r="BD135" s="145">
        <f>IF(AZ135=4,G135,0)</f>
        <v>0</v>
      </c>
      <c r="BE135" s="145">
        <f>IF(AZ135=5,G135,0)</f>
        <v>0</v>
      </c>
      <c r="CA135" s="174">
        <v>12</v>
      </c>
      <c r="CB135" s="174">
        <v>0</v>
      </c>
      <c r="CZ135" s="145">
        <v>0</v>
      </c>
    </row>
    <row r="136" spans="1:104" ht="12.75">
      <c r="A136" s="168">
        <v>111</v>
      </c>
      <c r="B136" s="169" t="s">
        <v>308</v>
      </c>
      <c r="C136" s="170" t="s">
        <v>309</v>
      </c>
      <c r="D136" s="171" t="s">
        <v>67</v>
      </c>
      <c r="E136" s="172">
        <v>152.4</v>
      </c>
      <c r="F136" s="195"/>
      <c r="G136" s="173">
        <f>E136*F136</f>
        <v>0</v>
      </c>
      <c r="O136" s="167">
        <v>2</v>
      </c>
      <c r="AA136" s="145">
        <v>7</v>
      </c>
      <c r="AB136" s="145">
        <v>1002</v>
      </c>
      <c r="AC136" s="145">
        <v>5</v>
      </c>
      <c r="AZ136" s="145">
        <v>2</v>
      </c>
      <c r="BA136" s="145">
        <f>IF(AZ136=1,G136,0)</f>
        <v>0</v>
      </c>
      <c r="BB136" s="145">
        <f>IF(AZ136=2,G136,0)</f>
        <v>0</v>
      </c>
      <c r="BC136" s="145">
        <f>IF(AZ136=3,G136,0)</f>
        <v>0</v>
      </c>
      <c r="BD136" s="145">
        <f>IF(AZ136=4,G136,0)</f>
        <v>0</v>
      </c>
      <c r="BE136" s="145">
        <f>IF(AZ136=5,G136,0)</f>
        <v>0</v>
      </c>
      <c r="CA136" s="174">
        <v>7</v>
      </c>
      <c r="CB136" s="174">
        <v>1002</v>
      </c>
      <c r="CZ136" s="145">
        <v>0</v>
      </c>
    </row>
    <row r="137" spans="1:57" ht="12.75">
      <c r="A137" s="175"/>
      <c r="B137" s="176" t="s">
        <v>108</v>
      </c>
      <c r="C137" s="177" t="str">
        <f>CONCATENATE(B132," ",C132)</f>
        <v>767 Konstrukce zámečnické</v>
      </c>
      <c r="D137" s="178"/>
      <c r="E137" s="179"/>
      <c r="F137" s="180"/>
      <c r="G137" s="181">
        <f>SUM(G132:G136)</f>
        <v>0</v>
      </c>
      <c r="O137" s="167">
        <v>4</v>
      </c>
      <c r="BA137" s="182">
        <f>SUM(BA132:BA136)</f>
        <v>0</v>
      </c>
      <c r="BB137" s="182">
        <f>SUM(BB132:BB136)</f>
        <v>0</v>
      </c>
      <c r="BC137" s="182">
        <f>SUM(BC132:BC136)</f>
        <v>0</v>
      </c>
      <c r="BD137" s="182">
        <f>SUM(BD132:BD136)</f>
        <v>0</v>
      </c>
      <c r="BE137" s="182">
        <f>SUM(BE132:BE136)</f>
        <v>0</v>
      </c>
    </row>
    <row r="138" spans="1:15" ht="12.75">
      <c r="A138" s="160" t="s">
        <v>87</v>
      </c>
      <c r="B138" s="161" t="s">
        <v>310</v>
      </c>
      <c r="C138" s="162" t="s">
        <v>311</v>
      </c>
      <c r="D138" s="163"/>
      <c r="E138" s="164"/>
      <c r="F138" s="164"/>
      <c r="G138" s="165"/>
      <c r="H138" s="166"/>
      <c r="I138" s="166"/>
      <c r="O138" s="167">
        <v>1</v>
      </c>
    </row>
    <row r="139" spans="1:104" ht="12.75">
      <c r="A139" s="168">
        <v>112</v>
      </c>
      <c r="B139" s="169" t="s">
        <v>312</v>
      </c>
      <c r="C139" s="170" t="s">
        <v>313</v>
      </c>
      <c r="D139" s="171" t="s">
        <v>92</v>
      </c>
      <c r="E139" s="172">
        <v>98</v>
      </c>
      <c r="F139" s="195"/>
      <c r="G139" s="173">
        <f>E139*F139</f>
        <v>0</v>
      </c>
      <c r="O139" s="167">
        <v>2</v>
      </c>
      <c r="AA139" s="145">
        <v>1</v>
      </c>
      <c r="AB139" s="145">
        <v>7</v>
      </c>
      <c r="AC139" s="145">
        <v>7</v>
      </c>
      <c r="AZ139" s="145">
        <v>2</v>
      </c>
      <c r="BA139" s="145">
        <f>IF(AZ139=1,G139,0)</f>
        <v>0</v>
      </c>
      <c r="BB139" s="145">
        <f>IF(AZ139=2,G139,0)</f>
        <v>0</v>
      </c>
      <c r="BC139" s="145">
        <f>IF(AZ139=3,G139,0)</f>
        <v>0</v>
      </c>
      <c r="BD139" s="145">
        <f>IF(AZ139=4,G139,0)</f>
        <v>0</v>
      </c>
      <c r="BE139" s="145">
        <f>IF(AZ139=5,G139,0)</f>
        <v>0</v>
      </c>
      <c r="CA139" s="174">
        <v>1</v>
      </c>
      <c r="CB139" s="174">
        <v>7</v>
      </c>
      <c r="CZ139" s="145">
        <v>9E-05</v>
      </c>
    </row>
    <row r="140" spans="1:57" ht="12.75">
      <c r="A140" s="175"/>
      <c r="B140" s="176" t="s">
        <v>108</v>
      </c>
      <c r="C140" s="177" t="str">
        <f>CONCATENATE(B138," ",C138)</f>
        <v>783 Nátěry</v>
      </c>
      <c r="D140" s="178"/>
      <c r="E140" s="179"/>
      <c r="F140" s="180"/>
      <c r="G140" s="181">
        <f>SUM(G138:G139)</f>
        <v>0</v>
      </c>
      <c r="O140" s="167">
        <v>4</v>
      </c>
      <c r="BA140" s="182">
        <f>SUM(BA138:BA139)</f>
        <v>0</v>
      </c>
      <c r="BB140" s="182">
        <f>SUM(BB138:BB139)</f>
        <v>0</v>
      </c>
      <c r="BC140" s="182">
        <f>SUM(BC138:BC139)</f>
        <v>0</v>
      </c>
      <c r="BD140" s="182">
        <f>SUM(BD138:BD139)</f>
        <v>0</v>
      </c>
      <c r="BE140" s="182">
        <f>SUM(BE138:BE139)</f>
        <v>0</v>
      </c>
    </row>
    <row r="141" spans="1:15" ht="12.75">
      <c r="A141" s="160" t="s">
        <v>87</v>
      </c>
      <c r="B141" s="161" t="s">
        <v>314</v>
      </c>
      <c r="C141" s="162" t="s">
        <v>315</v>
      </c>
      <c r="D141" s="163"/>
      <c r="E141" s="164"/>
      <c r="F141" s="164"/>
      <c r="G141" s="165"/>
      <c r="H141" s="166"/>
      <c r="I141" s="166"/>
      <c r="O141" s="167">
        <v>1</v>
      </c>
    </row>
    <row r="142" spans="1:104" ht="12.75">
      <c r="A142" s="168">
        <v>113</v>
      </c>
      <c r="B142" s="169" t="s">
        <v>316</v>
      </c>
      <c r="C142" s="170" t="s">
        <v>317</v>
      </c>
      <c r="D142" s="171" t="s">
        <v>318</v>
      </c>
      <c r="E142" s="172">
        <v>5.7949</v>
      </c>
      <c r="F142" s="195"/>
      <c r="G142" s="173">
        <f aca="true" t="shared" si="48" ref="G142:G147">E142*F142</f>
        <v>0</v>
      </c>
      <c r="O142" s="167">
        <v>2</v>
      </c>
      <c r="AA142" s="145">
        <v>8</v>
      </c>
      <c r="AB142" s="145">
        <v>0</v>
      </c>
      <c r="AC142" s="145">
        <v>3</v>
      </c>
      <c r="AZ142" s="145">
        <v>1</v>
      </c>
      <c r="BA142" s="145">
        <f aca="true" t="shared" si="49" ref="BA142:BA147">IF(AZ142=1,G142,0)</f>
        <v>0</v>
      </c>
      <c r="BB142" s="145">
        <f aca="true" t="shared" si="50" ref="BB142:BB147">IF(AZ142=2,G142,0)</f>
        <v>0</v>
      </c>
      <c r="BC142" s="145">
        <f aca="true" t="shared" si="51" ref="BC142:BC147">IF(AZ142=3,G142,0)</f>
        <v>0</v>
      </c>
      <c r="BD142" s="145">
        <f aca="true" t="shared" si="52" ref="BD142:BD147">IF(AZ142=4,G142,0)</f>
        <v>0</v>
      </c>
      <c r="BE142" s="145">
        <f aca="true" t="shared" si="53" ref="BE142:BE147">IF(AZ142=5,G142,0)</f>
        <v>0</v>
      </c>
      <c r="CA142" s="174">
        <v>8</v>
      </c>
      <c r="CB142" s="174">
        <v>0</v>
      </c>
      <c r="CZ142" s="145">
        <v>0</v>
      </c>
    </row>
    <row r="143" spans="1:104" ht="12.75">
      <c r="A143" s="168">
        <v>114</v>
      </c>
      <c r="B143" s="169" t="s">
        <v>319</v>
      </c>
      <c r="C143" s="170" t="s">
        <v>320</v>
      </c>
      <c r="D143" s="171" t="s">
        <v>318</v>
      </c>
      <c r="E143" s="172">
        <v>5.7949</v>
      </c>
      <c r="F143" s="195"/>
      <c r="G143" s="173">
        <f t="shared" si="48"/>
        <v>0</v>
      </c>
      <c r="O143" s="167">
        <v>2</v>
      </c>
      <c r="AA143" s="145">
        <v>8</v>
      </c>
      <c r="AB143" s="145">
        <v>0</v>
      </c>
      <c r="AC143" s="145">
        <v>3</v>
      </c>
      <c r="AZ143" s="145">
        <v>1</v>
      </c>
      <c r="BA143" s="145">
        <f t="shared" si="49"/>
        <v>0</v>
      </c>
      <c r="BB143" s="145">
        <f t="shared" si="50"/>
        <v>0</v>
      </c>
      <c r="BC143" s="145">
        <f t="shared" si="51"/>
        <v>0</v>
      </c>
      <c r="BD143" s="145">
        <f t="shared" si="52"/>
        <v>0</v>
      </c>
      <c r="BE143" s="145">
        <f t="shared" si="53"/>
        <v>0</v>
      </c>
      <c r="CA143" s="174">
        <v>8</v>
      </c>
      <c r="CB143" s="174">
        <v>0</v>
      </c>
      <c r="CZ143" s="145">
        <v>0</v>
      </c>
    </row>
    <row r="144" spans="1:104" ht="12.75">
      <c r="A144" s="168">
        <v>115</v>
      </c>
      <c r="B144" s="169" t="s">
        <v>321</v>
      </c>
      <c r="C144" s="170" t="s">
        <v>322</v>
      </c>
      <c r="D144" s="171" t="s">
        <v>318</v>
      </c>
      <c r="E144" s="172">
        <v>52.1541</v>
      </c>
      <c r="F144" s="195"/>
      <c r="G144" s="173">
        <f t="shared" si="48"/>
        <v>0</v>
      </c>
      <c r="O144" s="167">
        <v>2</v>
      </c>
      <c r="AA144" s="145">
        <v>8</v>
      </c>
      <c r="AB144" s="145">
        <v>0</v>
      </c>
      <c r="AC144" s="145">
        <v>3</v>
      </c>
      <c r="AZ144" s="145">
        <v>1</v>
      </c>
      <c r="BA144" s="145">
        <f t="shared" si="49"/>
        <v>0</v>
      </c>
      <c r="BB144" s="145">
        <f t="shared" si="50"/>
        <v>0</v>
      </c>
      <c r="BC144" s="145">
        <f t="shared" si="51"/>
        <v>0</v>
      </c>
      <c r="BD144" s="145">
        <f t="shared" si="52"/>
        <v>0</v>
      </c>
      <c r="BE144" s="145">
        <f t="shared" si="53"/>
        <v>0</v>
      </c>
      <c r="CA144" s="174">
        <v>8</v>
      </c>
      <c r="CB144" s="174">
        <v>0</v>
      </c>
      <c r="CZ144" s="145">
        <v>0</v>
      </c>
    </row>
    <row r="145" spans="1:104" ht="12.75">
      <c r="A145" s="168">
        <v>116</v>
      </c>
      <c r="B145" s="169" t="s">
        <v>323</v>
      </c>
      <c r="C145" s="170" t="s">
        <v>324</v>
      </c>
      <c r="D145" s="171" t="s">
        <v>318</v>
      </c>
      <c r="E145" s="172">
        <v>5.7949</v>
      </c>
      <c r="F145" s="195"/>
      <c r="G145" s="173">
        <f t="shared" si="48"/>
        <v>0</v>
      </c>
      <c r="O145" s="167">
        <v>2</v>
      </c>
      <c r="AA145" s="145">
        <v>8</v>
      </c>
      <c r="AB145" s="145">
        <v>0</v>
      </c>
      <c r="AC145" s="145">
        <v>3</v>
      </c>
      <c r="AZ145" s="145">
        <v>1</v>
      </c>
      <c r="BA145" s="145">
        <f t="shared" si="49"/>
        <v>0</v>
      </c>
      <c r="BB145" s="145">
        <f t="shared" si="50"/>
        <v>0</v>
      </c>
      <c r="BC145" s="145">
        <f t="shared" si="51"/>
        <v>0</v>
      </c>
      <c r="BD145" s="145">
        <f t="shared" si="52"/>
        <v>0</v>
      </c>
      <c r="BE145" s="145">
        <f t="shared" si="53"/>
        <v>0</v>
      </c>
      <c r="CA145" s="174">
        <v>8</v>
      </c>
      <c r="CB145" s="174">
        <v>0</v>
      </c>
      <c r="CZ145" s="145">
        <v>0</v>
      </c>
    </row>
    <row r="146" spans="1:104" ht="12.75">
      <c r="A146" s="168">
        <v>117</v>
      </c>
      <c r="B146" s="169" t="s">
        <v>325</v>
      </c>
      <c r="C146" s="170" t="s">
        <v>326</v>
      </c>
      <c r="D146" s="171" t="s">
        <v>318</v>
      </c>
      <c r="E146" s="172">
        <v>5.7949</v>
      </c>
      <c r="F146" s="195"/>
      <c r="G146" s="173">
        <f t="shared" si="48"/>
        <v>0</v>
      </c>
      <c r="O146" s="167">
        <v>2</v>
      </c>
      <c r="AA146" s="145">
        <v>8</v>
      </c>
      <c r="AB146" s="145">
        <v>0</v>
      </c>
      <c r="AC146" s="145">
        <v>3</v>
      </c>
      <c r="AZ146" s="145">
        <v>1</v>
      </c>
      <c r="BA146" s="145">
        <f t="shared" si="49"/>
        <v>0</v>
      </c>
      <c r="BB146" s="145">
        <f t="shared" si="50"/>
        <v>0</v>
      </c>
      <c r="BC146" s="145">
        <f t="shared" si="51"/>
        <v>0</v>
      </c>
      <c r="BD146" s="145">
        <f t="shared" si="52"/>
        <v>0</v>
      </c>
      <c r="BE146" s="145">
        <f t="shared" si="53"/>
        <v>0</v>
      </c>
      <c r="CA146" s="174">
        <v>8</v>
      </c>
      <c r="CB146" s="174">
        <v>0</v>
      </c>
      <c r="CZ146" s="145">
        <v>0</v>
      </c>
    </row>
    <row r="147" spans="1:104" ht="12.75">
      <c r="A147" s="168">
        <v>118</v>
      </c>
      <c r="B147" s="169" t="s">
        <v>327</v>
      </c>
      <c r="C147" s="170" t="s">
        <v>328</v>
      </c>
      <c r="D147" s="171" t="s">
        <v>318</v>
      </c>
      <c r="E147" s="172">
        <v>5.7949</v>
      </c>
      <c r="F147" s="195"/>
      <c r="G147" s="173">
        <f t="shared" si="48"/>
        <v>0</v>
      </c>
      <c r="O147" s="167">
        <v>2</v>
      </c>
      <c r="AA147" s="145">
        <v>8</v>
      </c>
      <c r="AB147" s="145">
        <v>0</v>
      </c>
      <c r="AC147" s="145">
        <v>3</v>
      </c>
      <c r="AZ147" s="145">
        <v>1</v>
      </c>
      <c r="BA147" s="145">
        <f t="shared" si="49"/>
        <v>0</v>
      </c>
      <c r="BB147" s="145">
        <f t="shared" si="50"/>
        <v>0</v>
      </c>
      <c r="BC147" s="145">
        <f t="shared" si="51"/>
        <v>0</v>
      </c>
      <c r="BD147" s="145">
        <f t="shared" si="52"/>
        <v>0</v>
      </c>
      <c r="BE147" s="145">
        <f t="shared" si="53"/>
        <v>0</v>
      </c>
      <c r="CA147" s="174">
        <v>8</v>
      </c>
      <c r="CB147" s="174">
        <v>0</v>
      </c>
      <c r="CZ147" s="145">
        <v>0</v>
      </c>
    </row>
    <row r="148" spans="1:57" ht="12.75">
      <c r="A148" s="175"/>
      <c r="B148" s="176" t="s">
        <v>108</v>
      </c>
      <c r="C148" s="177" t="str">
        <f>CONCATENATE(B141," ",C141)</f>
        <v>D96 Přesuny suti a vybouraných hmot</v>
      </c>
      <c r="D148" s="178"/>
      <c r="E148" s="179"/>
      <c r="F148" s="180"/>
      <c r="G148" s="181">
        <f>SUM(G141:G147)</f>
        <v>0</v>
      </c>
      <c r="O148" s="167">
        <v>4</v>
      </c>
      <c r="BA148" s="182">
        <f>SUM(BA141:BA147)</f>
        <v>0</v>
      </c>
      <c r="BB148" s="182">
        <f>SUM(BB141:BB147)</f>
        <v>0</v>
      </c>
      <c r="BC148" s="182">
        <f>SUM(BC141:BC147)</f>
        <v>0</v>
      </c>
      <c r="BD148" s="182">
        <f>SUM(BD141:BD147)</f>
        <v>0</v>
      </c>
      <c r="BE148" s="182">
        <f>SUM(BE141:BE147)</f>
        <v>0</v>
      </c>
    </row>
    <row r="149" ht="12.75">
      <c r="E149" s="145"/>
    </row>
    <row r="150" ht="12.75">
      <c r="E150" s="145"/>
    </row>
    <row r="151" ht="12.75">
      <c r="E151" s="145"/>
    </row>
    <row r="152" ht="12.75">
      <c r="E152" s="145"/>
    </row>
    <row r="153" ht="12.75">
      <c r="E153" s="145"/>
    </row>
    <row r="154" ht="12.75">
      <c r="E154" s="145"/>
    </row>
    <row r="155" ht="12.75">
      <c r="E155" s="145"/>
    </row>
    <row r="156" ht="12.75">
      <c r="E156" s="145"/>
    </row>
    <row r="157" ht="12.75">
      <c r="E157" s="145"/>
    </row>
    <row r="158" ht="12.75">
      <c r="E158" s="145"/>
    </row>
    <row r="159" ht="12.75">
      <c r="E159" s="145"/>
    </row>
    <row r="160" ht="12.75">
      <c r="E160" s="145"/>
    </row>
    <row r="161" ht="12.75">
      <c r="E161" s="145"/>
    </row>
    <row r="162" ht="12.75">
      <c r="E162" s="145"/>
    </row>
    <row r="163" ht="12.75">
      <c r="E163" s="145"/>
    </row>
    <row r="164" ht="12.75">
      <c r="E164" s="145"/>
    </row>
    <row r="165" ht="12.75">
      <c r="E165" s="145"/>
    </row>
    <row r="166" ht="12.75">
      <c r="E166" s="145"/>
    </row>
    <row r="167" ht="12.75">
      <c r="E167" s="145"/>
    </row>
    <row r="168" ht="12.75">
      <c r="E168" s="145"/>
    </row>
    <row r="169" ht="12.75">
      <c r="E169" s="145"/>
    </row>
    <row r="170" ht="12.75">
      <c r="E170" s="145"/>
    </row>
    <row r="171" ht="12.75">
      <c r="E171" s="145"/>
    </row>
    <row r="172" spans="1:7" ht="12.75">
      <c r="A172" s="183"/>
      <c r="B172" s="183"/>
      <c r="C172" s="183"/>
      <c r="D172" s="183"/>
      <c r="E172" s="183"/>
      <c r="F172" s="183"/>
      <c r="G172" s="183"/>
    </row>
    <row r="173" spans="1:7" ht="12.75">
      <c r="A173" s="183"/>
      <c r="B173" s="183"/>
      <c r="C173" s="183"/>
      <c r="D173" s="183"/>
      <c r="E173" s="183"/>
      <c r="F173" s="183"/>
      <c r="G173" s="183"/>
    </row>
    <row r="174" spans="1:7" ht="12.75">
      <c r="A174" s="183"/>
      <c r="B174" s="183"/>
      <c r="C174" s="183"/>
      <c r="D174" s="183"/>
      <c r="E174" s="183"/>
      <c r="F174" s="183"/>
      <c r="G174" s="183"/>
    </row>
    <row r="175" spans="1:7" ht="12.75">
      <c r="A175" s="183"/>
      <c r="B175" s="183"/>
      <c r="C175" s="183"/>
      <c r="D175" s="183"/>
      <c r="E175" s="183"/>
      <c r="F175" s="183"/>
      <c r="G175" s="183"/>
    </row>
    <row r="176" ht="12.75">
      <c r="E176" s="145"/>
    </row>
    <row r="177" ht="12.75">
      <c r="E177" s="145"/>
    </row>
    <row r="178" ht="12.75">
      <c r="E178" s="145"/>
    </row>
    <row r="179" ht="12.75">
      <c r="E179" s="145"/>
    </row>
    <row r="180" ht="12.75">
      <c r="E180" s="145"/>
    </row>
    <row r="181" ht="12.75">
      <c r="E181" s="145"/>
    </row>
    <row r="182" ht="12.75">
      <c r="E182" s="145"/>
    </row>
    <row r="183" ht="12.75">
      <c r="E183" s="145"/>
    </row>
    <row r="184" ht="12.75">
      <c r="E184" s="145"/>
    </row>
    <row r="185" ht="12.75">
      <c r="E185" s="145"/>
    </row>
    <row r="186" ht="12.75">
      <c r="E186" s="145"/>
    </row>
    <row r="187" ht="12.75">
      <c r="E187" s="145"/>
    </row>
    <row r="188" ht="12.75">
      <c r="E188" s="145"/>
    </row>
    <row r="189" ht="12.75">
      <c r="E189" s="145"/>
    </row>
    <row r="190" ht="12.75">
      <c r="E190" s="145"/>
    </row>
    <row r="191" ht="12.75">
      <c r="E191" s="145"/>
    </row>
    <row r="192" ht="12.75">
      <c r="E192" s="145"/>
    </row>
    <row r="193" ht="12.75">
      <c r="E193" s="145"/>
    </row>
    <row r="194" ht="12.75">
      <c r="E194" s="145"/>
    </row>
    <row r="195" ht="12.75">
      <c r="E195" s="145"/>
    </row>
    <row r="196" ht="12.75">
      <c r="E196" s="145"/>
    </row>
    <row r="197" ht="12.75">
      <c r="E197" s="145"/>
    </row>
    <row r="198" ht="12.75">
      <c r="E198" s="145"/>
    </row>
    <row r="199" ht="12.75">
      <c r="E199" s="145"/>
    </row>
    <row r="200" ht="12.75">
      <c r="E200" s="145"/>
    </row>
    <row r="201" ht="12.75">
      <c r="E201" s="145"/>
    </row>
    <row r="202" ht="12.75">
      <c r="E202" s="145"/>
    </row>
    <row r="203" ht="12.75">
      <c r="E203" s="145"/>
    </row>
    <row r="204" ht="12.75">
      <c r="E204" s="145"/>
    </row>
    <row r="205" ht="12.75">
      <c r="E205" s="145"/>
    </row>
    <row r="206" ht="12.75">
      <c r="E206" s="145"/>
    </row>
    <row r="207" spans="1:2" ht="12.75">
      <c r="A207" s="184"/>
      <c r="B207" s="184"/>
    </row>
    <row r="208" spans="1:7" ht="12.75">
      <c r="A208" s="183"/>
      <c r="B208" s="183"/>
      <c r="C208" s="186"/>
      <c r="D208" s="186"/>
      <c r="E208" s="187"/>
      <c r="F208" s="186"/>
      <c r="G208" s="188"/>
    </row>
    <row r="209" spans="1:7" ht="12.75">
      <c r="A209" s="189"/>
      <c r="B209" s="189"/>
      <c r="C209" s="183"/>
      <c r="D209" s="183"/>
      <c r="E209" s="190"/>
      <c r="F209" s="183"/>
      <c r="G209" s="183"/>
    </row>
    <row r="210" spans="1:7" ht="12.75">
      <c r="A210" s="183"/>
      <c r="B210" s="183"/>
      <c r="C210" s="183"/>
      <c r="D210" s="183"/>
      <c r="E210" s="190"/>
      <c r="F210" s="183"/>
      <c r="G210" s="183"/>
    </row>
    <row r="211" spans="1:7" ht="12.75">
      <c r="A211" s="183"/>
      <c r="B211" s="183"/>
      <c r="C211" s="183"/>
      <c r="D211" s="183"/>
      <c r="E211" s="190"/>
      <c r="F211" s="183"/>
      <c r="G211" s="183"/>
    </row>
    <row r="212" spans="1:7" ht="12.75">
      <c r="A212" s="183"/>
      <c r="B212" s="183"/>
      <c r="C212" s="183"/>
      <c r="D212" s="183"/>
      <c r="E212" s="190"/>
      <c r="F212" s="183"/>
      <c r="G212" s="183"/>
    </row>
    <row r="213" spans="1:7" ht="12.75">
      <c r="A213" s="183"/>
      <c r="B213" s="183"/>
      <c r="C213" s="183"/>
      <c r="D213" s="183"/>
      <c r="E213" s="190"/>
      <c r="F213" s="183"/>
      <c r="G213" s="183"/>
    </row>
    <row r="214" spans="1:7" ht="12.75">
      <c r="A214" s="183"/>
      <c r="B214" s="183"/>
      <c r="C214" s="183"/>
      <c r="D214" s="183"/>
      <c r="E214" s="190"/>
      <c r="F214" s="183"/>
      <c r="G214" s="183"/>
    </row>
    <row r="215" spans="1:7" ht="12.75">
      <c r="A215" s="183"/>
      <c r="B215" s="183"/>
      <c r="C215" s="183"/>
      <c r="D215" s="183"/>
      <c r="E215" s="190"/>
      <c r="F215" s="183"/>
      <c r="G215" s="183"/>
    </row>
    <row r="216" spans="1:7" ht="12.75">
      <c r="A216" s="183"/>
      <c r="B216" s="183"/>
      <c r="C216" s="183"/>
      <c r="D216" s="183"/>
      <c r="E216" s="190"/>
      <c r="F216" s="183"/>
      <c r="G216" s="183"/>
    </row>
    <row r="217" spans="1:7" ht="12.75">
      <c r="A217" s="183"/>
      <c r="B217" s="183"/>
      <c r="C217" s="183"/>
      <c r="D217" s="183"/>
      <c r="E217" s="190"/>
      <c r="F217" s="183"/>
      <c r="G217" s="183"/>
    </row>
    <row r="218" spans="1:7" ht="12.75">
      <c r="A218" s="183"/>
      <c r="B218" s="183"/>
      <c r="C218" s="183"/>
      <c r="D218" s="183"/>
      <c r="E218" s="190"/>
      <c r="F218" s="183"/>
      <c r="G218" s="183"/>
    </row>
    <row r="219" spans="1:7" ht="12.75">
      <c r="A219" s="183"/>
      <c r="B219" s="183"/>
      <c r="C219" s="183"/>
      <c r="D219" s="183"/>
      <c r="E219" s="190"/>
      <c r="F219" s="183"/>
      <c r="G219" s="183"/>
    </row>
    <row r="220" spans="1:7" ht="12.75">
      <c r="A220" s="183"/>
      <c r="B220" s="183"/>
      <c r="C220" s="183"/>
      <c r="D220" s="183"/>
      <c r="E220" s="190"/>
      <c r="F220" s="183"/>
      <c r="G220" s="183"/>
    </row>
    <row r="221" spans="1:7" ht="12.75">
      <c r="A221" s="183"/>
      <c r="B221" s="183"/>
      <c r="C221" s="183"/>
      <c r="D221" s="183"/>
      <c r="E221" s="190"/>
      <c r="F221" s="183"/>
      <c r="G221" s="183"/>
    </row>
  </sheetData>
  <mergeCells count="4">
    <mergeCell ref="A1:G1"/>
    <mergeCell ref="A3:B3"/>
    <mergeCell ref="A4:B4"/>
    <mergeCell ref="E4:G4"/>
  </mergeCells>
  <printOptions/>
  <pageMargins left="0.590551181102362" right="0.393700787401575" top="0.590551181102362" bottom="0.984251968503937" header="0.196850393700787" footer="0.511811023622047"/>
  <pageSetup horizontalDpi="600" verticalDpi="600" orientation="portrait" paperSize="9" r:id="rId1"/>
  <headerFooter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CEJIZA</cp:lastModifiedBy>
  <cp:lastPrinted>2021-02-18T05:01:34Z</cp:lastPrinted>
  <dcterms:modified xsi:type="dcterms:W3CDTF">2022-04-22T09:32:53Z</dcterms:modified>
  <cp:category/>
  <cp:version/>
  <cp:contentType/>
  <cp:contentStatus/>
</cp:coreProperties>
</file>