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.3" sheetId="4" r:id="rId4"/>
    <sheet name="SO 182" sheetId="5" r:id="rId5"/>
    <sheet name="SO 183" sheetId="6" r:id="rId6"/>
    <sheet name="SO 302.1" sheetId="7" r:id="rId7"/>
  </sheets>
  <definedNames/>
  <calcPr/>
  <webPublishing/>
</workbook>
</file>

<file path=xl/sharedStrings.xml><?xml version="1.0" encoding="utf-8"?>
<sst xmlns="http://schemas.openxmlformats.org/spreadsheetml/2006/main" count="2713" uniqueCount="654">
  <si>
    <t>Firma: Správa a údržba silnic Jihomoravského kraje, příspěvková organizace kraje</t>
  </si>
  <si>
    <t>Rekapitulace ceny</t>
  </si>
  <si>
    <t>Stavba: III/40832 - Kravsko průtah, 2. stavba, SÚS</t>
  </si>
  <si>
    <t xml:space="preserve">Varianta: CÚ 2021 -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</si>
  <si>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</si>
  <si>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</si>
  <si>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</si>
  <si>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</si>
  <si>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</si>
  <si>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</si>
  <si>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</si>
  <si>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</si>
  <si>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</si>
  <si>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</si>
  <si>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</si>
  <si>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III/40832</t>
  </si>
  <si>
    <t>Kravsko průtah, 2. stavba, SÚS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</si>
  <si>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</si>
  <si>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</si>
  <si>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</si>
  <si>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</si>
  <si>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</si>
  <si>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</si>
  <si>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</si>
  <si>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</si>
  <si>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</si>
  <si>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</si>
  <si>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</si>
  <si>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</si>
  <si>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</si>
  <si>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</si>
  <si>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</si>
  <si>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</si>
  <si>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</si>
  <si>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</si>
  <si>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</si>
  <si>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</si>
  <si>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</si>
  <si>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</si>
  <si>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</si>
  <si>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</si>
  <si>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</si>
  <si>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</si>
  <si>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</si>
  <si>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</si>
  <si>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</si>
  <si>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</si>
  <si>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</si>
  <si>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</si>
  <si>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</si>
  <si>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</si>
  <si>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</si>
  <si>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</si>
  <si>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</si>
  <si>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</si>
  <si>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</si>
  <si>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</si>
  <si>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</si>
  <si>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</si>
  <si>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</si>
  <si>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</si>
  <si>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</si>
  <si>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</si>
  <si>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</si>
  <si>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</si>
  <si>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</si>
  <si>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</si>
  <si>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</si>
  <si>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</si>
  <si>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</si>
  <si>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</si>
  <si>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</si>
  <si>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</si>
  <si>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</si>
  <si>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</si>
  <si>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</si>
  <si>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</si>
  <si>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</si>
  <si>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</si>
  <si>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</si>
  <si>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</si>
  <si>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</si>
  <si>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</si>
  <si>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</si>
  <si>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</si>
  <si>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</si>
  <si>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</si>
  <si>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</si>
  <si>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</si>
  <si>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</si>
  <si>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</si>
  <si>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</si>
  <si>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</si>
  <si>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</si>
  <si>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</si>
  <si>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</si>
  <si>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</si>
  <si>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</si>
  <si>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</si>
  <si>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</si>
  <si>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</si>
  <si>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</si>
  <si>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101.3</t>
  </si>
  <si>
    <t>Komunikace III/40832, KM 5.047-5.289</t>
  </si>
  <si>
    <t>014102</t>
  </si>
  <si>
    <t>POPLATKY ZA SKLÁDKU</t>
  </si>
  <si>
    <t>T</t>
  </si>
  <si>
    <t>zeminy, kamení</t>
  </si>
  <si>
    <t>"113328"  
1,900 t/m3*524,082=995,756 [A] 
"123738.1"  
2,000*246,168=492,336 [B] 
"123738.2"  
2,000*918,008=1 836,016 [C] 
"131738" 
2,000*51,75=103,500 [D] 
"131838" 
2,000*51,75=103,500 [E] 
"132738"  
2,000*85,75=171,500 [F] 
"132838"  
2,000*85,75=171,500 [G] 
celkem: A+B+C+D+E+F+G=3 874,108 [H]</t>
  </si>
  <si>
    <t>zahrnuje veškeré poplatky provozovateli skládky související s uložením odpadu na skládce.</t>
  </si>
  <si>
    <t>poplatky za uložení suti z betonu, železobetonu,</t>
  </si>
  <si>
    <t>"113158"  
2,300 t/m3*8,600=19,780 [A] 
"113188"  
2,000*39,430=78,860 [B] 
"113524"  
2,300*(677*0,10*0,25)=38,928 [C] 
"96687"  
9 ks*0,450 t=4,050 [D] 
"969234"  
36 m*0,059 t=2,124 [E] 
celkem: A+B+C+D+E=143,742 [F]</t>
  </si>
  <si>
    <t>Zemní práce</t>
  </si>
  <si>
    <t>113158</t>
  </si>
  <si>
    <t>ODSTRANĚNÍ KRYTU ZPEVNĚNÝCH PLOCH Z BETONU, ODVOZ DO 20KM</t>
  </si>
  <si>
    <t>M3</t>
  </si>
  <si>
    <t>včetně uložení na skládku  
zaměřeno acad, viz příloha B2 koordinační situace, 3 podélný profil, 5 pracovní příčné řezy</t>
  </si>
  <si>
    <t>před domem č.p. 9:   0,20*16=3,200 [A] 
před domem č.p. 81: 0,20*9,5=1,900 [B] 
před domem č.p. 83: 0,20*13,5=2,700 [C] 
před domem č.p. 14: 0,20*4=0,800 [D] 
celkem: A+B+C+D=8,600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</si>
  <si>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</si>
  <si>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113188</t>
  </si>
  <si>
    <t>ODSTRANĚNÍ KRYTU ZPEVNĚNÝCH PLOCH Z DLAŽDIC, ODVOZ DO 20KM</t>
  </si>
  <si>
    <t>po pravé straně vozovky: 0,10*215,6=21,560 [A] 
po levé straně vozovky: 0,10*178,7=17,870 [B] 
celkem: A+B=39,430 [C]</t>
  </si>
  <si>
    <t>113328</t>
  </si>
  <si>
    <t>ODSTRAN PODKL ZPEVNĚNÝCH PLOCH Z KAMENIVA NESTMEL, ODVOZ DO 20KM</t>
  </si>
  <si>
    <t>za mostem: 0,13*1035,185=134,574 [A] 
na konci úseku: 0,27*1150,548=310,648 [B] 
vrstvy chodníku: 0,20*394,3=78,860 [C] 
celkem: A+B+C=524,082 [D]</t>
  </si>
  <si>
    <t>113524</t>
  </si>
  <si>
    <t>ODSTRANĚNÍ CHODNÍKOVÝCH OBRUBNÍKŮ BETONOVÝCH, ODVOZ DO 5KM</t>
  </si>
  <si>
    <t>M</t>
  </si>
  <si>
    <t>po pravé straně vozovky: 416=416,000 [A] 
po levé straně vozovky: 261=261,000 [B] 
celkem: A+B=677,000 [C]</t>
  </si>
  <si>
    <t>11352B</t>
  </si>
  <si>
    <t>ODSTRANĚNÍ CHODNÍKOVÝCH OBRUBNÍKŮ BETONOVÝCH - DOPRAVA</t>
  </si>
  <si>
    <t>tkm</t>
  </si>
  <si>
    <t>odvoz dalších 15 km na skládku, k pol.č. 113524  
zaměřeno na stavbě</t>
  </si>
  <si>
    <t>677*0,10*0,25=16,925 [A] 
A*2,300 t/m3 *15 km=583,913 [B]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</si>
  <si>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</si>
  <si>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</si>
  <si>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</si>
  <si>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včetně odvozu a likvidace vyfrézovaného materiálu v režii zhotovitele  
zaměřeno acad, viz příloha B2 koordinační situace, 3 podélný profil, 5 pracovní příčné řezy</t>
  </si>
  <si>
    <t>za mostem: 0,12*985,89=118,307 [A] 
na konci úseku: 0,07*1095,76=76,703 [B] 
celkem: A+B=195,010 [C]</t>
  </si>
  <si>
    <t>Položka zahrnuje veškerou manipulaci s vybouranou sutí a s vybouranými hmotami</t>
  </si>
  <si>
    <t>123738</t>
  </si>
  <si>
    <t>ODKOP PRO SPOD STAVBU SILNIC A ŽELEZNIC TŘ. I, ODVOZ DO 20KM</t>
  </si>
  <si>
    <t>odkop pro pokládku vrstev vozovky  
zaměřeno acad, viz příloha B2 koordinační situace, 3 podélný profil, 5 pracovní příčné řezy</t>
  </si>
  <si>
    <t>za mostem: 0,16*1035,185=165,630 [A] 
na konci úseku: 0,07*1150,548=80,538 [B] 
celkem: A+B=246,168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</si>
  <si>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</si>
  <si>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výměna podloží (sanace)  
zaměřeno acad, viz příloha B2 koordinační situace, 3 podélný profil, 5 pracovní příčné řezy</t>
  </si>
  <si>
    <t>za mostem: 0,40*1086,944=434,778 [A] 
na konci úseku: 0,40*1208,075=483,230 [B] 
celkem: A+B=918,008 [C]</t>
  </si>
  <si>
    <t>11</t>
  </si>
  <si>
    <t>131738</t>
  </si>
  <si>
    <t>HLOUBENÍ JAM ZAPAŽ I NEPAŽ TŘ. I, ODVOZ DO 20KM</t>
  </si>
  <si>
    <t>hloubení pro odstranění stávajících a umístění nových uličních vpusti  
zaměřeno acad, viz příloha B2 koordinační situace, 3 podélný profil, 5 pracovní příčné řezy</t>
  </si>
  <si>
    <t>stávající vpusti: 9*1,5*2*1,5=40,500 [A] 
odečet objemu vpustí: -9*0,5*2*0,5=-4,500 [B] 
nové vpusti: 15*1,5*2*1,5=67,500 [C] 
celkem: (A+B+C)/2=51,750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</si>
  <si>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</si>
  <si>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</si>
  <si>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</si>
  <si>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</si>
  <si>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</si>
  <si>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</si>
  <si>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132738</t>
  </si>
  <si>
    <t>HLOUBENÍ RÝH ŠÍŘ DO 2M PAŽ I NEPAŽ TŘ. I, ODVOZ DO 20KM</t>
  </si>
  <si>
    <t>rýhy pro stávající a nové odpadní potrubí  
zaměřeno acad, viz příloha B2 koordinační situace, 3 podélný profil, 5 pracovní příčné řezy</t>
  </si>
  <si>
    <t>přípojné potrubí stáv. vpustí: 9*1*1,5*4=54,000 [A] 
výústní potrubí nových vpustí: 1*1,5*75=112,500 [B] 
napojení nového odvodňovacího žlabu: 5=5,000 [C] 
celkem: (A+B+C)/2=85,750 [D]</t>
  </si>
  <si>
    <t>132838</t>
  </si>
  <si>
    <t>HLOUBENÍ RÝH ŠÍŘ DO 2M PAŽ I NEPAŽ TŘ. II, ODVOZ DO 20KM</t>
  </si>
  <si>
    <t>17120</t>
  </si>
  <si>
    <t>ULOŽENÍ SYPANINY DO NÁSYPŮ A NA SKLÁDKY BEZ ZHUTNĚNÍ</t>
  </si>
  <si>
    <t>uložení nevhodné zeminy na skládku</t>
  </si>
  <si>
    <t>"123738.1"  
254,980=254,980 [A] 
"123738.2"  
941,138=941,138 [B] 
"131738" 
51,75=51,750 [C] 
"131838" 
51,75=51,750 [D] 
"132738"  
85,75=85,750 [E] 
"132838"  
85,75=85,750 [F] 
celkem: A+B+C+D+E+F=1 471,118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</si>
  <si>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</si>
  <si>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</si>
  <si>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</si>
  <si>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výkopu v místě vybouraných stávajících vpustí, zásyp po odstranění vpustí, včetně zhutnění, materiál štěrkopísek 0/22  
lože a obsyp  přípojných  potrubí štěrkopískem fr. 0/4 mm do výšky 30 cm nad potrubím, zásyp výše pak štěrkopísek  frakce 0/22 mm  
zaměřeno acad, viz příloha B2 koordinační situace, 3 podélný profil, 5 pracovní příčné řezy, 7 odvodnění</t>
  </si>
  <si>
    <t>stávající vpusti: 9*1,5*2*1,5=40,500 [A] 
nové vpusti: 15*1,1*2*1,1=36,300 [B] 
stávající rýhy: 9*1*1,5*4=54,000 [C] 
nové rýhy: 0,9*1,4*(75+5)=100,800 [D] 
celkem: A+B+C+D=231,600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</si>
  <si>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</si>
  <si>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</si>
  <si>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</si>
  <si>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</si>
  <si>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M2</t>
  </si>
  <si>
    <t>zaměřeno acad, viz příloha B2 koordinační situace, 3 podélný profil, 5 pracovní příčné řezy</t>
  </si>
  <si>
    <t>1,15*2206,874=2 537,905 [A]</t>
  </si>
  <si>
    <t>položka zahrnuje úpravu pláně včetně vyrovnání výškových rozdílů. Míru zhutnění určuje projekt.</t>
  </si>
  <si>
    <t>Základy</t>
  </si>
  <si>
    <t>212625</t>
  </si>
  <si>
    <t>TRATIVODY KOMPL Z TRUB Z PLAST HM, DN 100MM, RÝHA TŘ I</t>
  </si>
  <si>
    <t>DN 100 z PE-HD, perforovaná (standardní perforace s otvory na 220° po obvodu trubky) s plným dnem, kruhová pevnost SN 8, odolná vůči tlakovému čištění,  
včetně podkladu (lože ze štěrkodrti ŠP 0/22 tl. 5 cm) a obsypu z HDK 8/32  
zaměřeno acad, viz příloha 2 situace, 3 podélný profil, 4 vzorové příčné řezy, 5 pracovní příčné řezy, 7 odvodnění</t>
  </si>
  <si>
    <t>pravá strana vozovky: 214=214,000 [A] 
levá strana vozovky: 222=222,000 [B] 
celkem: A+B=436,000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</si>
  <si>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</si>
  <si>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19</t>
  </si>
  <si>
    <t>21451</t>
  </si>
  <si>
    <t>SANAČNÍ VRSTVY Z LOMOVÉHO KAMENE</t>
  </si>
  <si>
    <t>v místě výměny podloží, sanace tl. 40 cm - lomový kámen fr. 0/125  
zaměřeno acad, viz příloha 2 situace, 3 podélný profil, 4 vzorové příčné řezy, 5 pracovní příčné řezy</t>
  </si>
  <si>
    <t>0,40*2206,874=882,750 [A]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</si>
  <si>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</si>
  <si>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Vodorovné konstrukce</t>
  </si>
  <si>
    <t>20</t>
  </si>
  <si>
    <t>451314</t>
  </si>
  <si>
    <t>PODKLADNÍ A VÝPLŇOVÉ VRSTVY Z PROSTÉHO BETONU C25/30</t>
  </si>
  <si>
    <t>lože a obetonování z betonu C25/30 - XF1, k odvodňovacímu žlabu, viz. položka č. 93542  
zaměřeno na stavbě</t>
  </si>
  <si>
    <t>2,00=2,000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</si>
  <si>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</si>
  <si>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21</t>
  </si>
  <si>
    <t>podklad pro dlažbu z lom. kamene tl. 15 cm, beton C25/30 -XF2  
zaměřeno na stavbě a acad, viz přílohy č. 1 technická zpráva, 2 situace, 4 pracovní příčné řezy</t>
  </si>
  <si>
    <t>0,15m*13 m2=1,950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</si>
  <si>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</si>
  <si>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22</t>
  </si>
  <si>
    <t>465512</t>
  </si>
  <si>
    <t>DLAŽBY Z LOMOVÉHO KAMENE NA MC</t>
  </si>
  <si>
    <t>dlažba kolem kaple  
lomový kámen tl. 0.20 m s vyspárováním maltou MC 10  
zaměřeno na stavbě a acad, viz přílohy č. 1 technická zpráva, 2 situace,  4 pracovní příčné řezy</t>
  </si>
  <si>
    <t>0,20 m*13 m2=2,600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</si>
  <si>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</si>
  <si>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</si>
  <si>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23</t>
  </si>
  <si>
    <t>56333</t>
  </si>
  <si>
    <t>VOZOVKOVÉ VRSTVY ZE ŠTĚRKODRTI TL. 150MM</t>
  </si>
  <si>
    <t>horní vrstva ŠDa 0/32  
zaměřeno acad, viz příloha 1 technická zpráva,  2 situace, 3 podélný profil, 4 vzorové příčné řezy, 5 pracovní příčné řezy</t>
  </si>
  <si>
    <t>2101,785=2 101,785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</si>
  <si>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</si>
  <si>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</si>
  <si>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spodní vrstva ŠDb 0/32, tl. minimálně 150 mm  
zaměřeno acad, viz příloha 1 technická zpráva,  2 situace, 3 podélný profil, 4 vzorové příčné řezy, 5 pracovní příčné řezy</t>
  </si>
  <si>
    <t>2206,874=2 206,874 [A]</t>
  </si>
  <si>
    <t>25</t>
  </si>
  <si>
    <t>572123</t>
  </si>
  <si>
    <t>INFILTRAČNÍ POSTŘIK Z EMULZE DO 1,0KG/M2</t>
  </si>
  <si>
    <t>pod podkladní vrstvu ACP 16+, kationaktivní asfaltová emulze  
zaměřeno acad, viz příloha 1 technická zpráva,  2 situace, 3 podélný profil, 4 vzorové příčné řezy, 5 pracovní příčné řezy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</si>
  <si>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</si>
  <si>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26</t>
  </si>
  <si>
    <t>572213</t>
  </si>
  <si>
    <t>SPOJOVACÍ POSTŘIK Z EMULZE DO 0,5KG/M2</t>
  </si>
  <si>
    <t>mezi obrusnou a podkladní vrstvou, kationaktivní asfaltová emulze   
zaměřeno acad, viz příloha 1 technická zpráva,  2 situace, 3 podélný profil, 4 vzorové příčné řezy, 5 pracovní příčné řezy  
0,2 kg/m2</t>
  </si>
  <si>
    <t>2001,7=2 001,700 [A]</t>
  </si>
  <si>
    <t>27</t>
  </si>
  <si>
    <t>574A34</t>
  </si>
  <si>
    <t>ASFALTOVÝ BETON PRO OBRUSNÉ VRSTVY ACO 11+, TL. 40MM</t>
  </si>
  <si>
    <t>obrusná vrstva ACO 11+  
zaměřeno acad, viz příloha 1 technická zpráva,  2 situace, 3 podélný profil, 4 vzorové příčné řezy, 5 pracovní příčné řezy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</si>
  <si>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</si>
  <si>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</si>
  <si>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574E66</t>
  </si>
  <si>
    <t>ASFALTOVÝ BETON PRO PODKLADNÍ VRSTVY ACP 16+, TL. 70MM</t>
  </si>
  <si>
    <t>podkladní vrstva ACP 16+  
zaměřeno acad, viz příloha 1 technická zpráva,  2 situace, 3 podélný profil, 4 vzorové příčné řezy, 5 pracovní příčné řezy,</t>
  </si>
  <si>
    <t>29</t>
  </si>
  <si>
    <t>58920</t>
  </si>
  <si>
    <t>VÝPLŇ SPAR MODIFIKOVANÝM ASFALTEM</t>
  </si>
  <si>
    <t>v místech zaříznutí vozovky, viz pol.č. 919112  
zaměřeno acad, viz příloha 1 technická zpráva,  2 situace</t>
  </si>
  <si>
    <t>začátek úseku: 7=7,000 [A] 
mezi etapami: 22=22,000 [B] 
konec úseku: 7=7,000 [C] 
u křižovatek a v místech napojení: 62=62,000 [D] 
celkem: A+B+C+D=98,000 [E]</t>
  </si>
  <si>
    <t>položka zahrnuje:  
- dodávku předepsaného materiálu  
- vyčištění a výplň spar tímto materiálem</t>
  </si>
  <si>
    <t>Potrubí</t>
  </si>
  <si>
    <t>30</t>
  </si>
  <si>
    <t>87433</t>
  </si>
  <si>
    <t>POTRUBÍ Z TRUB PLASTOVÝCH ODPADNÍCH DN 150MM</t>
  </si>
  <si>
    <t>materiál polypropylén PP SN 12, oboustranně hladký, třívrstvý,  DN 150 mm  
zaměřeno acad, viz příloha 1 technická zpráva,  2 situace, 3 podélný profil, 4 vzorové příčné řezy, 5 pracovní příčné řezy, 7 odvodnění</t>
  </si>
  <si>
    <t>přípojné potrubí nových vpustí: 75=75,000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</si>
  <si>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</si>
  <si>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31</t>
  </si>
  <si>
    <t>přípojka odvodňovacího žlabu do nové dešťové kanalizace, potrubí DN 150 mm, PP SN 10, materiál polypropylén třívrstvý, trouby oboustranně hladké  
k pol. č. 93542  
zaměřeno na stavbě</t>
  </si>
  <si>
    <t>5=5,000 [A]</t>
  </si>
  <si>
    <t>32</t>
  </si>
  <si>
    <t>895823</t>
  </si>
  <si>
    <t>DRENÁŽNÍ ŠACHTICE KONTROLNÍ Z PLAST DÍLCŮ ŠK 100</t>
  </si>
  <si>
    <t>KUS</t>
  </si>
  <si>
    <t>mezi dešťovou vpustí č. 16 a 17  
zaměřeno acad, viz příloha 1 technická zpráva,  2 situace, 3 podélný profil, 4 vzorové příčné řezy, 5 pracovní příčné řezy, 7 odvodnění</t>
  </si>
  <si>
    <t>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</si>
  <si>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</si>
  <si>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33</t>
  </si>
  <si>
    <t>89712</t>
  </si>
  <si>
    <t>VPUSŤ KANALIZAČNÍ ULIČNÍ KOMPLETNÍ Z BETONOVÝCH DÍLCŮ</t>
  </si>
  <si>
    <t>dešťová vpusť se zápachovou uzávěrou, vysokým kalištěm a bahenním košem vel. 600 x385 x270 mm, horní dílec pro čtvercovou mříž, litinová mříž 500/500 mm  
zaměřeno acad, viz příloha 1 technická zpráva,  2 situace, 3 podélný profil, 4 vzorové příčné řezy, 5 pracovní příčné řezy, 7 odvodnění</t>
  </si>
  <si>
    <t>15=15,000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</si>
  <si>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</si>
  <si>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34</t>
  </si>
  <si>
    <t>89921</t>
  </si>
  <si>
    <t>VÝŠKOVÁ ÚPRAVA POKLOPŮ</t>
  </si>
  <si>
    <t>zaměřeno na stavbě</t>
  </si>
  <si>
    <t>8=8,000 [A]</t>
  </si>
  <si>
    <t>- položka výškové úpravy zahrnuje všechny nutné práce a materiály pro zvýšení nebo snížení zařízení (včetně nutné úpravy stávajícího povrchu vozovky nebo chodníku).</t>
  </si>
  <si>
    <t>35</t>
  </si>
  <si>
    <t>89923</t>
  </si>
  <si>
    <t>VÝŠKOVÁ ÚPRAVA KRYCÍCH HRNCŮ</t>
  </si>
  <si>
    <t>Ostatní konstrukce a práce</t>
  </si>
  <si>
    <t>36</t>
  </si>
  <si>
    <t>914113</t>
  </si>
  <si>
    <t>DOPRAVNÍ ZNAČKY ZÁKLADNÍ VELIKOSTI OCELOVÉ NEREFLEXNÍ - DEMONTÁŽ</t>
  </si>
  <si>
    <t>včetně odvozu a likvidace v režii zhotovitele  
viz příloha 101.3_06_TDZ (dopravní značky u mostu - 2x B13, 2x E13, 2x ev.č. mostu jsou součástí objektu SO 202 Most ev.č. 40832-2)</t>
  </si>
  <si>
    <t>A2b: 1=1,000 [A] 
A7a: 1=1,000 [B] 
IS3d: 2=2,000 [C] 
P2: 3=3,000 [D] 
P6: 1=1,000 [E] 
P4: 3=3,000 [F] 
B2: 1=1,000 [G] 
celkem: A+B+C+D+E+F+G=12,000 [H]</t>
  </si>
  <si>
    <t>Položka zahrnuje odstranění, demontáž a odklizení materiálu s odvozem</t>
  </si>
  <si>
    <t>37</t>
  </si>
  <si>
    <t>914121</t>
  </si>
  <si>
    <t>DOPRAVNÍ ZNAČKY ZÁKLADNÍ VELIKOSTI OCELOVÉ FÓLIE TŘ 1 - DODÁVKA A MONTÁŽ</t>
  </si>
  <si>
    <t>opětovné osazení dopravního značení, nové dopravní značení  
viz příloha 101.3_06_TDZ</t>
  </si>
  <si>
    <t>A2b: 1=1,000 [A] 
IS3d: 2=2,000 [B] 
P2: 7=7,000 [C] 
P6: 2=2,000 [D] 
P4: 3=3,000 [E] 
B2: 1=1,000 [F] 
celkem: A+B+C+D+E+F=16,000 [G]</t>
  </si>
  <si>
    <t>položka zahrnuje:  
- dodávku a montáž značek v požadovaném provedení</t>
  </si>
  <si>
    <t>38</t>
  </si>
  <si>
    <t>914313</t>
  </si>
  <si>
    <t>DOPRAV ZNAČKY ZMENŠ VEL OCEL - DEMONTÁŽ</t>
  </si>
  <si>
    <t>E2b: 3=3,000 [A]</t>
  </si>
  <si>
    <t>39</t>
  </si>
  <si>
    <t>914321</t>
  </si>
  <si>
    <t>DOPRAV ZNAČKY ZMENŠ VEL OCEL FÓLIE TŘ 1 - DODÁVKA A MONT</t>
  </si>
  <si>
    <t>E2b: 7=7,000 [A]</t>
  </si>
  <si>
    <t>40</t>
  </si>
  <si>
    <t>914921</t>
  </si>
  <si>
    <t>SLOUPKY A STOJKY DOPRAVNÍCH ZNAČEK Z OCEL TRUBEK DO PATKY - DODÁVKA A MONTÁŽ</t>
  </si>
  <si>
    <t>k pol.č. 914121 a 914321  
viz příloha 101.3_06_TDZ</t>
  </si>
  <si>
    <t>16=16,000 [A]</t>
  </si>
  <si>
    <t>položka zahrnuje:  
- sloupky, patky a upevňovací zařízení včetně jejich osazení (betonová patka, zemní práce)</t>
  </si>
  <si>
    <t>41</t>
  </si>
  <si>
    <t>914923</t>
  </si>
  <si>
    <t>SLOUPKY A STOJKY DZ Z OCEL TRUBEK DO PATKY DEMONTÁŽ</t>
  </si>
  <si>
    <t>včetně odvozu a likvidace v režii zhotovitele, k pol.č. 914113 a 914313  
viz příloha 101.3_06_TDZ (sloupky pro dopravní značky u mostu - 2x B13, 2x E13, 2x ev.č. mostu jsou součástí objektu SO 202 Most ev.č. 40832-2)</t>
  </si>
  <si>
    <t>11=11,000 [A]</t>
  </si>
  <si>
    <t>42</t>
  </si>
  <si>
    <t>917224</t>
  </si>
  <si>
    <t>SILNIČNÍ A CHODNÍKOVÉ OBRUBY Z BETONOVÝCH OBRUBNÍKŮ ŠÍŘ 150MM</t>
  </si>
  <si>
    <t>silniční obrubníky 1000/150/250 mm, nájezdové 1000/150/150, náběhové 1000/150/150-250, vč. bet. lože a opěrky z betonu C20/25-XF3  
zaměřeno acad, viz příloha 1 technická zpráva,  2 situace, 3 podélný profil, 4 vzorové příčné řezy, 5 pracovní příčné řezy</t>
  </si>
  <si>
    <t>pravá strana vozovky: 253=253,000 [A] 
levá strana vozovky: 291=291,000 [B] 
celkem: A+B=544,000 [C]</t>
  </si>
  <si>
    <t>Položka zahrnuje:  
dodání a pokládku betonových obrubníků o rozměrech předepsaných zadávací dokumentací  
betonové lože i boční betonovou opěrku.</t>
  </si>
  <si>
    <t>43</t>
  </si>
  <si>
    <t>919112</t>
  </si>
  <si>
    <t>ŘEZÁNÍ ASFALTOVÉHO KRYTU VOZOVEK TL DO 100MM</t>
  </si>
  <si>
    <t>odečteno acad,   
viz příloha 101.3_02_Situace</t>
  </si>
  <si>
    <t>položka zahrnuje řezání vozovkové vrstvy v předepsané tloušťce, včetně spotřeby vody</t>
  </si>
  <si>
    <t>44</t>
  </si>
  <si>
    <t>93542</t>
  </si>
  <si>
    <t>ŽLABY Z DÍLCŮ Z POLYMERBETONU SVĚTLÉ ŠÍŘKY DO 150MM VČETNĚ MŘÍŽÍ</t>
  </si>
  <si>
    <t>příčný odvodnovací žlab u místní komunikace, únosnost D 400  
zaměřeno acad, viz příloha 1 technická zpráva,  2 situace, 7 odvodnění</t>
  </si>
  <si>
    <t>4,5=4,500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</si>
  <si>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</si>
  <si>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45</t>
  </si>
  <si>
    <t>96687</t>
  </si>
  <si>
    <t>VYBOURÁNÍ ULIČNÍCH VPUSTÍ KOMPLETNÍCH</t>
  </si>
  <si>
    <t>vybourání stávajících vpustí, včetně odvozu a uložení na skládku   
kovové části odvoz a likvidace v režii zhotovitele  
zaměřeno na stavbě, viz příloha 1 technická zpráva, 2 situace</t>
  </si>
  <si>
    <t>9=9,000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</si>
  <si>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</si>
  <si>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</si>
  <si>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969234</t>
  </si>
  <si>
    <t>VYBOURÁNÍ POTRUBÍ DN DO 200MM KANALIZAČ</t>
  </si>
  <si>
    <t>stávající potrubí (přípojky od vpustí), včetně odvozu a uložení na skládku  
zaměřeno na stavbě, viz příloha 1 technická zpráva,  2 situace</t>
  </si>
  <si>
    <t>36=36,000 [A]</t>
  </si>
  <si>
    <t>SO 182</t>
  </si>
  <si>
    <t>Dopravně inženýrská opatření</t>
  </si>
  <si>
    <t>9.1</t>
  </si>
  <si>
    <t>Ostatní konstrukce a práce - OBJÍZDNÁ TRASA</t>
  </si>
  <si>
    <t>914122</t>
  </si>
  <si>
    <t>DOPRAVNÍ ZNAČKY ZÁKLADNÍ VELIKOSTI OCELOVÉ FÓLIE TŘ 1 - MONTÁŽ S PŘEMÍSTĚNÍM</t>
  </si>
  <si>
    <t>2x B1, 2x E13, 2x IP10a, 3x IP10b, 6x IS11b,   
přechodné dopravní značení, včetně kontroly v průběhu výstavby  
viz příloha č.1 přechodné dopravní značení</t>
  </si>
  <si>
    <t>2+2+2+3+6=15,000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</si>
  <si>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</si>
  <si>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</si>
  <si>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</si>
  <si>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odstranění přechodného dopravního značení, k pol.č. 914122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</si>
  <si>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</si>
  <si>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</si>
  <si>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</si>
  <si>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</si>
  <si>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pol.č. 914122, trvání 14 dní</t>
  </si>
  <si>
    <t>14*15=210,000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</si>
  <si>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</si>
  <si>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</si>
  <si>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</si>
  <si>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2x IS11a, přechodné dopravní značení, včetně kontroly v průběhu výstavby  
viz příloha č.1 přechodné dopravní značení</t>
  </si>
  <si>
    <t>1+1=2,000 [A]</t>
  </si>
  <si>
    <t>914423</t>
  </si>
  <si>
    <t>DOPRAVNÍ ZNAČKY 100X150CM OCELOVÉ FÓLIE TŘ 1 - DEMONTÁŽ</t>
  </si>
  <si>
    <t>odstranění přechodného dopravního značení. k pol.č. 914422</t>
  </si>
  <si>
    <t>914429</t>
  </si>
  <si>
    <t>DOPRAV ZNAČ 100X150CM OCEL FÓLIE TŘ 1 - NÁJEMNÉ</t>
  </si>
  <si>
    <t>k pol.č. 914422, trvání 14 dní</t>
  </si>
  <si>
    <t>14*2=28,000 [A]</t>
  </si>
  <si>
    <t>914952</t>
  </si>
  <si>
    <t>SLOUPKY A STOJKY DZ Z JÄKL PROF PRO OCEL STOJAN MONT S PŘESUNEM</t>
  </si>
  <si>
    <t>přechodné dopravní značení, včetně kontroly v průběhu výstavby  
viz příloha č.1 přechodné dopravní značení</t>
  </si>
  <si>
    <t>17+2=19,000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</si>
  <si>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</si>
  <si>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</si>
  <si>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</si>
  <si>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odstranění přechodného dopravního značení, k pol.č. 914952</t>
  </si>
  <si>
    <t>914959</t>
  </si>
  <si>
    <t>SLOUP A STOJKY DZ Z JÄKL PRO OCEL STOJAN NÁJEMNÉ</t>
  </si>
  <si>
    <t>k pol.č. 914952, trvání 14 dní</t>
  </si>
  <si>
    <t>14*19=266,000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</si>
  <si>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</si>
  <si>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</si>
  <si>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</si>
  <si>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</si>
  <si>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</si>
  <si>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</si>
  <si>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odstranění přechodného dopravního značení, k pol.č. 916122</t>
  </si>
  <si>
    <t>Položka zahrnuje odstranění, demontáž a odklizení zařízení s odvozem na předepsané místo</t>
  </si>
  <si>
    <t>916129</t>
  </si>
  <si>
    <t>DOPRAV SVĚTLO VÝSTRAŽ SOUPRAVA 3KS - NÁJEMNÉ</t>
  </si>
  <si>
    <t>k pol.č. 916122, trvání 14 dní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</si>
  <si>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</si>
  <si>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</si>
  <si>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</si>
  <si>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</si>
  <si>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</si>
  <si>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</si>
  <si>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odstranění přechodného dopravního značení, k pol.č. 916312</t>
  </si>
  <si>
    <t>916319</t>
  </si>
  <si>
    <t>DOPRAVNÍ ZÁBRANY Z2 - NÁJEMNÉ</t>
  </si>
  <si>
    <t>k pol.č. 916312, trvání 14 dní</t>
  </si>
  <si>
    <t>916722</t>
  </si>
  <si>
    <t>UPEVŇOVACÍ KONSTR - PODKLADNÍ DESKA OD 28KG - MONTÁŽ S PŘESUNEM</t>
  </si>
  <si>
    <t>pro přechodné dopravní značení ke sloupkům, včetně kontroly v průběhu výstavby  
viz příloha č.1 přechodné dopravní značení</t>
  </si>
  <si>
    <t>916723</t>
  </si>
  <si>
    <t>UPEVŇOVACÍ KONSTR - PODKLADNÍ DESKA OD 28KG - DEMONTÁŽ</t>
  </si>
  <si>
    <t>odstranění přechodného dopravního značení, k pol.č. 916722</t>
  </si>
  <si>
    <t>916729</t>
  </si>
  <si>
    <t>UPEVŇOVACÍ KONSTR - PODKL DESKA OD 28KG - NÁJEMNÉ</t>
  </si>
  <si>
    <t>k pol.č. 916722, trvání 14 dní</t>
  </si>
  <si>
    <t>9.2</t>
  </si>
  <si>
    <t>Ostatní konstrukce a práce - ETAPA 1</t>
  </si>
  <si>
    <t>2x B1, 1x B20a, 1x B24a, 1x C4a, 1x C4b, 1x C2b, 4x E13, 2x IP10a, 2x IP10b  
5x E13, 2x IP10a, 3x IP10b, 7x IS11b  
přechodné dopravní značení, včetně kontroly v průběhu výstavby  
viz příloha č.2 přechodné dopravní značení</t>
  </si>
  <si>
    <t>2+1+1+1+1+1+4+2+2=15,000 [A] 
5+2+3+7=17,000 [B] 
celkem: A+B=32,000 [C]</t>
  </si>
  <si>
    <t>15+17=32,000 [A]</t>
  </si>
  <si>
    <t>k pol.č. 914122, nájemné 60 dní</t>
  </si>
  <si>
    <t>60*(15+17)=1 920,000 [A]</t>
  </si>
  <si>
    <t>914322</t>
  </si>
  <si>
    <t>DOPRAV ZNAČKY ZMENŠ VEL OCEL FÓLIE TŘ 1 - MONTÁŽ S PŘESUNEM</t>
  </si>
  <si>
    <t>4x IS11c  
přechodné dopravní značení, včetně kontroly v průběhu výstavby  
viz příloha č.2 přechodné dopravní značení</t>
  </si>
  <si>
    <t>4=4,000 [A]</t>
  </si>
  <si>
    <t>914323</t>
  </si>
  <si>
    <t>DOPRAV ZNAČKY ZMENŠ VEL OCEL FÓLIE TŘ 1 - DEMONTÁŽ</t>
  </si>
  <si>
    <t>k pol.č. 914322</t>
  </si>
  <si>
    <t>914329</t>
  </si>
  <si>
    <t>DOPRAV ZNAČKY ZMENŠ VEL OCEL FÓLIE TŘ 1 - NÁJEMNÉ</t>
  </si>
  <si>
    <t>k pol.č. 914322, nájemné 60 dní</t>
  </si>
  <si>
    <t>60*4=240,000 [A]</t>
  </si>
  <si>
    <t>3x IS11a, 2x IP22  
přechodné dopravní značení, včetně kontroly v průběhu výstavby  
viz příloha č.2 přechodné dopravní značení</t>
  </si>
  <si>
    <t>3+2=5,000 [A]</t>
  </si>
  <si>
    <t>odstranění přechodného dopravního značení, k pol.č. 914422</t>
  </si>
  <si>
    <t>k pol.č. 914422, nájemné 60 dní</t>
  </si>
  <si>
    <t>60*5=300,000 [A]</t>
  </si>
  <si>
    <t>SLOUPKY A STOJKY DZ Z JÄKL PROF PRO OCEL STOJAN MONT S PŘESUN</t>
  </si>
  <si>
    <t>přechodné dopravní značení, včetně kontroly v průběhu výstavby  
viz příloha č.2 přechodné dopravní značení</t>
  </si>
  <si>
    <t>15+20=35,000 [A]</t>
  </si>
  <si>
    <t>k pol.č. 914952, nájemné 60 dní</t>
  </si>
  <si>
    <t>60*35=2 100,000 [A]</t>
  </si>
  <si>
    <t>916112</t>
  </si>
  <si>
    <t>DOPRAV SVĚTLO VÝSTRAŽ SAMOSTATNÉ - MONTÁŽ S PŘESUNEM</t>
  </si>
  <si>
    <t>916113</t>
  </si>
  <si>
    <t>DOPRAV SVĚTLO VÝSTRAŽ SAMOSTATNÉ - DEMONTÁŽ</t>
  </si>
  <si>
    <t>k pol.č. 916112</t>
  </si>
  <si>
    <t>916119</t>
  </si>
  <si>
    <t>DOPRAV SVĚTLO VÝSTRAŽ SAMOSTATNÉ - NÁJEMNÉ</t>
  </si>
  <si>
    <t>k pol.č. 916112, nájemné 60 dní</t>
  </si>
  <si>
    <t>60*2=120,000 [A]</t>
  </si>
  <si>
    <t>k pol.č. 916122, nájemné 60 dní</t>
  </si>
  <si>
    <t>k pol.č. 916312, nájemné 60 dní</t>
  </si>
  <si>
    <t>916352</t>
  </si>
  <si>
    <t>SMĚROVACÍ DESKY Z4 OBOUSTR S FÓLIÍ TŘ 1 - MONTÁŽ S PŘESUNEM</t>
  </si>
  <si>
    <t>916353</t>
  </si>
  <si>
    <t>SMĚROVACÍ DESKY Z4 OBOUSTR S FÓLIÍ TŘ 1 - DEMONTÁŽ</t>
  </si>
  <si>
    <t>k pol.č. 916352</t>
  </si>
  <si>
    <t>916359</t>
  </si>
  <si>
    <t>SMĚROVACÍ DESKY Z4 OBOUSTR S FÓLIÍ TŘ 1 - NÁJEMNÉ</t>
  </si>
  <si>
    <t>k pol.č. 916352, nájemné 60 dní</t>
  </si>
  <si>
    <t>ke sloupkům, přechodné dopravní značení, včetně kontroly v průběhu výstavby</t>
  </si>
  <si>
    <t>35=35,000 [A]</t>
  </si>
  <si>
    <t>a</t>
  </si>
  <si>
    <t>k pol.č. 916722, nájemné 60 dní</t>
  </si>
  <si>
    <t>9.3</t>
  </si>
  <si>
    <t>Ostatní konstrukce a práce - ETAPA 2</t>
  </si>
  <si>
    <t>1x A15, 3x B1, 1x B20a, 2 x B24b,  2x C2a, 1x C4a, 1x C4b, 7x E13, 1x IP10a, 1x IP10b  
5x E13, 2x IP10a, 3x IP10b, 7x IS11b  
přechodné dopravní značení, včetně kontroly v průběhu výstavby  
viz příloha č.2 přechodné dopravní značení</t>
  </si>
  <si>
    <t>1+3+1+2+2+1+1+7+1+1=20,000 [A] 
5+2+3+7=17,000 [B] 
celkem: A+B=37,000 [C]</t>
  </si>
  <si>
    <t>60*37=2 220,000 [A]</t>
  </si>
  <si>
    <t>k pol.č. 914422</t>
  </si>
  <si>
    <t>18+20=38,000 [A]</t>
  </si>
  <si>
    <t>60*38=2 280,000 [A]</t>
  </si>
  <si>
    <t>1+1+1+1+1=5,000 [A]</t>
  </si>
  <si>
    <t>1+1+1=3,000 [A]</t>
  </si>
  <si>
    <t>60*3=180,000 [A]</t>
  </si>
  <si>
    <t>odstranění přechodného dopravního značení, k pol.č. 916352</t>
  </si>
  <si>
    <t>ke sloupkům, přechodné dopravní značení, včetně kontroly v průběhu výstavby  
viz příloha č.2 přechodné dopravní značení</t>
  </si>
  <si>
    <t>38=38,000 [A]</t>
  </si>
  <si>
    <t>SO 183</t>
  </si>
  <si>
    <t>Objízdná trasa</t>
  </si>
  <si>
    <t>zemina a kamení</t>
  </si>
  <si>
    <t>"12922.1" 
130*0,10*2,000 t/m3=26,000 [A] 
"12931"  
65*0,25*2,000 t/m3=32,500 [B] 
celkem: A+B=58,500 [C]</t>
  </si>
  <si>
    <t>včetně odvozu a likvidace vyfrézovaného materiálu v režii zhotovitele  
zaměřeno na stavbě a acad, viz přílohy č.1 technická zpráva, 2 situace, 3 podélný profil, 4 vzorový příčný řez, 5 pracovní příčné řezy</t>
  </si>
  <si>
    <t>((5,35+5,65)/2)*65*0,09=32,175 [A]</t>
  </si>
  <si>
    <t>125738</t>
  </si>
  <si>
    <t>VYKOPÁVKY ZE ZEMNÍKŮ A SKLÁDEK TŘ. I, ODVOZ DO 20KM</t>
  </si>
  <si>
    <t>pořízení ornice, k pol.č. 18222</t>
  </si>
  <si>
    <t>65*1,00*0,15=9,750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</si>
  <si>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</si>
  <si>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</si>
  <si>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</si>
  <si>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seříznutí zvýšených nezpevněných krajnic, včetně uložení a odvozu na skládku  
zaměřeno na stavbě a acad, viz přílohy č.1 technická zpráva, 2 situace, 3 podélný profil, 4 vzorový příčný řez, 5 pracovní příčné řezy</t>
  </si>
  <si>
    <t>levá strana: 1,00*65=65,000 [A] 
pravá strana: 1,00*65=65,000 [B] 
Celkem: A+B=130,000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</si>
  <si>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</si>
  <si>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seříznutí krajnice, z materiálu se vytvoří záložka pro zpevnění povrchu vozovky živičným recyklovaným materiálem  
zaměřeno na stavbě</t>
  </si>
  <si>
    <t>2*300*0,50=300,000 [A]</t>
  </si>
  <si>
    <t>- vodorovná a svislá doprava, přemístění, přeložení, manipulace s výkopkem</t>
  </si>
  <si>
    <t>12931</t>
  </si>
  <si>
    <t>ČIŠTĚNÍ PŘÍKOPŮ OD NÁNOSU DO 0,25M3/M</t>
  </si>
  <si>
    <t>včetně odvoz na skládku  
zaměřeno na stavbě a acad, viz přílohy č.1 technická zpráva, 2 situace, 3 podélný profil, 4 vzorový příčný řez, 5 pracovní příčné řezy</t>
  </si>
  <si>
    <t>65=65,000 [A]</t>
  </si>
  <si>
    <t>"12931"  
65*0,25=16,250 [A]</t>
  </si>
  <si>
    <t>17380</t>
  </si>
  <si>
    <t>ZEMNÍ KRAJNICE A DOSYPÁVKY Z NAKUPOVANÝCH MATERIÁLŮ</t>
  </si>
  <si>
    <t>dosypávky  krajnice, materiál štěrkodrť fr. 0/32 mm, frézink  
zaměřeno na stavbě a acad, viz přílohy č.1 technická zpráva, 2 situace, 3 podélný profil, 4 vzorový příčný řez, 5 pracovní příčné řezy</t>
  </si>
  <si>
    <t>(65+65)*1,00*0,10=13,000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</si>
  <si>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</si>
  <si>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</si>
  <si>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</si>
  <si>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rozprostření ornice v prostoru stavby v tl. 0,15 m, ornice viz pol.č. 125738  
zaměřeno na stavbě a acad, viz přílohy č.1 technická zpráva, 2 situace, 3 podélný profil, 4 vzorový příčný řez, 5 pracovní příčné řezy</t>
  </si>
  <si>
    <t>65*1,00=65,000 [A]</t>
  </si>
  <si>
    <t>položka zahrnuje:  
nutné přemístění ornice z dočasných skládek   
rozprostření ornice v předepsané tloušťce ve svahu přes 1:5</t>
  </si>
  <si>
    <t>18241</t>
  </si>
  <si>
    <t>ZALOŽENÍ TRÁVNÍKU RUČNÍM VÝSEVEM</t>
  </si>
  <si>
    <t>k pol. č. 18222  
zaměřeno na stavbě a acad, viz přílohy č.1 technická zpráva, 2 situace, 3 podélný profil, 4 vzorový příčný řez, 5 pracovní příčné řezy</t>
  </si>
  <si>
    <t>Zahrnuje dodání předepsané travní směsi, její výsev na ornici, zalévání, první pokosení, to vše bez ohledu na sklon terénu</t>
  </si>
  <si>
    <t>18247</t>
  </si>
  <si>
    <t>OŠETŘOVÁNÍ TRÁVNÍKU</t>
  </si>
  <si>
    <t>k pol. č.18241  
zaměřeno na stavbě a acad, viz přílohy č.1 technická zpráva, 2 situace, 3 podélný profil, 4 vzorový příčný řez, 5 pracovní příčné řezy</t>
  </si>
  <si>
    <t>Zahrnuje pokosení se shrabáním, naložení shrabků na dopravní prostředek, s odvozem a se složením, to vše bez ohledu na sklon terénu  
zahrnuje nutné zalití a hnojení</t>
  </si>
  <si>
    <t>56362</t>
  </si>
  <si>
    <t>VOZOVKOVÉ VRSTVY Z RECYKLOVANÉHO MATERIÁLU TL DO 100MM</t>
  </si>
  <si>
    <t>vyspravení propadlých okrajů vozovky  
zaměřeno na stavbě</t>
  </si>
  <si>
    <t>2*300m*0,50m=300,000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</si>
  <si>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</si>
  <si>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56932</t>
  </si>
  <si>
    <t>ZPEVNĚNÍ KRAJNIC ZE ŠTĚRKODRTI TL. 100MM</t>
  </si>
  <si>
    <t>zpevnění krajnice v rozsahu nové krajnice, materiál štěrkodrť  fr. 0/32 mm  
zaměřeno na stavbě a acad, viz přílohy č.1 technická zpráva, 2 situace, 3 podélný profil, 4 vzorový příčný řez, 5 pracovní příčné řezy</t>
  </si>
  <si>
    <t>2*0,75*65=97,500 [A]</t>
  </si>
  <si>
    <t>- dodání kameniva předepsané kvality a zrnitosti  
- rozprostření a zhutnění vrstvy v předepsané tloušťce  
- zřízení vrstvy bez rozlišení šířky, pokládání vrstvy po etapách</t>
  </si>
  <si>
    <t>pod obrusnou vrstvu ACO 11+, kationaktivní asfaltová emulze PS 0.20 kg/m2 po vyštěpení  
zaměřeno na stavbě a acad, viz přílohy č.1 technická zpráva, 2 situace, 3 podélný profil, 4 vzorový příčný řez, 5 pracovní příčné řezy</t>
  </si>
  <si>
    <t>357,50=357,500 [A]</t>
  </si>
  <si>
    <t>b</t>
  </si>
  <si>
    <t>pod ložnou vrstvou ACL 16+ a pod vyrovnávací vrstvou ACP 16+  
kationaktivní asfaltová emulze PS 0.40 kg/m2 po vyštěpení  
zaměřeno na stavbě a acad, viz přílohy č.1 technická zpráva, 2 situace, 3 podélný profil, 4 vzorový příčný řez, 5 pracovní příčné řezy</t>
  </si>
  <si>
    <t>pod ložní vrstvu: 375,375=375,375 [A] 
pod vyrovnávací vrstvu: 9,75=9,750 [B] 
celkem: A+B=385,125 [C]</t>
  </si>
  <si>
    <t>obrusná vrstva ACO 11+  
zaměřeno na stavbě a acad, viz přílohy č.1 technická zpráva, 2 situace, 3 podélný profil, 4 vzorový příčný řez, 5 pracovní příčné řezy</t>
  </si>
  <si>
    <t>((5,35+5,65)/2)*65=357,500 [A]</t>
  </si>
  <si>
    <t>574C46</t>
  </si>
  <si>
    <t>ASFALTOVÝ BETON PRO LOŽNÍ VRSTVY ACL 16+, TL. 50MM</t>
  </si>
  <si>
    <t>ložní vrstva ACL 16+  
zaměřeno na stavbě a acad, viz přílohy č.1 technická zpráva, 2 situace, 3 podélný profil, 4 vzorový příčný řez, 5 pracovní příčné řezy</t>
  </si>
  <si>
    <t>((5,35+5,65)/2)*65=357,500 [A] 
A*0,05=17,875 [B] 
celkem: A+B=375,375 [C]</t>
  </si>
  <si>
    <t>574E06</t>
  </si>
  <si>
    <t>ASFALTOVÝ BETON PRO PODKLADNÍ VRSTVY ACP 16+</t>
  </si>
  <si>
    <t>podkladní vrstva ACP 16+ v místě pokleslých okrajů v průměrné tl. 50 mm  
zaměřeno na stavbě a acad, viz přílohy č.1 technická zpráva, 2 situace, 3 podélný profil, 4 vzorový příčný řez, 5 pracovní příčné řezy</t>
  </si>
  <si>
    <t>(65+65)*1,50*0,05=9,750 [A]</t>
  </si>
  <si>
    <t>57791A</t>
  </si>
  <si>
    <t>VÝSPRAVA VÝTLUKŮ SMĚSÍ ACO (HMOTNOST)</t>
  </si>
  <si>
    <t>vyspravení výtluků vozovky asfaltovým betonem ACO 11 tl. vrstvy do 50 mm, spojovací nátěr z asf. emulze v množství 0,50 kg/m2, včetně odvozu a likvidace vybouraného materiálu v režii zhotovitele  
místa plošných úprav budou určena investorem  
zaměřeno na stavbě</t>
  </si>
  <si>
    <t>300=300,000 [A]</t>
  </si>
  <si>
    <t>- odfrézování nebo jiné odstranění poškozených vozovkových vrstev  
- zaříznutí hran  
- vyčištění  
- nátěr spojovací  
- dodání a výplň předepsanou zhutněnou balenou asfaltovou směsí  
- asfaltová zálivka</t>
  </si>
  <si>
    <t>577A2</t>
  </si>
  <si>
    <t>VÝSPRAVA TRHLIN ASFALTOVOU ZÁLIVKOU MODIFIK</t>
  </si>
  <si>
    <t>Konkrétní délky budou určeny na stavbě.  
- Vytvoření komůrky proříznutím drážky š. 10-20 mm dle šířky původní trhliny a hloubky 35 mm   
- Pročištění drážky  
- Opatření stěn adhezním penetračním nátěrem  
- Zalití trhliny (drážky) pružnou asfaltovou zálivkou modifik.  
zaměřeno na stavbě</t>
  </si>
  <si>
    <t>100=100,000 [A]</t>
  </si>
  <si>
    <t>- vyfrézování drážky šířky do 20mm hloubky do 40mm  
- vyčištění  
- nátěr  
- výplň předepsanou zálivkovou hmotou</t>
  </si>
  <si>
    <t>v místech zaříznutí vozovky, viz pol.č. 919111 a 919112  
zaměřeno na stavbě a acad, viz přílohy č.2 situace</t>
  </si>
  <si>
    <t>6+6+6+6=24,000 [A] 
5,35+5,65=11,000 [B] 
celkem: A+B=35,000 [C]</t>
  </si>
  <si>
    <t>919111</t>
  </si>
  <si>
    <t>ŘEZÁNÍ ASFALTOVÉHO KRYTU VOZOVEK TL DO 50MM</t>
  </si>
  <si>
    <t>6+6+6+6=24,000 [A]</t>
  </si>
  <si>
    <t>v místech napojení vozovky, k pol.č. 58920  
zaměřeno na stavbě a acad, viz přílohy č.2 situace</t>
  </si>
  <si>
    <t>5,35+5,65=11,000 [A]</t>
  </si>
  <si>
    <t>93808</t>
  </si>
  <si>
    <t>OČIŠTĚNÍ VOZOVEK ZAMETENÍM</t>
  </si>
  <si>
    <t>zaměřeno na stavbě a acad, viz přílohy č.1 technická zpráva, 2 situace, 3 podélný profil, 4 vzorový příčný řez, 5 pracovní příčné řezy</t>
  </si>
  <si>
    <t>před pokládkou ložní vrstvy: ((5,35+5,65)/2)*65=357,500 [A] 
před pokládkou podkladní (vyrovnávací) vrstvy:(65+65)*1,50=195,000 [B] 
celkem: A+B=552,500 [C]</t>
  </si>
  <si>
    <t>položka zahrnuje očištění předepsaným způsobem včetně odklizení vzniklého odpadu</t>
  </si>
  <si>
    <t>SO 302.1</t>
  </si>
  <si>
    <t>Rekonstrukce dešťové kanalizace (zde je 100%, z toho podíl SÚS = 29,1%, podíl obce Kravsko = 70,9%)</t>
  </si>
  <si>
    <t>zemina, kamení</t>
  </si>
  <si>
    <t>"131838" 
2,000 t/m3*22,00=44,000 [A] 
"132738.1" 
2,000 t/m3*195,835=391,670 [B] 
"132738.2"  
2,000 t/m3*281,60=563,200 [C] 
"132838"  
2,000 t/m3*195,835=391,670 [D] 
celkem: A+B+C+D=1 390,540 [E]</t>
  </si>
  <si>
    <t>suť z betonu, železobetonu</t>
  </si>
  <si>
    <t>"966158"  
2,300 t/m3*2,00=4,600 [A] 
"96688"  
2,000 t/kus*5=10,000 [B] 
"969246"  
0,304 t/m*196,50=59,736 [C] 
celkem: A+B+C=74,336 [D]</t>
  </si>
  <si>
    <t>rozšíření rýhy pro šachty  
zaměřeno na stavbě a acad, viz přílohy č. 1 technická zpráva, 2 situace, 3 podélný profil, 4 uložení potrubí PP, 5 vstupní šachta</t>
  </si>
  <si>
    <t>22,00=22,000 [A]</t>
  </si>
  <si>
    <t>zaměřeno na stavbě a acad, viz přílohy č. 1 technická zpráva, 2 situace, 3 podélný profil, 4 uložení potrubí PP</t>
  </si>
  <si>
    <t>sběrač A: 
km 0.000 - 0.068: 1,25*1,2*68,50=102,750 [A] 
km 0.068 - 0.120: 1,1*1,5*51,50=84,975 [B] 
km 0.120 - 0.144: 1,1*2*24,00=52,800 [C] 
km 0.144 - 0.170: 0,9*1,8*26,00=42,120 [D] 
km 0.170 - 0.200: 0,9*1,4*30,00=37,800 [E] 
sběrač B: 1,1*1,5*16,50=27,225 [F] 
sběrač C: 1,1*2*5,50=12,100 [G] 
sběrač D: 1,1*2*14,50=31,900 [H] 
celkem: (A+B+C+D+E+F+G+H)/2=195,835 [I]</t>
  </si>
  <si>
    <t>v trase stávající dešť. kanalizace  
zaměřeno na stavbě a acad, viz přílohy č. 1 technická zpráva, 2 situace, 3 podélný profil, 4 uložení potrubí PP</t>
  </si>
  <si>
    <t>1,1*1,6*160,00=281,600 [A]</t>
  </si>
  <si>
    <t>zaměřeno na stavbě a acad, viz přílohy č. 1 technická zpráva, 2 situace, 3 podélný profil, 4 uložení potrubí PP,</t>
  </si>
  <si>
    <t>"131838" 22,00=22,000 [A] 
"132738.1" 195,835=195,835 [B] 
"132738.2" 281,60=281,600 [C] 
"132838" 195,835=195,835 [D] 
celkem: A+B+C+D=695,270 [E]</t>
  </si>
  <si>
    <t>zhutněný zásyp rýhy nové dešť. kanalizace, štěrkopísek 0/22  
zaměřeno na stavbě a acad, viz přílohy č. 1 technická zpráva, 2 situace, 3 podélný profil, 4 uložení potrubí PP</t>
  </si>
  <si>
    <t>sběrač A: 
- DN 500 km 0.000 - 0.068: 1,25*0,25*68,50=21,406 [A] 
- DN 400 km 0.068 - 0.120: 1,1*0,65*51,50=36,823 [B] 
- DN 400 km 0.120 - 0.144: 1,1*1,15*24,00=30,360 [C] 
- DN 250 km 0.144 - 0.170: 0,9*1,1*26,00=25,740 [D] 
- DN 250 km 0.170 - 0.200: 0,9*0,7*30,00=18,900 [E] 
sběrač B: 1,1*0,65*16,50=11,798 [F] 
sběrač C: 1,1*1,15*5,50=6,958 [G] 
sběrač D: 1,1*1,15*14,50=18,343 [H] 
obsypy šachet: 22,00=22,000 [I] 
celkem: A+B+C+D+E+F+G+H+I=192,328 [J]</t>
  </si>
  <si>
    <t>zásyp rýhy staré dešť. kanalizace, materiál lomový kámen fr. 0/125  
zaměřeno na stavbě</t>
  </si>
  <si>
    <t>281,60=281,600 [A]</t>
  </si>
  <si>
    <t>17581</t>
  </si>
  <si>
    <t>OBSYP POTRUBÍ A OBJEKTŮ Z NAKUPOVANÝCH MATERIÁLŮ</t>
  </si>
  <si>
    <t>hutněný obsyp potrubí pískem 0/4  
zaměřeno na stavbě a acad, viz přílohy č. 1 technická zpráva, 2 situace, 3 podélný profil, 4 uložení potrubí PP, 5 vstupní šachta</t>
  </si>
  <si>
    <t>sběrač A: 
- DN 500: 1,25*0,8*68,50-3,14*0,25*0,25=68,304 [A] 
- DN 400: 1,1*0,7*75,50-3,14*0,2*0,2=58,009 [B] 
- DN 250: 0,9*0,55*56,00-3,14*0,125*0,125=27,671 [C] 
sběrač B: 1,1*0,7*16,50-0,126=12,579 [D] 
sběrač C: 1,1*0,7*5,50-0,126=4,109 [E] 
sběrač D: 1,1*0,7*14,50-0,126=11,039 [F] 
celkem: A+B+C+D+E+F=181,711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</si>
  <si>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</si>
  <si>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TRATIVODY KOMPL Z TRUB Z PLAST HM DN  100MM, RÝHA TŘ I</t>
  </si>
  <si>
    <t>provádění pouze při výskytu podzemní vody, drenáž v rýze výkopu  
DN 100 z PE-HD, perforovaná (standardní perforace s otvory na 220° po obvodu trubky) s plným dnem, kruhová pevnost SN 8, odolná vůči tlakovému čištění  
včetně podkladu (lože ze štěrkodrti ŠP 0/22 tl. 5 cm) a obsypu z HDK 8/32  
zaměřeno na stavbě a acad, viz přílohy č. 1 technická zpráva, 2 situace, 3 podélný profil, 4 uložení potrubí PP</t>
  </si>
  <si>
    <t>236,50=236,500 [A]</t>
  </si>
  <si>
    <t>45157</t>
  </si>
  <si>
    <t>PODKLADNÍ A VÝPLŇOVÉ VRSTVY Z KAMENIVA TĚŽENÉHO</t>
  </si>
  <si>
    <t>pískové lože fr 0/4 pod potrubím tl. 0,15 m  
zaměřeno na stavbě a acad, viz přílohy č. 1 technická zpráva, 2 situace, 3 podélný profil, 4 uložení potrubí PP</t>
  </si>
  <si>
    <t>sběrač A: 
- DN 500: 1,25*0,15*68,50=12,844 [A] 
- DN 400: 1,1*0,15*75,50=12,458 [B] 
- DN 250: 0,9*0,15*56,00=7,560 [C] 
sběrač B: 1,1*0,15*16,50=2,723 [D] 
sběrač C: 1,1*0,15*5,50=0,908 [E] 
sběrač D: 1,1*0,15*14,50=2,393 [F] 
celkem: A+B+C+D+E+F=38,886 [G]</t>
  </si>
  <si>
    <t>položka zahrnuje dodávku předepsaného kameniva, mimostaveništní a vnitrostaveništní dopravu a jeho uložení  
není-li v zadávací dokumentaci uvedeno jinak, jedná se o nakupovaný materiál</t>
  </si>
  <si>
    <t>45169</t>
  </si>
  <si>
    <t>PODKL A VÝPLŇ VRSTVY ZE STABILIZOVANÉHO POPÍLKU</t>
  </si>
  <si>
    <t>výplň potrubí cementopopílkovou suspenzí - staré potrubí DN 400, vč. souvisejících prací  
zaměřeno na stavbě</t>
  </si>
  <si>
    <t>3,14*0,20*0,20*80=10,048 [A]</t>
  </si>
  <si>
    <t>Položka zahrnuje dodávku stabilizovaného popílku a jeho uložení se zhutněním, včetně mimostaveništní a vnitrostaveništní dopravy (rovněž přesuny)</t>
  </si>
  <si>
    <t>87444</t>
  </si>
  <si>
    <t>POTRUBÍ Z TRUB PLASTOVÝCH ODPADNÍCH DN  250MM</t>
  </si>
  <si>
    <t>DN 250 SN 12, materiál polypropylén třívrstvý, oboustranně hladký, včetně odboček, spojovacího a těsnícího materiálu  
zaměřeno na stavbě a acad, viz přílohy č. 1 technická zpráva, 2 situace, 3 podélný profil, 4 uložení potrubí PP</t>
  </si>
  <si>
    <t>sběrač A: 56,00=56,000 [A]</t>
  </si>
  <si>
    <t>87446</t>
  </si>
  <si>
    <t>POTRUBÍ Z TRUB PLASTOVÝCH ODPADNÍCH DN  400MM</t>
  </si>
  <si>
    <t>DN 400 SN 12, materiál polypropylén třívrstvý, oboustranně hladký, včetně odboček, spojovacího a těsnícího materiálu  
zaměřeno na stavbě a acad, viz přílohy č. 1 technická zpráva, 2 situace, 3 podélný profil, 4 uložení potrubí PP</t>
  </si>
  <si>
    <t>sběrač A: 75,50=75,500 [A] 
sběrač B: 16,50=16,500 [B] 
sběrač C: 5,50=5,500 [C] 
sběrač D: 14,50=14,500 [D] 
celkem: A+B+C+D=112,000 [E]</t>
  </si>
  <si>
    <t>87457</t>
  </si>
  <si>
    <t>POTRUBÍ Z TRUB PLASTOVÝCH ODPADNÍCH DN  500MM</t>
  </si>
  <si>
    <t>DN 500 SN 12, materiál polypropylén třívrstvý, oboustranně hladký, včetně odboček, spojovacího a těsnícího materiálu    
zaměřeno na stavbě a acad, viz přílohy č. 1 technická zpráva, 2 situace, 3 podélný profil, 4 uložení potrubí PP</t>
  </si>
  <si>
    <t>sběrač A: 68,50=68,500 [A]</t>
  </si>
  <si>
    <t>894145</t>
  </si>
  <si>
    <t>ŠACHTY KANALIZAČNÍ Z BETON DÍLCŮ NA POTRUBÍ DN DO 300MM</t>
  </si>
  <si>
    <t>na potrubí DN 250, vč. litinového poklopu s odvětráním - únosnost D 400  
zaměřeno na stavbě a acad, viz přílohy č. 1 technická zpráva, 2 situace, 3 podélný profil, 4 uložení potrubí PP, 5 vstupní šachta</t>
  </si>
  <si>
    <t>sběrač A: 2=2,000 [A]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</si>
  <si>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</si>
  <si>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894146</t>
  </si>
  <si>
    <t>ŠACHTY KANALIZAČNÍ Z BETON DÍLCŮ NA POTRUBÍ DN  400MM</t>
  </si>
  <si>
    <t>na potrubí DN 400, vč. litinového poklopu  s odvětráním - únosnost D 400  
zaměřeno na stavbě a acad, viz přílohy č. 1 technická zpráva, 2 situace, 3 podélný profil, 4 uložení potrubí PP, 5 vstupní šachta</t>
  </si>
  <si>
    <t>sběrač A+B+C+D: 3+1+1+1=6,000 [A]</t>
  </si>
  <si>
    <t>894157</t>
  </si>
  <si>
    <t>ŠACHTY KANALIZAČNÍ Z BETON DÍLCŮ NA POTRUBÍ DN  500MM</t>
  </si>
  <si>
    <t>na potrubí DN 500, vč. litinového poklopu  s odvětráním - únosnost D 400  
zaměřeno na stavbě a acad, viz přílohy č. 1 technická zpráva, 2 situace, 3 podélný profil, 4 uložení potrubí PP, 5 vstupní šachta</t>
  </si>
  <si>
    <t>sběrač A: 3=3,000 [A]</t>
  </si>
  <si>
    <t>899652</t>
  </si>
  <si>
    <t>ZKOUŠKA VODOTĚSNOSTI POTRUBÍ DN DO 300MM</t>
  </si>
  <si>
    <t>DN 250  
zaměřeno na stavbě a acad, viz přílohy č. 1 technická zpráva, 2 situace, 3 podélný profil, 4 uložení potrubí PP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</si>
  <si>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</si>
  <si>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</si>
  <si>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 400MM</t>
  </si>
  <si>
    <t>DN 400  
zaměřeno na stavbě a acad, viz přílohy č. 1 technická zpráva, 2 situace, 3 podélný profil, 4 uložení potrubí PP</t>
  </si>
  <si>
    <t>899672</t>
  </si>
  <si>
    <t>ZKOUŠKA VODOTĚSNOSTI POTRUBÍ DN DO 600MM</t>
  </si>
  <si>
    <t>DN 500  
zaměřeno na stavbě a acad, viz přílohy č. 1 technická zpráva, 2 situace, 3 podélný profil, 4 uložení potrubí PP</t>
  </si>
  <si>
    <t>89980</t>
  </si>
  <si>
    <t>TELEVIZNÍ PROHLÍDKA POTRUBÍ</t>
  </si>
  <si>
    <t>sběrač A,B,C,D  
zaměřeno na stavbě a acad, viz přílohy č. 1 technická zpráva, 2 situace</t>
  </si>
  <si>
    <t>potrubí DN 250: 56,00=56,000 [A] 
potrubí DN 400: 75,50+16,50+5,50+14,50=112,000 [B] 
potrubí DN 500: 68,50=68,500 [C] 
celkem: A+B+C=236,500 [D]</t>
  </si>
  <si>
    <t>položka zahrnuje prohlídku potrubí televizní kamerou, záznam prohlídky na nosičích DVD a vyhotovení závěrečného písemného protokolu</t>
  </si>
  <si>
    <t>9185C2</t>
  </si>
  <si>
    <t>ČELA KAMENNÁ PROPUSTU Z TRUB DN  500MM</t>
  </si>
  <si>
    <t>výustní objekt na profilu kanalizace DN 500 mm, sběrač A  
zaměřeno na stavbě a acad, viz přílohy č. 1 technická zpráva, 2 situace, 3 podélný profil, 6 výustní objekt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</si>
  <si>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</si>
  <si>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966158</t>
  </si>
  <si>
    <t>BOURÁNÍ KONSTRUKCÍ Z PROST BETONU S ODVOZEM DO 20KM</t>
  </si>
  <si>
    <t>pro výustní objekt kanalizace DN 500 mm, sběrač A  
zaměřeno na stavbě a acad, viz přílohy č. 1 technická zpráva, 2 situace, 3 podélný profil, 6 výustní objekt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</si>
  <si>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</si>
  <si>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96688</t>
  </si>
  <si>
    <t>VYBOURÁNÍ KANALIZAČ ŠACHET KOMPLETNÍCH</t>
  </si>
  <si>
    <t>staré šachty, odvoz a uložení na skládku  
kovové části odvoz a likvidace v režii zhotovitele  
zaměřeno na stavbě, viz přílohy č. 1 technická zpráva, 2 situace</t>
  </si>
  <si>
    <t>969246</t>
  </si>
  <si>
    <t>VYBOURÁNÍ POTRUBÍ DN DO 400MM KANALIZAČ</t>
  </si>
  <si>
    <t>staré potrubí, včetně odvozu a uložení na skládku  
zaměřeno na stavbě, viz přílohy č. 1 technická zpráva, 2 situace</t>
  </si>
  <si>
    <t>sběrač A: 160=160,000 [A] 
sběrač B: 16,50=16,500 [B] 
sběrač C: 5,50=5,500 [C] 
sběrač D: 14,50=14,500 [D] 
celkem: A+B+C+D=196,500 [E]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</si>
</sst>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70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102</v>
      </c>
      <c s="40" t="s">
        <v>103</v>
      </c>
      <c s="41">
        <f>'SO 101.3'!I3</f>
      </c>
      <c s="41">
        <f>'SO 101.3'!O2</f>
      </c>
      <c s="41">
        <f>C12+D12</f>
      </c>
    </row>
    <row r="13" spans="1:5" ht="12.75" customHeight="1">
      <c r="A13" s="40" t="s">
        <v>337</v>
      </c>
      <c s="40" t="s">
        <v>338</v>
      </c>
      <c s="41">
        <f>'SO 182'!I3</f>
      </c>
      <c s="41">
        <f>'SO 182'!O2</f>
      </c>
      <c s="41">
        <f>C13+D13</f>
      </c>
    </row>
    <row r="14" spans="1:5" ht="12.75" customHeight="1">
      <c r="A14" s="40" t="s">
        <v>474</v>
      </c>
      <c s="40" t="s">
        <v>475</v>
      </c>
      <c s="41">
        <f>'SO 183'!I3</f>
      </c>
      <c s="41">
        <f>'SO 183'!O2</f>
      </c>
      <c s="41">
        <f>C14+D14</f>
      </c>
    </row>
    <row r="15" spans="1:5" ht="12.75" customHeight="1">
      <c r="A15" s="40" t="s">
        <v>563</v>
      </c>
      <c s="40" t="s">
        <v>564</v>
      </c>
      <c s="41">
        <f>'SO 302.1'!I3</f>
      </c>
      <c s="41">
        <f>'SO 302.1'!O2</f>
      </c>
      <c s="41">
        <f>C15+D15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27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25.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26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37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63.75">
      <c r="A21" t="s">
        <v>57</v>
      </c>
      <c r="E21" s="36" t="s">
        <v>65</v>
      </c>
    </row>
    <row r="22" spans="1:16" ht="12.75">
      <c r="A22" s="24" t="s">
        <v>49</v>
      </c>
      <c s="29" t="s">
        <v>39</v>
      </c>
      <c s="29" t="s">
        <v>66</v>
      </c>
      <c s="24" t="s">
        <v>51</v>
      </c>
      <c s="30" t="s">
        <v>67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68</v>
      </c>
    </row>
    <row r="24" spans="1:5" ht="12.75">
      <c r="A24" s="37" t="s">
        <v>56</v>
      </c>
      <c r="E24" s="38" t="s">
        <v>51</v>
      </c>
    </row>
    <row r="25" spans="1:5" ht="63.75">
      <c r="A25" t="s">
        <v>57</v>
      </c>
      <c r="E25" s="36" t="s">
        <v>69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70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24" t="s">
        <v>49</v>
      </c>
      <c s="29" t="s">
        <v>33</v>
      </c>
      <c s="29" t="s">
        <v>71</v>
      </c>
      <c s="24" t="s">
        <v>72</v>
      </c>
      <c s="30" t="s">
        <v>73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74</v>
      </c>
      <c s="24" t="s">
        <v>72</v>
      </c>
      <c s="30" t="s">
        <v>75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76</v>
      </c>
      <c s="24" t="s">
        <v>72</v>
      </c>
      <c s="30" t="s">
        <v>77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78</v>
      </c>
      <c s="24" t="s">
        <v>72</v>
      </c>
      <c s="30" t="s">
        <v>79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80</v>
      </c>
      <c s="24" t="s">
        <v>72</v>
      </c>
      <c s="30" t="s">
        <v>81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41</v>
      </c>
      <c s="29" t="s">
        <v>82</v>
      </c>
      <c s="24" t="s">
        <v>72</v>
      </c>
      <c s="30" t="s">
        <v>83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12.75">
      <c r="A34" s="24" t="s">
        <v>49</v>
      </c>
      <c s="29" t="s">
        <v>84</v>
      </c>
      <c s="29" t="s">
        <v>85</v>
      </c>
      <c s="24" t="s">
        <v>72</v>
      </c>
      <c s="30" t="s">
        <v>86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25.5">
      <c r="A38" s="24" t="s">
        <v>49</v>
      </c>
      <c s="29" t="s">
        <v>87</v>
      </c>
      <c s="29" t="s">
        <v>88</v>
      </c>
      <c s="24" t="s">
        <v>72</v>
      </c>
      <c s="30" t="s">
        <v>89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  <row r="42" spans="1:16" ht="25.5">
      <c r="A42" s="24" t="s">
        <v>49</v>
      </c>
      <c s="29" t="s">
        <v>90</v>
      </c>
      <c s="29" t="s">
        <v>91</v>
      </c>
      <c s="24" t="s">
        <v>72</v>
      </c>
      <c s="30" t="s">
        <v>92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51</v>
      </c>
    </row>
    <row r="45" spans="1:5" ht="12.75">
      <c r="A45" t="s">
        <v>57</v>
      </c>
      <c r="E45" s="36" t="s">
        <v>51</v>
      </c>
    </row>
    <row r="46" spans="1:16" ht="12.75">
      <c r="A46" s="24" t="s">
        <v>49</v>
      </c>
      <c s="29" t="s">
        <v>93</v>
      </c>
      <c s="29" t="s">
        <v>94</v>
      </c>
      <c s="24" t="s">
        <v>72</v>
      </c>
      <c s="30" t="s">
        <v>95</v>
      </c>
      <c s="31" t="s">
        <v>53</v>
      </c>
      <c s="32">
        <v>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51</v>
      </c>
    </row>
    <row r="49" spans="1:5" ht="12.75">
      <c r="A49" t="s">
        <v>57</v>
      </c>
      <c r="E49" s="36" t="s">
        <v>51</v>
      </c>
    </row>
    <row r="50" spans="1:16" ht="25.5">
      <c r="A50" s="24" t="s">
        <v>49</v>
      </c>
      <c s="29" t="s">
        <v>96</v>
      </c>
      <c s="29" t="s">
        <v>97</v>
      </c>
      <c s="24" t="s">
        <v>72</v>
      </c>
      <c s="30" t="s">
        <v>98</v>
      </c>
      <c s="31" t="s">
        <v>53</v>
      </c>
      <c s="32">
        <v>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51</v>
      </c>
    </row>
    <row r="53" spans="1:5" ht="12.75">
      <c r="A53" t="s">
        <v>57</v>
      </c>
      <c r="E53" s="36" t="s">
        <v>51</v>
      </c>
    </row>
    <row r="54" spans="1:16" ht="12.75">
      <c r="A54" s="24" t="s">
        <v>49</v>
      </c>
      <c s="29" t="s">
        <v>99</v>
      </c>
      <c s="29" t="s">
        <v>100</v>
      </c>
      <c s="24" t="s">
        <v>72</v>
      </c>
      <c s="30" t="s">
        <v>101</v>
      </c>
      <c s="31" t="s">
        <v>53</v>
      </c>
      <c s="32">
        <v>1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56</v>
      </c>
      <c r="E56" s="38" t="s">
        <v>51</v>
      </c>
    </row>
    <row r="57" spans="1:5" ht="12.75">
      <c r="A57" t="s">
        <v>57</v>
      </c>
      <c r="E57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0+O8+O17+O78+O87+O100+O129+O154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102</v>
      </c>
      <c s="39">
        <f>0+I8+I17+I78+I87+I100+I129+I154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102</v>
      </c>
      <c s="6"/>
      <c s="18" t="s">
        <v>103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33</v>
      </c>
      <c s="29" t="s">
        <v>104</v>
      </c>
      <c s="24" t="s">
        <v>33</v>
      </c>
      <c s="30" t="s">
        <v>105</v>
      </c>
      <c s="31" t="s">
        <v>106</v>
      </c>
      <c s="32">
        <v>3874.108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107</v>
      </c>
    </row>
    <row r="11" spans="1:5" ht="280.5">
      <c r="A11" s="37" t="s">
        <v>56</v>
      </c>
      <c r="E11" s="38" t="s">
        <v>108</v>
      </c>
    </row>
    <row r="12" spans="1:5" ht="25.5">
      <c r="A12" t="s">
        <v>57</v>
      </c>
      <c r="E12" s="36" t="s">
        <v>109</v>
      </c>
    </row>
    <row r="13" spans="1:16" ht="12.75">
      <c r="A13" s="24" t="s">
        <v>49</v>
      </c>
      <c s="29" t="s">
        <v>27</v>
      </c>
      <c s="29" t="s">
        <v>104</v>
      </c>
      <c s="24" t="s">
        <v>27</v>
      </c>
      <c s="30" t="s">
        <v>105</v>
      </c>
      <c s="31" t="s">
        <v>106</v>
      </c>
      <c s="32">
        <v>143.742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110</v>
      </c>
    </row>
    <row r="15" spans="1:5" ht="204">
      <c r="A15" s="37" t="s">
        <v>56</v>
      </c>
      <c r="E15" s="38" t="s">
        <v>111</v>
      </c>
    </row>
    <row r="16" spans="1:5" ht="25.5">
      <c r="A16" t="s">
        <v>57</v>
      </c>
      <c r="E16" s="36" t="s">
        <v>109</v>
      </c>
    </row>
    <row r="17" spans="1:18" ht="12.75" customHeight="1">
      <c r="A17" s="6" t="s">
        <v>47</v>
      </c>
      <c s="6"/>
      <c s="43" t="s">
        <v>33</v>
      </c>
      <c s="6"/>
      <c s="27" t="s">
        <v>112</v>
      </c>
      <c s="6"/>
      <c s="6"/>
      <c s="6"/>
      <c s="44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24" t="s">
        <v>49</v>
      </c>
      <c s="29" t="s">
        <v>26</v>
      </c>
      <c s="29" t="s">
        <v>113</v>
      </c>
      <c s="24" t="s">
        <v>51</v>
      </c>
      <c s="30" t="s">
        <v>114</v>
      </c>
      <c s="31" t="s">
        <v>115</v>
      </c>
      <c s="32">
        <v>8.6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38.25">
      <c r="A19" s="35" t="s">
        <v>54</v>
      </c>
      <c r="E19" s="36" t="s">
        <v>116</v>
      </c>
    </row>
    <row r="20" spans="1:5" ht="76.5">
      <c r="A20" s="37" t="s">
        <v>56</v>
      </c>
      <c r="E20" s="38" t="s">
        <v>117</v>
      </c>
    </row>
    <row r="21" spans="1:5" ht="63.75">
      <c r="A21" t="s">
        <v>57</v>
      </c>
      <c r="E21" s="36" t="s">
        <v>118</v>
      </c>
    </row>
    <row r="22" spans="1:16" ht="12.75">
      <c r="A22" s="24" t="s">
        <v>49</v>
      </c>
      <c s="29" t="s">
        <v>37</v>
      </c>
      <c s="29" t="s">
        <v>119</v>
      </c>
      <c s="24" t="s">
        <v>51</v>
      </c>
      <c s="30" t="s">
        <v>120</v>
      </c>
      <c s="31" t="s">
        <v>115</v>
      </c>
      <c s="32">
        <v>39.43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116</v>
      </c>
    </row>
    <row r="24" spans="1:5" ht="51">
      <c r="A24" s="37" t="s">
        <v>56</v>
      </c>
      <c r="E24" s="38" t="s">
        <v>121</v>
      </c>
    </row>
    <row r="25" spans="1:5" ht="63.75">
      <c r="A25" t="s">
        <v>57</v>
      </c>
      <c r="E25" s="36" t="s">
        <v>118</v>
      </c>
    </row>
    <row r="26" spans="1:16" ht="25.5">
      <c r="A26" s="24" t="s">
        <v>49</v>
      </c>
      <c s="29" t="s">
        <v>39</v>
      </c>
      <c s="29" t="s">
        <v>122</v>
      </c>
      <c s="24" t="s">
        <v>51</v>
      </c>
      <c s="30" t="s">
        <v>123</v>
      </c>
      <c s="31" t="s">
        <v>115</v>
      </c>
      <c s="32">
        <v>524.082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38.25">
      <c r="A27" s="35" t="s">
        <v>54</v>
      </c>
      <c r="E27" s="36" t="s">
        <v>116</v>
      </c>
    </row>
    <row r="28" spans="1:5" ht="63.75">
      <c r="A28" s="37" t="s">
        <v>56</v>
      </c>
      <c r="E28" s="38" t="s">
        <v>124</v>
      </c>
    </row>
    <row r="29" spans="1:5" ht="63.75">
      <c r="A29" t="s">
        <v>57</v>
      </c>
      <c r="E29" s="36" t="s">
        <v>118</v>
      </c>
    </row>
    <row r="30" spans="1:16" ht="12.75">
      <c r="A30" s="24" t="s">
        <v>49</v>
      </c>
      <c s="29" t="s">
        <v>41</v>
      </c>
      <c s="29" t="s">
        <v>125</v>
      </c>
      <c s="24" t="s">
        <v>51</v>
      </c>
      <c s="30" t="s">
        <v>126</v>
      </c>
      <c s="31" t="s">
        <v>127</v>
      </c>
      <c s="32">
        <v>677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116</v>
      </c>
    </row>
    <row r="32" spans="1:5" ht="51">
      <c r="A32" s="37" t="s">
        <v>56</v>
      </c>
      <c r="E32" s="38" t="s">
        <v>128</v>
      </c>
    </row>
    <row r="33" spans="1:5" ht="63.75">
      <c r="A33" t="s">
        <v>57</v>
      </c>
      <c r="E33" s="36" t="s">
        <v>118</v>
      </c>
    </row>
    <row r="34" spans="1:16" ht="12.75">
      <c r="A34" s="24" t="s">
        <v>49</v>
      </c>
      <c s="29" t="s">
        <v>84</v>
      </c>
      <c s="29" t="s">
        <v>129</v>
      </c>
      <c s="24" t="s">
        <v>51</v>
      </c>
      <c s="30" t="s">
        <v>130</v>
      </c>
      <c s="31" t="s">
        <v>131</v>
      </c>
      <c s="32">
        <v>583.913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132</v>
      </c>
    </row>
    <row r="36" spans="1:5" ht="25.5">
      <c r="A36" s="37" t="s">
        <v>56</v>
      </c>
      <c r="E36" s="38" t="s">
        <v>133</v>
      </c>
    </row>
    <row r="37" spans="1:5" ht="25.5">
      <c r="A37" t="s">
        <v>57</v>
      </c>
      <c r="E37" s="36" t="s">
        <v>134</v>
      </c>
    </row>
    <row r="38" spans="1:16" ht="12.75">
      <c r="A38" s="24" t="s">
        <v>49</v>
      </c>
      <c s="29" t="s">
        <v>87</v>
      </c>
      <c s="29" t="s">
        <v>135</v>
      </c>
      <c s="24" t="s">
        <v>51</v>
      </c>
      <c s="30" t="s">
        <v>136</v>
      </c>
      <c s="31" t="s">
        <v>115</v>
      </c>
      <c s="32">
        <v>195.01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38.25">
      <c r="A39" s="35" t="s">
        <v>54</v>
      </c>
      <c r="E39" s="36" t="s">
        <v>137</v>
      </c>
    </row>
    <row r="40" spans="1:5" ht="51">
      <c r="A40" s="37" t="s">
        <v>56</v>
      </c>
      <c r="E40" s="38" t="s">
        <v>138</v>
      </c>
    </row>
    <row r="41" spans="1:5" ht="12.75">
      <c r="A41" t="s">
        <v>57</v>
      </c>
      <c r="E41" s="36" t="s">
        <v>139</v>
      </c>
    </row>
    <row r="42" spans="1:16" ht="12.75">
      <c r="A42" s="24" t="s">
        <v>49</v>
      </c>
      <c s="29" t="s">
        <v>44</v>
      </c>
      <c s="29" t="s">
        <v>140</v>
      </c>
      <c s="24" t="s">
        <v>33</v>
      </c>
      <c s="30" t="s">
        <v>141</v>
      </c>
      <c s="31" t="s">
        <v>115</v>
      </c>
      <c s="32">
        <v>246.168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38.25">
      <c r="A43" s="35" t="s">
        <v>54</v>
      </c>
      <c r="E43" s="36" t="s">
        <v>142</v>
      </c>
    </row>
    <row r="44" spans="1:5" ht="51">
      <c r="A44" s="37" t="s">
        <v>56</v>
      </c>
      <c r="E44" s="38" t="s">
        <v>143</v>
      </c>
    </row>
    <row r="45" spans="1:5" ht="369.75">
      <c r="A45" t="s">
        <v>57</v>
      </c>
      <c r="E45" s="36" t="s">
        <v>144</v>
      </c>
    </row>
    <row r="46" spans="1:16" ht="12.75">
      <c r="A46" s="24" t="s">
        <v>49</v>
      </c>
      <c s="29" t="s">
        <v>46</v>
      </c>
      <c s="29" t="s">
        <v>140</v>
      </c>
      <c s="24" t="s">
        <v>27</v>
      </c>
      <c s="30" t="s">
        <v>141</v>
      </c>
      <c s="31" t="s">
        <v>115</v>
      </c>
      <c s="32">
        <v>918.008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38.25">
      <c r="A47" s="35" t="s">
        <v>54</v>
      </c>
      <c r="E47" s="36" t="s">
        <v>145</v>
      </c>
    </row>
    <row r="48" spans="1:5" ht="51">
      <c r="A48" s="37" t="s">
        <v>56</v>
      </c>
      <c r="E48" s="38" t="s">
        <v>146</v>
      </c>
    </row>
    <row r="49" spans="1:5" ht="369.75">
      <c r="A49" t="s">
        <v>57</v>
      </c>
      <c r="E49" s="36" t="s">
        <v>144</v>
      </c>
    </row>
    <row r="50" spans="1:16" ht="12.75">
      <c r="A50" s="24" t="s">
        <v>49</v>
      </c>
      <c s="29" t="s">
        <v>147</v>
      </c>
      <c s="29" t="s">
        <v>148</v>
      </c>
      <c s="24" t="s">
        <v>51</v>
      </c>
      <c s="30" t="s">
        <v>149</v>
      </c>
      <c s="31" t="s">
        <v>115</v>
      </c>
      <c s="32">
        <v>51.75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38.25">
      <c r="A51" s="35" t="s">
        <v>54</v>
      </c>
      <c r="E51" s="36" t="s">
        <v>150</v>
      </c>
    </row>
    <row r="52" spans="1:5" ht="76.5">
      <c r="A52" s="37" t="s">
        <v>56</v>
      </c>
      <c r="E52" s="38" t="s">
        <v>151</v>
      </c>
    </row>
    <row r="53" spans="1:5" ht="318.75">
      <c r="A53" t="s">
        <v>57</v>
      </c>
      <c r="E53" s="36" t="s">
        <v>152</v>
      </c>
    </row>
    <row r="54" spans="1:16" ht="12.75">
      <c r="A54" s="24" t="s">
        <v>49</v>
      </c>
      <c s="29" t="s">
        <v>153</v>
      </c>
      <c s="29" t="s">
        <v>154</v>
      </c>
      <c s="24" t="s">
        <v>51</v>
      </c>
      <c s="30" t="s">
        <v>155</v>
      </c>
      <c s="31" t="s">
        <v>115</v>
      </c>
      <c s="32">
        <v>51.75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38.25">
      <c r="A55" s="35" t="s">
        <v>54</v>
      </c>
      <c r="E55" s="36" t="s">
        <v>150</v>
      </c>
    </row>
    <row r="56" spans="1:5" ht="76.5">
      <c r="A56" s="37" t="s">
        <v>56</v>
      </c>
      <c r="E56" s="38" t="s">
        <v>151</v>
      </c>
    </row>
    <row r="57" spans="1:5" ht="318.75">
      <c r="A57" t="s">
        <v>57</v>
      </c>
      <c r="E57" s="36" t="s">
        <v>156</v>
      </c>
    </row>
    <row r="58" spans="1:16" ht="12.75">
      <c r="A58" s="24" t="s">
        <v>49</v>
      </c>
      <c s="29" t="s">
        <v>157</v>
      </c>
      <c s="29" t="s">
        <v>158</v>
      </c>
      <c s="24" t="s">
        <v>51</v>
      </c>
      <c s="30" t="s">
        <v>159</v>
      </c>
      <c s="31" t="s">
        <v>115</v>
      </c>
      <c s="32">
        <v>85.75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38.25">
      <c r="A59" s="35" t="s">
        <v>54</v>
      </c>
      <c r="E59" s="36" t="s">
        <v>160</v>
      </c>
    </row>
    <row r="60" spans="1:5" ht="89.25">
      <c r="A60" s="37" t="s">
        <v>56</v>
      </c>
      <c r="E60" s="38" t="s">
        <v>161</v>
      </c>
    </row>
    <row r="61" spans="1:5" ht="318.75">
      <c r="A61" t="s">
        <v>57</v>
      </c>
      <c r="E61" s="36" t="s">
        <v>152</v>
      </c>
    </row>
    <row r="62" spans="1:16" ht="12.75">
      <c r="A62" s="24" t="s">
        <v>49</v>
      </c>
      <c s="29" t="s">
        <v>90</v>
      </c>
      <c s="29" t="s">
        <v>162</v>
      </c>
      <c s="24" t="s">
        <v>51</v>
      </c>
      <c s="30" t="s">
        <v>163</v>
      </c>
      <c s="31" t="s">
        <v>115</v>
      </c>
      <c s="32">
        <v>85.75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38.25">
      <c r="A63" s="35" t="s">
        <v>54</v>
      </c>
      <c r="E63" s="36" t="s">
        <v>160</v>
      </c>
    </row>
    <row r="64" spans="1:5" ht="89.25">
      <c r="A64" s="37" t="s">
        <v>56</v>
      </c>
      <c r="E64" s="38" t="s">
        <v>161</v>
      </c>
    </row>
    <row r="65" spans="1:5" ht="318.75">
      <c r="A65" t="s">
        <v>57</v>
      </c>
      <c r="E65" s="36" t="s">
        <v>156</v>
      </c>
    </row>
    <row r="66" spans="1:16" ht="12.75">
      <c r="A66" s="24" t="s">
        <v>49</v>
      </c>
      <c s="29" t="s">
        <v>93</v>
      </c>
      <c s="29" t="s">
        <v>164</v>
      </c>
      <c s="24" t="s">
        <v>51</v>
      </c>
      <c s="30" t="s">
        <v>165</v>
      </c>
      <c s="31" t="s">
        <v>115</v>
      </c>
      <c s="32">
        <v>1471.118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166</v>
      </c>
    </row>
    <row r="68" spans="1:5" ht="242.25">
      <c r="A68" s="37" t="s">
        <v>56</v>
      </c>
      <c r="E68" s="38" t="s">
        <v>167</v>
      </c>
    </row>
    <row r="69" spans="1:5" ht="191.25">
      <c r="A69" t="s">
        <v>57</v>
      </c>
      <c r="E69" s="36" t="s">
        <v>168</v>
      </c>
    </row>
    <row r="70" spans="1:16" ht="12.75">
      <c r="A70" s="24" t="s">
        <v>49</v>
      </c>
      <c s="29" t="s">
        <v>96</v>
      </c>
      <c s="29" t="s">
        <v>169</v>
      </c>
      <c s="24" t="s">
        <v>51</v>
      </c>
      <c s="30" t="s">
        <v>170</v>
      </c>
      <c s="31" t="s">
        <v>115</v>
      </c>
      <c s="32">
        <v>231.6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76.5">
      <c r="A71" s="35" t="s">
        <v>54</v>
      </c>
      <c r="E71" s="36" t="s">
        <v>171</v>
      </c>
    </row>
    <row r="72" spans="1:5" ht="76.5">
      <c r="A72" s="37" t="s">
        <v>56</v>
      </c>
      <c r="E72" s="38" t="s">
        <v>172</v>
      </c>
    </row>
    <row r="73" spans="1:5" ht="229.5">
      <c r="A73" t="s">
        <v>57</v>
      </c>
      <c r="E73" s="36" t="s">
        <v>173</v>
      </c>
    </row>
    <row r="74" spans="1:16" ht="12.75">
      <c r="A74" s="24" t="s">
        <v>49</v>
      </c>
      <c s="29" t="s">
        <v>174</v>
      </c>
      <c s="29" t="s">
        <v>175</v>
      </c>
      <c s="24" t="s">
        <v>51</v>
      </c>
      <c s="30" t="s">
        <v>176</v>
      </c>
      <c s="31" t="s">
        <v>177</v>
      </c>
      <c s="32">
        <v>2537.905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178</v>
      </c>
    </row>
    <row r="76" spans="1:5" ht="12.75">
      <c r="A76" s="37" t="s">
        <v>56</v>
      </c>
      <c r="E76" s="38" t="s">
        <v>179</v>
      </c>
    </row>
    <row r="77" spans="1:5" ht="25.5">
      <c r="A77" t="s">
        <v>57</v>
      </c>
      <c r="E77" s="36" t="s">
        <v>180</v>
      </c>
    </row>
    <row r="78" spans="1:18" ht="12.75" customHeight="1">
      <c r="A78" s="6" t="s">
        <v>47</v>
      </c>
      <c s="6"/>
      <c s="43" t="s">
        <v>27</v>
      </c>
      <c s="6"/>
      <c s="27" t="s">
        <v>181</v>
      </c>
      <c s="6"/>
      <c s="6"/>
      <c s="6"/>
      <c s="44">
        <f>0+Q78</f>
      </c>
      <c r="O78">
        <f>0+R78</f>
      </c>
      <c r="Q78">
        <f>0+I79+I83</f>
      </c>
      <c>
        <f>0+O79+O83</f>
      </c>
    </row>
    <row r="79" spans="1:16" ht="12.75">
      <c r="A79" s="24" t="s">
        <v>49</v>
      </c>
      <c s="29" t="s">
        <v>99</v>
      </c>
      <c s="29" t="s">
        <v>182</v>
      </c>
      <c s="24" t="s">
        <v>51</v>
      </c>
      <c s="30" t="s">
        <v>183</v>
      </c>
      <c s="31" t="s">
        <v>127</v>
      </c>
      <c s="32">
        <v>436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63.75">
      <c r="A80" s="35" t="s">
        <v>54</v>
      </c>
      <c r="E80" s="36" t="s">
        <v>184</v>
      </c>
    </row>
    <row r="81" spans="1:5" ht="51">
      <c r="A81" s="37" t="s">
        <v>56</v>
      </c>
      <c r="E81" s="38" t="s">
        <v>185</v>
      </c>
    </row>
    <row r="82" spans="1:5" ht="165.75">
      <c r="A82" t="s">
        <v>57</v>
      </c>
      <c r="E82" s="36" t="s">
        <v>186</v>
      </c>
    </row>
    <row r="83" spans="1:16" ht="12.75">
      <c r="A83" s="24" t="s">
        <v>49</v>
      </c>
      <c s="29" t="s">
        <v>187</v>
      </c>
      <c s="29" t="s">
        <v>188</v>
      </c>
      <c s="24" t="s">
        <v>51</v>
      </c>
      <c s="30" t="s">
        <v>189</v>
      </c>
      <c s="31" t="s">
        <v>115</v>
      </c>
      <c s="32">
        <v>882.75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38.25">
      <c r="A84" s="35" t="s">
        <v>54</v>
      </c>
      <c r="E84" s="36" t="s">
        <v>190</v>
      </c>
    </row>
    <row r="85" spans="1:5" ht="12.75">
      <c r="A85" s="37" t="s">
        <v>56</v>
      </c>
      <c r="E85" s="38" t="s">
        <v>191</v>
      </c>
    </row>
    <row r="86" spans="1:5" ht="38.25">
      <c r="A86" t="s">
        <v>57</v>
      </c>
      <c r="E86" s="36" t="s">
        <v>192</v>
      </c>
    </row>
    <row r="87" spans="1:18" ht="12.75" customHeight="1">
      <c r="A87" s="6" t="s">
        <v>47</v>
      </c>
      <c s="6"/>
      <c s="43" t="s">
        <v>37</v>
      </c>
      <c s="6"/>
      <c s="27" t="s">
        <v>193</v>
      </c>
      <c s="6"/>
      <c s="6"/>
      <c s="6"/>
      <c s="44">
        <f>0+Q87</f>
      </c>
      <c r="O87">
        <f>0+R87</f>
      </c>
      <c r="Q87">
        <f>0+I88+I92+I96</f>
      </c>
      <c>
        <f>0+O88+O92+O96</f>
      </c>
    </row>
    <row r="88" spans="1:16" ht="12.75">
      <c r="A88" s="24" t="s">
        <v>49</v>
      </c>
      <c s="29" t="s">
        <v>194</v>
      </c>
      <c s="29" t="s">
        <v>195</v>
      </c>
      <c s="24" t="s">
        <v>33</v>
      </c>
      <c s="30" t="s">
        <v>196</v>
      </c>
      <c s="31" t="s">
        <v>115</v>
      </c>
      <c s="32">
        <v>2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38.25">
      <c r="A89" s="35" t="s">
        <v>54</v>
      </c>
      <c r="E89" s="36" t="s">
        <v>197</v>
      </c>
    </row>
    <row r="90" spans="1:5" ht="12.75">
      <c r="A90" s="37" t="s">
        <v>56</v>
      </c>
      <c r="E90" s="38" t="s">
        <v>198</v>
      </c>
    </row>
    <row r="91" spans="1:5" ht="369.75">
      <c r="A91" t="s">
        <v>57</v>
      </c>
      <c r="E91" s="36" t="s">
        <v>199</v>
      </c>
    </row>
    <row r="92" spans="1:16" ht="12.75">
      <c r="A92" s="24" t="s">
        <v>49</v>
      </c>
      <c s="29" t="s">
        <v>200</v>
      </c>
      <c s="29" t="s">
        <v>195</v>
      </c>
      <c s="24" t="s">
        <v>27</v>
      </c>
      <c s="30" t="s">
        <v>196</v>
      </c>
      <c s="31" t="s">
        <v>115</v>
      </c>
      <c s="32">
        <v>1.95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38.25">
      <c r="A93" s="35" t="s">
        <v>54</v>
      </c>
      <c r="E93" s="36" t="s">
        <v>201</v>
      </c>
    </row>
    <row r="94" spans="1:5" ht="12.75">
      <c r="A94" s="37" t="s">
        <v>56</v>
      </c>
      <c r="E94" s="38" t="s">
        <v>202</v>
      </c>
    </row>
    <row r="95" spans="1:5" ht="357">
      <c r="A95" t="s">
        <v>57</v>
      </c>
      <c r="E95" s="36" t="s">
        <v>203</v>
      </c>
    </row>
    <row r="96" spans="1:16" ht="12.75">
      <c r="A96" s="24" t="s">
        <v>49</v>
      </c>
      <c s="29" t="s">
        <v>204</v>
      </c>
      <c s="29" t="s">
        <v>205</v>
      </c>
      <c s="24" t="s">
        <v>51</v>
      </c>
      <c s="30" t="s">
        <v>206</v>
      </c>
      <c s="31" t="s">
        <v>115</v>
      </c>
      <c s="32">
        <v>2.6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51">
      <c r="A97" s="35" t="s">
        <v>54</v>
      </c>
      <c r="E97" s="36" t="s">
        <v>207</v>
      </c>
    </row>
    <row r="98" spans="1:5" ht="12.75">
      <c r="A98" s="37" t="s">
        <v>56</v>
      </c>
      <c r="E98" s="38" t="s">
        <v>208</v>
      </c>
    </row>
    <row r="99" spans="1:5" ht="102">
      <c r="A99" t="s">
        <v>57</v>
      </c>
      <c r="E99" s="36" t="s">
        <v>209</v>
      </c>
    </row>
    <row r="100" spans="1:18" ht="12.75" customHeight="1">
      <c r="A100" s="6" t="s">
        <v>47</v>
      </c>
      <c s="6"/>
      <c s="43" t="s">
        <v>39</v>
      </c>
      <c s="6"/>
      <c s="27" t="s">
        <v>210</v>
      </c>
      <c s="6"/>
      <c s="6"/>
      <c s="6"/>
      <c s="44">
        <f>0+Q100</f>
      </c>
      <c r="O100">
        <f>0+R100</f>
      </c>
      <c r="Q100">
        <f>0+I101+I105+I109+I113+I117+I121+I125</f>
      </c>
      <c>
        <f>0+O101+O105+O109+O113+O117+O121+O125</f>
      </c>
    </row>
    <row r="101" spans="1:16" ht="12.75">
      <c r="A101" s="24" t="s">
        <v>49</v>
      </c>
      <c s="29" t="s">
        <v>211</v>
      </c>
      <c s="29" t="s">
        <v>212</v>
      </c>
      <c s="24" t="s">
        <v>33</v>
      </c>
      <c s="30" t="s">
        <v>213</v>
      </c>
      <c s="31" t="s">
        <v>177</v>
      </c>
      <c s="32">
        <v>2101.785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38.25">
      <c r="A102" s="35" t="s">
        <v>54</v>
      </c>
      <c r="E102" s="36" t="s">
        <v>214</v>
      </c>
    </row>
    <row r="103" spans="1:5" ht="12.75">
      <c r="A103" s="37" t="s">
        <v>56</v>
      </c>
      <c r="E103" s="38" t="s">
        <v>215</v>
      </c>
    </row>
    <row r="104" spans="1:5" ht="51">
      <c r="A104" t="s">
        <v>57</v>
      </c>
      <c r="E104" s="36" t="s">
        <v>216</v>
      </c>
    </row>
    <row r="105" spans="1:16" ht="12.75">
      <c r="A105" s="24" t="s">
        <v>49</v>
      </c>
      <c s="29" t="s">
        <v>217</v>
      </c>
      <c s="29" t="s">
        <v>212</v>
      </c>
      <c s="24" t="s">
        <v>27</v>
      </c>
      <c s="30" t="s">
        <v>213</v>
      </c>
      <c s="31" t="s">
        <v>177</v>
      </c>
      <c s="32">
        <v>2206.874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38.25">
      <c r="A106" s="35" t="s">
        <v>54</v>
      </c>
      <c r="E106" s="36" t="s">
        <v>218</v>
      </c>
    </row>
    <row r="107" spans="1:5" ht="12.75">
      <c r="A107" s="37" t="s">
        <v>56</v>
      </c>
      <c r="E107" s="38" t="s">
        <v>219</v>
      </c>
    </row>
    <row r="108" spans="1:5" ht="51">
      <c r="A108" t="s">
        <v>57</v>
      </c>
      <c r="E108" s="36" t="s">
        <v>216</v>
      </c>
    </row>
    <row r="109" spans="1:16" ht="12.75">
      <c r="A109" s="24" t="s">
        <v>49</v>
      </c>
      <c s="29" t="s">
        <v>220</v>
      </c>
      <c s="29" t="s">
        <v>221</v>
      </c>
      <c s="24" t="s">
        <v>51</v>
      </c>
      <c s="30" t="s">
        <v>222</v>
      </c>
      <c s="31" t="s">
        <v>177</v>
      </c>
      <c s="32">
        <v>2101.785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38.25">
      <c r="A110" s="35" t="s">
        <v>54</v>
      </c>
      <c r="E110" s="36" t="s">
        <v>223</v>
      </c>
    </row>
    <row r="111" spans="1:5" ht="12.75">
      <c r="A111" s="37" t="s">
        <v>56</v>
      </c>
      <c r="E111" s="38" t="s">
        <v>215</v>
      </c>
    </row>
    <row r="112" spans="1:5" ht="51">
      <c r="A112" t="s">
        <v>57</v>
      </c>
      <c r="E112" s="36" t="s">
        <v>224</v>
      </c>
    </row>
    <row r="113" spans="1:16" ht="12.75">
      <c r="A113" s="24" t="s">
        <v>49</v>
      </c>
      <c s="29" t="s">
        <v>225</v>
      </c>
      <c s="29" t="s">
        <v>226</v>
      </c>
      <c s="24" t="s">
        <v>51</v>
      </c>
      <c s="30" t="s">
        <v>227</v>
      </c>
      <c s="31" t="s">
        <v>177</v>
      </c>
      <c s="32">
        <v>2001.7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51">
      <c r="A114" s="35" t="s">
        <v>54</v>
      </c>
      <c r="E114" s="36" t="s">
        <v>228</v>
      </c>
    </row>
    <row r="115" spans="1:5" ht="12.75">
      <c r="A115" s="37" t="s">
        <v>56</v>
      </c>
      <c r="E115" s="38" t="s">
        <v>229</v>
      </c>
    </row>
    <row r="116" spans="1:5" ht="51">
      <c r="A116" t="s">
        <v>57</v>
      </c>
      <c r="E116" s="36" t="s">
        <v>224</v>
      </c>
    </row>
    <row r="117" spans="1:16" ht="12.75">
      <c r="A117" s="24" t="s">
        <v>49</v>
      </c>
      <c s="29" t="s">
        <v>230</v>
      </c>
      <c s="29" t="s">
        <v>231</v>
      </c>
      <c s="24" t="s">
        <v>51</v>
      </c>
      <c s="30" t="s">
        <v>232</v>
      </c>
      <c s="31" t="s">
        <v>177</v>
      </c>
      <c s="32">
        <v>2001.7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38.25">
      <c r="A118" s="35" t="s">
        <v>54</v>
      </c>
      <c r="E118" s="36" t="s">
        <v>233</v>
      </c>
    </row>
    <row r="119" spans="1:5" ht="12.75">
      <c r="A119" s="37" t="s">
        <v>56</v>
      </c>
      <c r="E119" s="38" t="s">
        <v>229</v>
      </c>
    </row>
    <row r="120" spans="1:5" ht="140.25">
      <c r="A120" t="s">
        <v>57</v>
      </c>
      <c r="E120" s="36" t="s">
        <v>234</v>
      </c>
    </row>
    <row r="121" spans="1:16" ht="12.75">
      <c r="A121" s="24" t="s">
        <v>49</v>
      </c>
      <c s="29" t="s">
        <v>235</v>
      </c>
      <c s="29" t="s">
        <v>236</v>
      </c>
      <c s="24" t="s">
        <v>51</v>
      </c>
      <c s="30" t="s">
        <v>237</v>
      </c>
      <c s="31" t="s">
        <v>177</v>
      </c>
      <c s="32">
        <v>2101.785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38.25">
      <c r="A122" s="35" t="s">
        <v>54</v>
      </c>
      <c r="E122" s="36" t="s">
        <v>238</v>
      </c>
    </row>
    <row r="123" spans="1:5" ht="12.75">
      <c r="A123" s="37" t="s">
        <v>56</v>
      </c>
      <c r="E123" s="38" t="s">
        <v>215</v>
      </c>
    </row>
    <row r="124" spans="1:5" ht="140.25">
      <c r="A124" t="s">
        <v>57</v>
      </c>
      <c r="E124" s="36" t="s">
        <v>234</v>
      </c>
    </row>
    <row r="125" spans="1:16" ht="12.75">
      <c r="A125" s="24" t="s">
        <v>49</v>
      </c>
      <c s="29" t="s">
        <v>239</v>
      </c>
      <c s="29" t="s">
        <v>240</v>
      </c>
      <c s="24" t="s">
        <v>51</v>
      </c>
      <c s="30" t="s">
        <v>241</v>
      </c>
      <c s="31" t="s">
        <v>127</v>
      </c>
      <c s="32">
        <v>98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25.5">
      <c r="A126" s="35" t="s">
        <v>54</v>
      </c>
      <c r="E126" s="36" t="s">
        <v>242</v>
      </c>
    </row>
    <row r="127" spans="1:5" ht="76.5">
      <c r="A127" s="37" t="s">
        <v>56</v>
      </c>
      <c r="E127" s="38" t="s">
        <v>243</v>
      </c>
    </row>
    <row r="128" spans="1:5" ht="38.25">
      <c r="A128" t="s">
        <v>57</v>
      </c>
      <c r="E128" s="36" t="s">
        <v>244</v>
      </c>
    </row>
    <row r="129" spans="1:18" ht="12.75" customHeight="1">
      <c r="A129" s="6" t="s">
        <v>47</v>
      </c>
      <c s="6"/>
      <c s="43" t="s">
        <v>87</v>
      </c>
      <c s="6"/>
      <c s="27" t="s">
        <v>245</v>
      </c>
      <c s="6"/>
      <c s="6"/>
      <c s="6"/>
      <c s="44">
        <f>0+Q129</f>
      </c>
      <c r="O129">
        <f>0+R129</f>
      </c>
      <c r="Q129">
        <f>0+I130+I134+I138+I142+I146+I150</f>
      </c>
      <c>
        <f>0+O130+O134+O138+O142+O146+O150</f>
      </c>
    </row>
    <row r="130" spans="1:16" ht="12.75">
      <c r="A130" s="24" t="s">
        <v>49</v>
      </c>
      <c s="29" t="s">
        <v>246</v>
      </c>
      <c s="29" t="s">
        <v>247</v>
      </c>
      <c s="24" t="s">
        <v>33</v>
      </c>
      <c s="30" t="s">
        <v>248</v>
      </c>
      <c s="31" t="s">
        <v>127</v>
      </c>
      <c s="32">
        <v>75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38.25">
      <c r="A131" s="35" t="s">
        <v>54</v>
      </c>
      <c r="E131" s="36" t="s">
        <v>249</v>
      </c>
    </row>
    <row r="132" spans="1:5" ht="12.75">
      <c r="A132" s="37" t="s">
        <v>56</v>
      </c>
      <c r="E132" s="38" t="s">
        <v>250</v>
      </c>
    </row>
    <row r="133" spans="1:5" ht="255">
      <c r="A133" t="s">
        <v>57</v>
      </c>
      <c r="E133" s="36" t="s">
        <v>251</v>
      </c>
    </row>
    <row r="134" spans="1:16" ht="12.75">
      <c r="A134" s="24" t="s">
        <v>49</v>
      </c>
      <c s="29" t="s">
        <v>252</v>
      </c>
      <c s="29" t="s">
        <v>247</v>
      </c>
      <c s="24" t="s">
        <v>27</v>
      </c>
      <c s="30" t="s">
        <v>248</v>
      </c>
      <c s="31" t="s">
        <v>127</v>
      </c>
      <c s="32">
        <v>5</v>
      </c>
      <c s="33">
        <v>0</v>
      </c>
      <c s="34">
        <f>ROUND(ROUND(H134,2)*ROUND(G134,3),2)</f>
      </c>
      <c r="O134">
        <f>(I134*21)/100</f>
      </c>
      <c t="s">
        <v>27</v>
      </c>
    </row>
    <row r="135" spans="1:5" ht="51">
      <c r="A135" s="35" t="s">
        <v>54</v>
      </c>
      <c r="E135" s="36" t="s">
        <v>253</v>
      </c>
    </row>
    <row r="136" spans="1:5" ht="12.75">
      <c r="A136" s="37" t="s">
        <v>56</v>
      </c>
      <c r="E136" s="38" t="s">
        <v>254</v>
      </c>
    </row>
    <row r="137" spans="1:5" ht="255">
      <c r="A137" t="s">
        <v>57</v>
      </c>
      <c r="E137" s="36" t="s">
        <v>251</v>
      </c>
    </row>
    <row r="138" spans="1:16" ht="12.75">
      <c r="A138" s="24" t="s">
        <v>49</v>
      </c>
      <c s="29" t="s">
        <v>255</v>
      </c>
      <c s="29" t="s">
        <v>256</v>
      </c>
      <c s="24" t="s">
        <v>51</v>
      </c>
      <c s="30" t="s">
        <v>257</v>
      </c>
      <c s="31" t="s">
        <v>258</v>
      </c>
      <c s="32">
        <v>1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38.25">
      <c r="A139" s="35" t="s">
        <v>54</v>
      </c>
      <c r="E139" s="36" t="s">
        <v>259</v>
      </c>
    </row>
    <row r="140" spans="1:5" ht="12.75">
      <c r="A140" s="37" t="s">
        <v>56</v>
      </c>
      <c r="E140" s="38" t="s">
        <v>260</v>
      </c>
    </row>
    <row r="141" spans="1:5" ht="89.25">
      <c r="A141" t="s">
        <v>57</v>
      </c>
      <c r="E141" s="36" t="s">
        <v>261</v>
      </c>
    </row>
    <row r="142" spans="1:16" ht="12.75">
      <c r="A142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258</v>
      </c>
      <c s="32">
        <v>15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51">
      <c r="A143" s="35" t="s">
        <v>54</v>
      </c>
      <c r="E143" s="36" t="s">
        <v>265</v>
      </c>
    </row>
    <row r="144" spans="1:5" ht="12.75">
      <c r="A144" s="37" t="s">
        <v>56</v>
      </c>
      <c r="E144" s="38" t="s">
        <v>266</v>
      </c>
    </row>
    <row r="145" spans="1:5" ht="76.5">
      <c r="A145" t="s">
        <v>57</v>
      </c>
      <c r="E145" s="36" t="s">
        <v>267</v>
      </c>
    </row>
    <row r="146" spans="1:16" ht="12.75">
      <c r="A146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258</v>
      </c>
      <c s="32">
        <v>8</v>
      </c>
      <c s="33">
        <v>0</v>
      </c>
      <c s="34">
        <f>ROUND(ROUND(H146,2)*ROUND(G146,3),2)</f>
      </c>
      <c r="O146">
        <f>(I146*21)/100</f>
      </c>
      <c t="s">
        <v>27</v>
      </c>
    </row>
    <row r="147" spans="1:5" ht="12.75">
      <c r="A147" s="35" t="s">
        <v>54</v>
      </c>
      <c r="E147" s="36" t="s">
        <v>271</v>
      </c>
    </row>
    <row r="148" spans="1:5" ht="12.75">
      <c r="A148" s="37" t="s">
        <v>56</v>
      </c>
      <c r="E148" s="38" t="s">
        <v>272</v>
      </c>
    </row>
    <row r="149" spans="1:5" ht="25.5">
      <c r="A149" t="s">
        <v>57</v>
      </c>
      <c r="E149" s="36" t="s">
        <v>273</v>
      </c>
    </row>
    <row r="150" spans="1:16" ht="12.75">
      <c r="A150" s="24" t="s">
        <v>49</v>
      </c>
      <c s="29" t="s">
        <v>274</v>
      </c>
      <c s="29" t="s">
        <v>275</v>
      </c>
      <c s="24" t="s">
        <v>51</v>
      </c>
      <c s="30" t="s">
        <v>276</v>
      </c>
      <c s="31" t="s">
        <v>258</v>
      </c>
      <c s="32">
        <v>1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271</v>
      </c>
    </row>
    <row r="152" spans="1:5" ht="12.75">
      <c r="A152" s="37" t="s">
        <v>56</v>
      </c>
      <c r="E152" s="38" t="s">
        <v>260</v>
      </c>
    </row>
    <row r="153" spans="1:5" ht="25.5">
      <c r="A153" t="s">
        <v>57</v>
      </c>
      <c r="E153" s="36" t="s">
        <v>273</v>
      </c>
    </row>
    <row r="154" spans="1:18" ht="12.75" customHeight="1">
      <c r="A154" s="6" t="s">
        <v>47</v>
      </c>
      <c s="6"/>
      <c s="43" t="s">
        <v>44</v>
      </c>
      <c s="6"/>
      <c s="27" t="s">
        <v>277</v>
      </c>
      <c s="6"/>
      <c s="6"/>
      <c s="6"/>
      <c s="44">
        <f>0+Q154</f>
      </c>
      <c r="O154">
        <f>0+R154</f>
      </c>
      <c r="Q154">
        <f>0+I155+I159+I163+I167+I171+I175+I179+I183+I187+I191+I195</f>
      </c>
      <c>
        <f>0+O155+O159+O163+O167+O171+O175+O179+O183+O187+O191+O195</f>
      </c>
    </row>
    <row r="155" spans="1:16" ht="25.5">
      <c r="A155" s="24" t="s">
        <v>49</v>
      </c>
      <c s="29" t="s">
        <v>278</v>
      </c>
      <c s="29" t="s">
        <v>279</v>
      </c>
      <c s="24" t="s">
        <v>51</v>
      </c>
      <c s="30" t="s">
        <v>280</v>
      </c>
      <c s="31" t="s">
        <v>258</v>
      </c>
      <c s="32">
        <v>12</v>
      </c>
      <c s="33">
        <v>0</v>
      </c>
      <c s="34">
        <f>ROUND(ROUND(H155,2)*ROUND(G155,3),2)</f>
      </c>
      <c r="O155">
        <f>(I155*21)/100</f>
      </c>
      <c t="s">
        <v>27</v>
      </c>
    </row>
    <row r="156" spans="1:5" ht="38.25">
      <c r="A156" s="35" t="s">
        <v>54</v>
      </c>
      <c r="E156" s="36" t="s">
        <v>281</v>
      </c>
    </row>
    <row r="157" spans="1:5" ht="114.75">
      <c r="A157" s="37" t="s">
        <v>56</v>
      </c>
      <c r="E157" s="38" t="s">
        <v>282</v>
      </c>
    </row>
    <row r="158" spans="1:5" ht="12.75">
      <c r="A158" t="s">
        <v>57</v>
      </c>
      <c r="E158" s="36" t="s">
        <v>283</v>
      </c>
    </row>
    <row r="159" spans="1:16" ht="25.5">
      <c r="A159" s="24" t="s">
        <v>49</v>
      </c>
      <c s="29" t="s">
        <v>284</v>
      </c>
      <c s="29" t="s">
        <v>285</v>
      </c>
      <c s="24" t="s">
        <v>51</v>
      </c>
      <c s="30" t="s">
        <v>286</v>
      </c>
      <c s="31" t="s">
        <v>258</v>
      </c>
      <c s="32">
        <v>16</v>
      </c>
      <c s="33">
        <v>0</v>
      </c>
      <c s="34">
        <f>ROUND(ROUND(H159,2)*ROUND(G159,3),2)</f>
      </c>
      <c r="O159">
        <f>(I159*21)/100</f>
      </c>
      <c t="s">
        <v>27</v>
      </c>
    </row>
    <row r="160" spans="1:5" ht="25.5">
      <c r="A160" s="35" t="s">
        <v>54</v>
      </c>
      <c r="E160" s="36" t="s">
        <v>287</v>
      </c>
    </row>
    <row r="161" spans="1:5" ht="102">
      <c r="A161" s="37" t="s">
        <v>56</v>
      </c>
      <c r="E161" s="38" t="s">
        <v>288</v>
      </c>
    </row>
    <row r="162" spans="1:5" ht="25.5">
      <c r="A162" t="s">
        <v>57</v>
      </c>
      <c r="E162" s="36" t="s">
        <v>289</v>
      </c>
    </row>
    <row r="163" spans="1:16" ht="12.75">
      <c r="A163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258</v>
      </c>
      <c s="32">
        <v>3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38.25">
      <c r="A164" s="35" t="s">
        <v>54</v>
      </c>
      <c r="E164" s="36" t="s">
        <v>281</v>
      </c>
    </row>
    <row r="165" spans="1:5" ht="12.75">
      <c r="A165" s="37" t="s">
        <v>56</v>
      </c>
      <c r="E165" s="38" t="s">
        <v>293</v>
      </c>
    </row>
    <row r="166" spans="1:5" ht="12.75">
      <c r="A166" t="s">
        <v>57</v>
      </c>
      <c r="E166" s="36" t="s">
        <v>283</v>
      </c>
    </row>
    <row r="167" spans="1:16" ht="12.75">
      <c r="A167" s="24" t="s">
        <v>49</v>
      </c>
      <c s="29" t="s">
        <v>294</v>
      </c>
      <c s="29" t="s">
        <v>295</v>
      </c>
      <c s="24" t="s">
        <v>51</v>
      </c>
      <c s="30" t="s">
        <v>296</v>
      </c>
      <c s="31" t="s">
        <v>258</v>
      </c>
      <c s="32">
        <v>7</v>
      </c>
      <c s="33">
        <v>0</v>
      </c>
      <c s="34">
        <f>ROUND(ROUND(H167,2)*ROUND(G167,3),2)</f>
      </c>
      <c r="O167">
        <f>(I167*21)/100</f>
      </c>
      <c t="s">
        <v>27</v>
      </c>
    </row>
    <row r="168" spans="1:5" ht="25.5">
      <c r="A168" s="35" t="s">
        <v>54</v>
      </c>
      <c r="E168" s="36" t="s">
        <v>287</v>
      </c>
    </row>
    <row r="169" spans="1:5" ht="12.75">
      <c r="A169" s="37" t="s">
        <v>56</v>
      </c>
      <c r="E169" s="38" t="s">
        <v>297</v>
      </c>
    </row>
    <row r="170" spans="1:5" ht="25.5">
      <c r="A170" t="s">
        <v>57</v>
      </c>
      <c r="E170" s="36" t="s">
        <v>289</v>
      </c>
    </row>
    <row r="171" spans="1:16" ht="25.5">
      <c r="A171" s="24" t="s">
        <v>49</v>
      </c>
      <c s="29" t="s">
        <v>298</v>
      </c>
      <c s="29" t="s">
        <v>299</v>
      </c>
      <c s="24" t="s">
        <v>51</v>
      </c>
      <c s="30" t="s">
        <v>300</v>
      </c>
      <c s="31" t="s">
        <v>258</v>
      </c>
      <c s="32">
        <v>16</v>
      </c>
      <c s="33">
        <v>0</v>
      </c>
      <c s="34">
        <f>ROUND(ROUND(H171,2)*ROUND(G171,3),2)</f>
      </c>
      <c r="O171">
        <f>(I171*21)/100</f>
      </c>
      <c t="s">
        <v>27</v>
      </c>
    </row>
    <row r="172" spans="1:5" ht="25.5">
      <c r="A172" s="35" t="s">
        <v>54</v>
      </c>
      <c r="E172" s="36" t="s">
        <v>301</v>
      </c>
    </row>
    <row r="173" spans="1:5" ht="12.75">
      <c r="A173" s="37" t="s">
        <v>56</v>
      </c>
      <c r="E173" s="38" t="s">
        <v>302</v>
      </c>
    </row>
    <row r="174" spans="1:5" ht="38.25">
      <c r="A174" t="s">
        <v>57</v>
      </c>
      <c r="E174" s="36" t="s">
        <v>303</v>
      </c>
    </row>
    <row r="175" spans="1:16" ht="12.75">
      <c r="A175" s="24" t="s">
        <v>49</v>
      </c>
      <c s="29" t="s">
        <v>304</v>
      </c>
      <c s="29" t="s">
        <v>305</v>
      </c>
      <c s="24" t="s">
        <v>51</v>
      </c>
      <c s="30" t="s">
        <v>306</v>
      </c>
      <c s="31" t="s">
        <v>258</v>
      </c>
      <c s="32">
        <v>11</v>
      </c>
      <c s="33">
        <v>0</v>
      </c>
      <c s="34">
        <f>ROUND(ROUND(H175,2)*ROUND(G175,3),2)</f>
      </c>
      <c r="O175">
        <f>(I175*21)/100</f>
      </c>
      <c t="s">
        <v>27</v>
      </c>
    </row>
    <row r="176" spans="1:5" ht="38.25">
      <c r="A176" s="35" t="s">
        <v>54</v>
      </c>
      <c r="E176" s="36" t="s">
        <v>307</v>
      </c>
    </row>
    <row r="177" spans="1:5" ht="12.75">
      <c r="A177" s="37" t="s">
        <v>56</v>
      </c>
      <c r="E177" s="38" t="s">
        <v>308</v>
      </c>
    </row>
    <row r="178" spans="1:5" ht="12.75">
      <c r="A178" t="s">
        <v>57</v>
      </c>
      <c r="E178" s="36" t="s">
        <v>283</v>
      </c>
    </row>
    <row r="179" spans="1:16" ht="12.75">
      <c r="A179" s="24" t="s">
        <v>49</v>
      </c>
      <c s="29" t="s">
        <v>309</v>
      </c>
      <c s="29" t="s">
        <v>310</v>
      </c>
      <c s="24" t="s">
        <v>51</v>
      </c>
      <c s="30" t="s">
        <v>311</v>
      </c>
      <c s="31" t="s">
        <v>127</v>
      </c>
      <c s="32">
        <v>544</v>
      </c>
      <c s="33">
        <v>0</v>
      </c>
      <c s="34">
        <f>ROUND(ROUND(H179,2)*ROUND(G179,3),2)</f>
      </c>
      <c r="O179">
        <f>(I179*21)/100</f>
      </c>
      <c t="s">
        <v>27</v>
      </c>
    </row>
    <row r="180" spans="1:5" ht="51">
      <c r="A180" s="35" t="s">
        <v>54</v>
      </c>
      <c r="E180" s="36" t="s">
        <v>312</v>
      </c>
    </row>
    <row r="181" spans="1:5" ht="51">
      <c r="A181" s="37" t="s">
        <v>56</v>
      </c>
      <c r="E181" s="38" t="s">
        <v>313</v>
      </c>
    </row>
    <row r="182" spans="1:5" ht="51">
      <c r="A182" t="s">
        <v>57</v>
      </c>
      <c r="E182" s="36" t="s">
        <v>314</v>
      </c>
    </row>
    <row r="183" spans="1:16" ht="12.75">
      <c r="A183" s="24" t="s">
        <v>49</v>
      </c>
      <c s="29" t="s">
        <v>315</v>
      </c>
      <c s="29" t="s">
        <v>316</v>
      </c>
      <c s="24" t="s">
        <v>51</v>
      </c>
      <c s="30" t="s">
        <v>317</v>
      </c>
      <c s="31" t="s">
        <v>127</v>
      </c>
      <c s="32">
        <v>98</v>
      </c>
      <c s="33">
        <v>0</v>
      </c>
      <c s="34">
        <f>ROUND(ROUND(H183,2)*ROUND(G183,3),2)</f>
      </c>
      <c r="O183">
        <f>(I183*21)/100</f>
      </c>
      <c t="s">
        <v>27</v>
      </c>
    </row>
    <row r="184" spans="1:5" ht="25.5">
      <c r="A184" s="35" t="s">
        <v>54</v>
      </c>
      <c r="E184" s="36" t="s">
        <v>318</v>
      </c>
    </row>
    <row r="185" spans="1:5" ht="76.5">
      <c r="A185" s="37" t="s">
        <v>56</v>
      </c>
      <c r="E185" s="38" t="s">
        <v>243</v>
      </c>
    </row>
    <row r="186" spans="1:5" ht="25.5">
      <c r="A186" t="s">
        <v>57</v>
      </c>
      <c r="E186" s="36" t="s">
        <v>319</v>
      </c>
    </row>
    <row r="187" spans="1:16" ht="12.75">
      <c r="A187" s="24" t="s">
        <v>49</v>
      </c>
      <c s="29" t="s">
        <v>320</v>
      </c>
      <c s="29" t="s">
        <v>321</v>
      </c>
      <c s="24" t="s">
        <v>51</v>
      </c>
      <c s="30" t="s">
        <v>322</v>
      </c>
      <c s="31" t="s">
        <v>127</v>
      </c>
      <c s="32">
        <v>4.5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25.5">
      <c r="A188" s="35" t="s">
        <v>54</v>
      </c>
      <c r="E188" s="36" t="s">
        <v>323</v>
      </c>
    </row>
    <row r="189" spans="1:5" ht="12.75">
      <c r="A189" s="37" t="s">
        <v>56</v>
      </c>
      <c r="E189" s="38" t="s">
        <v>324</v>
      </c>
    </row>
    <row r="190" spans="1:5" ht="76.5">
      <c r="A190" t="s">
        <v>57</v>
      </c>
      <c r="E190" s="36" t="s">
        <v>325</v>
      </c>
    </row>
    <row r="191" spans="1:16" ht="12.75">
      <c r="A191" s="24" t="s">
        <v>49</v>
      </c>
      <c s="29" t="s">
        <v>326</v>
      </c>
      <c s="29" t="s">
        <v>327</v>
      </c>
      <c s="24" t="s">
        <v>51</v>
      </c>
      <c s="30" t="s">
        <v>328</v>
      </c>
      <c s="31" t="s">
        <v>258</v>
      </c>
      <c s="32">
        <v>9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38.25">
      <c r="A192" s="35" t="s">
        <v>54</v>
      </c>
      <c r="E192" s="36" t="s">
        <v>329</v>
      </c>
    </row>
    <row r="193" spans="1:5" ht="12.75">
      <c r="A193" s="37" t="s">
        <v>56</v>
      </c>
      <c r="E193" s="38" t="s">
        <v>330</v>
      </c>
    </row>
    <row r="194" spans="1:5" ht="76.5">
      <c r="A194" t="s">
        <v>57</v>
      </c>
      <c r="E194" s="36" t="s">
        <v>331</v>
      </c>
    </row>
    <row r="195" spans="1:16" ht="12.75">
      <c r="A195" s="24" t="s">
        <v>49</v>
      </c>
      <c s="29" t="s">
        <v>332</v>
      </c>
      <c s="29" t="s">
        <v>333</v>
      </c>
      <c s="24" t="s">
        <v>51</v>
      </c>
      <c s="30" t="s">
        <v>334</v>
      </c>
      <c s="31" t="s">
        <v>127</v>
      </c>
      <c s="32">
        <v>36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25.5">
      <c r="A196" s="35" t="s">
        <v>54</v>
      </c>
      <c r="E196" s="36" t="s">
        <v>335</v>
      </c>
    </row>
    <row r="197" spans="1:5" ht="12.75">
      <c r="A197" s="37" t="s">
        <v>56</v>
      </c>
      <c r="E197" s="38" t="s">
        <v>336</v>
      </c>
    </row>
    <row r="198" spans="1:5" ht="76.5">
      <c r="A198" t="s">
        <v>57</v>
      </c>
      <c r="E198" s="36" t="s">
        <v>331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0+O8+O81+O190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337</v>
      </c>
      <c s="39">
        <f>0+I8+I81+I190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337</v>
      </c>
      <c s="6"/>
      <c s="18" t="s">
        <v>338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339</v>
      </c>
      <c s="25"/>
      <c s="27" t="s">
        <v>340</v>
      </c>
      <c s="25"/>
      <c s="25"/>
      <c s="25"/>
      <c s="28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24" t="s">
        <v>49</v>
      </c>
      <c s="29" t="s">
        <v>33</v>
      </c>
      <c s="29" t="s">
        <v>341</v>
      </c>
      <c s="24" t="s">
        <v>51</v>
      </c>
      <c s="30" t="s">
        <v>342</v>
      </c>
      <c s="31" t="s">
        <v>258</v>
      </c>
      <c s="32">
        <v>15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38.25">
      <c r="A10" s="35" t="s">
        <v>54</v>
      </c>
      <c r="E10" s="36" t="s">
        <v>343</v>
      </c>
    </row>
    <row r="11" spans="1:5" ht="12.75">
      <c r="A11" s="37" t="s">
        <v>56</v>
      </c>
      <c r="E11" s="38" t="s">
        <v>344</v>
      </c>
    </row>
    <row r="12" spans="1:5" ht="63.75">
      <c r="A12" t="s">
        <v>57</v>
      </c>
      <c r="E12" s="36" t="s">
        <v>345</v>
      </c>
    </row>
    <row r="13" spans="1:16" ht="12.75">
      <c r="A13" s="24" t="s">
        <v>49</v>
      </c>
      <c s="29" t="s">
        <v>27</v>
      </c>
      <c s="29" t="s">
        <v>346</v>
      </c>
      <c s="24" t="s">
        <v>51</v>
      </c>
      <c s="30" t="s">
        <v>347</v>
      </c>
      <c s="31" t="s">
        <v>258</v>
      </c>
      <c s="32">
        <v>15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348</v>
      </c>
    </row>
    <row r="15" spans="1:5" ht="12.75">
      <c r="A15" s="37" t="s">
        <v>56</v>
      </c>
      <c r="E15" s="38" t="s">
        <v>266</v>
      </c>
    </row>
    <row r="16" spans="1:5" ht="25.5">
      <c r="A16" t="s">
        <v>57</v>
      </c>
      <c r="E16" s="36" t="s">
        <v>349</v>
      </c>
    </row>
    <row r="17" spans="1:16" ht="12.75">
      <c r="A17" s="24" t="s">
        <v>49</v>
      </c>
      <c s="29" t="s">
        <v>26</v>
      </c>
      <c s="29" t="s">
        <v>350</v>
      </c>
      <c s="24" t="s">
        <v>51</v>
      </c>
      <c s="30" t="s">
        <v>351</v>
      </c>
      <c s="31" t="s">
        <v>352</v>
      </c>
      <c s="32">
        <v>210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353</v>
      </c>
    </row>
    <row r="19" spans="1:5" ht="12.75">
      <c r="A19" s="37" t="s">
        <v>56</v>
      </c>
      <c r="E19" s="38" t="s">
        <v>354</v>
      </c>
    </row>
    <row r="20" spans="1:5" ht="25.5">
      <c r="A20" t="s">
        <v>57</v>
      </c>
      <c r="E20" s="36" t="s">
        <v>355</v>
      </c>
    </row>
    <row r="21" spans="1:16" ht="25.5">
      <c r="A21" s="24" t="s">
        <v>49</v>
      </c>
      <c s="29" t="s">
        <v>84</v>
      </c>
      <c s="29" t="s">
        <v>356</v>
      </c>
      <c s="24" t="s">
        <v>51</v>
      </c>
      <c s="30" t="s">
        <v>357</v>
      </c>
      <c s="31" t="s">
        <v>258</v>
      </c>
      <c s="32">
        <v>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25.5">
      <c r="A22" s="35" t="s">
        <v>54</v>
      </c>
      <c r="E22" s="36" t="s">
        <v>358</v>
      </c>
    </row>
    <row r="23" spans="1:5" ht="12.75">
      <c r="A23" s="37" t="s">
        <v>56</v>
      </c>
      <c r="E23" s="38" t="s">
        <v>359</v>
      </c>
    </row>
    <row r="24" spans="1:5" ht="63.75">
      <c r="A24" t="s">
        <v>57</v>
      </c>
      <c r="E24" s="36" t="s">
        <v>345</v>
      </c>
    </row>
    <row r="25" spans="1:16" ht="12.75">
      <c r="A25" s="24" t="s">
        <v>49</v>
      </c>
      <c s="29" t="s">
        <v>87</v>
      </c>
      <c s="29" t="s">
        <v>360</v>
      </c>
      <c s="24" t="s">
        <v>51</v>
      </c>
      <c s="30" t="s">
        <v>361</v>
      </c>
      <c s="31" t="s">
        <v>258</v>
      </c>
      <c s="32">
        <v>2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362</v>
      </c>
    </row>
    <row r="27" spans="1:5" ht="12.75">
      <c r="A27" s="37" t="s">
        <v>56</v>
      </c>
      <c r="E27" s="38" t="s">
        <v>359</v>
      </c>
    </row>
    <row r="28" spans="1:5" ht="25.5">
      <c r="A28" t="s">
        <v>57</v>
      </c>
      <c r="E28" s="36" t="s">
        <v>349</v>
      </c>
    </row>
    <row r="29" spans="1:16" ht="12.75">
      <c r="A29" s="24" t="s">
        <v>49</v>
      </c>
      <c s="29" t="s">
        <v>44</v>
      </c>
      <c s="29" t="s">
        <v>363</v>
      </c>
      <c s="24" t="s">
        <v>51</v>
      </c>
      <c s="30" t="s">
        <v>364</v>
      </c>
      <c s="31" t="s">
        <v>352</v>
      </c>
      <c s="32">
        <v>28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365</v>
      </c>
    </row>
    <row r="31" spans="1:5" ht="12.75">
      <c r="A31" s="37" t="s">
        <v>56</v>
      </c>
      <c r="E31" s="38" t="s">
        <v>366</v>
      </c>
    </row>
    <row r="32" spans="1:5" ht="25.5">
      <c r="A32" t="s">
        <v>57</v>
      </c>
      <c r="E32" s="36" t="s">
        <v>355</v>
      </c>
    </row>
    <row r="33" spans="1:16" ht="25.5">
      <c r="A33" s="24" t="s">
        <v>49</v>
      </c>
      <c s="29" t="s">
        <v>46</v>
      </c>
      <c s="29" t="s">
        <v>367</v>
      </c>
      <c s="24" t="s">
        <v>51</v>
      </c>
      <c s="30" t="s">
        <v>368</v>
      </c>
      <c s="31" t="s">
        <v>258</v>
      </c>
      <c s="32">
        <v>19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25.5">
      <c r="A34" s="35" t="s">
        <v>54</v>
      </c>
      <c r="E34" s="36" t="s">
        <v>369</v>
      </c>
    </row>
    <row r="35" spans="1:5" ht="12.75">
      <c r="A35" s="37" t="s">
        <v>56</v>
      </c>
      <c r="E35" s="38" t="s">
        <v>370</v>
      </c>
    </row>
    <row r="36" spans="1:5" ht="63.75">
      <c r="A36" t="s">
        <v>57</v>
      </c>
      <c r="E36" s="36" t="s">
        <v>371</v>
      </c>
    </row>
    <row r="37" spans="1:16" ht="12.75">
      <c r="A37" s="24" t="s">
        <v>49</v>
      </c>
      <c s="29" t="s">
        <v>147</v>
      </c>
      <c s="29" t="s">
        <v>372</v>
      </c>
      <c s="24" t="s">
        <v>51</v>
      </c>
      <c s="30" t="s">
        <v>373</v>
      </c>
      <c s="31" t="s">
        <v>258</v>
      </c>
      <c s="32">
        <v>19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374</v>
      </c>
    </row>
    <row r="39" spans="1:5" ht="12.75">
      <c r="A39" s="37" t="s">
        <v>56</v>
      </c>
      <c r="E39" s="38" t="s">
        <v>370</v>
      </c>
    </row>
    <row r="40" spans="1:5" ht="25.5">
      <c r="A40" t="s">
        <v>57</v>
      </c>
      <c r="E40" s="36" t="s">
        <v>349</v>
      </c>
    </row>
    <row r="41" spans="1:16" ht="12.75">
      <c r="A41" s="24" t="s">
        <v>49</v>
      </c>
      <c s="29" t="s">
        <v>153</v>
      </c>
      <c s="29" t="s">
        <v>375</v>
      </c>
      <c s="24" t="s">
        <v>51</v>
      </c>
      <c s="30" t="s">
        <v>376</v>
      </c>
      <c s="31" t="s">
        <v>352</v>
      </c>
      <c s="32">
        <v>266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377</v>
      </c>
    </row>
    <row r="43" spans="1:5" ht="12.75">
      <c r="A43" s="37" t="s">
        <v>56</v>
      </c>
      <c r="E43" s="38" t="s">
        <v>378</v>
      </c>
    </row>
    <row r="44" spans="1:5" ht="25.5">
      <c r="A44" t="s">
        <v>57</v>
      </c>
      <c r="E44" s="36" t="s">
        <v>379</v>
      </c>
    </row>
    <row r="45" spans="1:16" ht="12.75">
      <c r="A45" s="24" t="s">
        <v>49</v>
      </c>
      <c s="29" t="s">
        <v>96</v>
      </c>
      <c s="29" t="s">
        <v>380</v>
      </c>
      <c s="24" t="s">
        <v>51</v>
      </c>
      <c s="30" t="s">
        <v>381</v>
      </c>
      <c s="31" t="s">
        <v>258</v>
      </c>
      <c s="32">
        <v>2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25.5">
      <c r="A46" s="35" t="s">
        <v>54</v>
      </c>
      <c r="E46" s="36" t="s">
        <v>369</v>
      </c>
    </row>
    <row r="47" spans="1:5" ht="12.75">
      <c r="A47" s="37" t="s">
        <v>56</v>
      </c>
      <c r="E47" s="38" t="s">
        <v>359</v>
      </c>
    </row>
    <row r="48" spans="1:5" ht="76.5">
      <c r="A48" t="s">
        <v>57</v>
      </c>
      <c r="E48" s="36" t="s">
        <v>382</v>
      </c>
    </row>
    <row r="49" spans="1:16" ht="12.75">
      <c r="A49" s="24" t="s">
        <v>49</v>
      </c>
      <c s="29" t="s">
        <v>174</v>
      </c>
      <c s="29" t="s">
        <v>383</v>
      </c>
      <c s="24" t="s">
        <v>51</v>
      </c>
      <c s="30" t="s">
        <v>384</v>
      </c>
      <c s="31" t="s">
        <v>258</v>
      </c>
      <c s="32">
        <v>2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385</v>
      </c>
    </row>
    <row r="51" spans="1:5" ht="12.75">
      <c r="A51" s="37" t="s">
        <v>56</v>
      </c>
      <c r="E51" s="38" t="s">
        <v>359</v>
      </c>
    </row>
    <row r="52" spans="1:5" ht="25.5">
      <c r="A52" t="s">
        <v>57</v>
      </c>
      <c r="E52" s="36" t="s">
        <v>386</v>
      </c>
    </row>
    <row r="53" spans="1:16" ht="12.75">
      <c r="A53" s="24" t="s">
        <v>49</v>
      </c>
      <c s="29" t="s">
        <v>99</v>
      </c>
      <c s="29" t="s">
        <v>387</v>
      </c>
      <c s="24" t="s">
        <v>51</v>
      </c>
      <c s="30" t="s">
        <v>388</v>
      </c>
      <c s="31" t="s">
        <v>352</v>
      </c>
      <c s="32">
        <v>28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389</v>
      </c>
    </row>
    <row r="55" spans="1:5" ht="12.75">
      <c r="A55" s="37" t="s">
        <v>56</v>
      </c>
      <c r="E55" s="38" t="s">
        <v>366</v>
      </c>
    </row>
    <row r="56" spans="1:5" ht="25.5">
      <c r="A56" t="s">
        <v>57</v>
      </c>
      <c r="E56" s="36" t="s">
        <v>390</v>
      </c>
    </row>
    <row r="57" spans="1:16" ht="12.75">
      <c r="A57" s="24" t="s">
        <v>49</v>
      </c>
      <c s="29" t="s">
        <v>187</v>
      </c>
      <c s="29" t="s">
        <v>391</v>
      </c>
      <c s="24" t="s">
        <v>51</v>
      </c>
      <c s="30" t="s">
        <v>392</v>
      </c>
      <c s="31" t="s">
        <v>258</v>
      </c>
      <c s="32">
        <v>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25.5">
      <c r="A58" s="35" t="s">
        <v>54</v>
      </c>
      <c r="E58" s="36" t="s">
        <v>369</v>
      </c>
    </row>
    <row r="59" spans="1:5" ht="12.75">
      <c r="A59" s="37" t="s">
        <v>56</v>
      </c>
      <c r="E59" s="38" t="s">
        <v>359</v>
      </c>
    </row>
    <row r="60" spans="1:5" ht="63.75">
      <c r="A60" t="s">
        <v>57</v>
      </c>
      <c r="E60" s="36" t="s">
        <v>393</v>
      </c>
    </row>
    <row r="61" spans="1:16" ht="12.75">
      <c r="A61" s="24" t="s">
        <v>49</v>
      </c>
      <c s="29" t="s">
        <v>194</v>
      </c>
      <c s="29" t="s">
        <v>394</v>
      </c>
      <c s="24" t="s">
        <v>51</v>
      </c>
      <c s="30" t="s">
        <v>395</v>
      </c>
      <c s="31" t="s">
        <v>258</v>
      </c>
      <c s="32">
        <v>2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396</v>
      </c>
    </row>
    <row r="63" spans="1:5" ht="12.75">
      <c r="A63" s="37" t="s">
        <v>56</v>
      </c>
      <c r="E63" s="38" t="s">
        <v>359</v>
      </c>
    </row>
    <row r="64" spans="1:5" ht="25.5">
      <c r="A64" t="s">
        <v>57</v>
      </c>
      <c r="E64" s="36" t="s">
        <v>386</v>
      </c>
    </row>
    <row r="65" spans="1:16" ht="12.75">
      <c r="A65" s="24" t="s">
        <v>49</v>
      </c>
      <c s="29" t="s">
        <v>200</v>
      </c>
      <c s="29" t="s">
        <v>397</v>
      </c>
      <c s="24" t="s">
        <v>51</v>
      </c>
      <c s="30" t="s">
        <v>398</v>
      </c>
      <c s="31" t="s">
        <v>352</v>
      </c>
      <c s="32">
        <v>28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399</v>
      </c>
    </row>
    <row r="67" spans="1:5" ht="12.75">
      <c r="A67" s="37" t="s">
        <v>56</v>
      </c>
      <c r="E67" s="38" t="s">
        <v>366</v>
      </c>
    </row>
    <row r="68" spans="1:5" ht="25.5">
      <c r="A68" t="s">
        <v>57</v>
      </c>
      <c r="E68" s="36" t="s">
        <v>390</v>
      </c>
    </row>
    <row r="69" spans="1:16" ht="25.5">
      <c r="A69" s="24" t="s">
        <v>49</v>
      </c>
      <c s="29" t="s">
        <v>220</v>
      </c>
      <c s="29" t="s">
        <v>400</v>
      </c>
      <c s="24" t="s">
        <v>51</v>
      </c>
      <c s="30" t="s">
        <v>401</v>
      </c>
      <c s="31" t="s">
        <v>258</v>
      </c>
      <c s="32">
        <v>19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25.5">
      <c r="A70" s="35" t="s">
        <v>54</v>
      </c>
      <c r="E70" s="36" t="s">
        <v>402</v>
      </c>
    </row>
    <row r="71" spans="1:5" ht="12.75">
      <c r="A71" s="37" t="s">
        <v>56</v>
      </c>
      <c r="E71" s="38" t="s">
        <v>370</v>
      </c>
    </row>
    <row r="72" spans="1:5" ht="63.75">
      <c r="A72" t="s">
        <v>57</v>
      </c>
      <c r="E72" s="36" t="s">
        <v>393</v>
      </c>
    </row>
    <row r="73" spans="1:16" ht="12.75">
      <c r="A73" s="24" t="s">
        <v>49</v>
      </c>
      <c s="29" t="s">
        <v>225</v>
      </c>
      <c s="29" t="s">
        <v>403</v>
      </c>
      <c s="24" t="s">
        <v>51</v>
      </c>
      <c s="30" t="s">
        <v>404</v>
      </c>
      <c s="31" t="s">
        <v>258</v>
      </c>
      <c s="32">
        <v>19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405</v>
      </c>
    </row>
    <row r="75" spans="1:5" ht="12.75">
      <c r="A75" s="37" t="s">
        <v>56</v>
      </c>
      <c r="E75" s="38" t="s">
        <v>370</v>
      </c>
    </row>
    <row r="76" spans="1:5" ht="25.5">
      <c r="A76" t="s">
        <v>57</v>
      </c>
      <c r="E76" s="36" t="s">
        <v>386</v>
      </c>
    </row>
    <row r="77" spans="1:16" ht="12.75">
      <c r="A77" s="24" t="s">
        <v>49</v>
      </c>
      <c s="29" t="s">
        <v>235</v>
      </c>
      <c s="29" t="s">
        <v>406</v>
      </c>
      <c s="24" t="s">
        <v>33</v>
      </c>
      <c s="30" t="s">
        <v>407</v>
      </c>
      <c s="31" t="s">
        <v>352</v>
      </c>
      <c s="32">
        <v>266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408</v>
      </c>
    </row>
    <row r="79" spans="1:5" ht="12.75">
      <c r="A79" s="37" t="s">
        <v>56</v>
      </c>
      <c r="E79" s="38" t="s">
        <v>378</v>
      </c>
    </row>
    <row r="80" spans="1:5" ht="25.5">
      <c r="A80" t="s">
        <v>57</v>
      </c>
      <c r="E80" s="36" t="s">
        <v>390</v>
      </c>
    </row>
    <row r="81" spans="1:18" ht="12.75" customHeight="1">
      <c r="A81" s="6" t="s">
        <v>47</v>
      </c>
      <c s="6"/>
      <c s="43" t="s">
        <v>409</v>
      </c>
      <c s="6"/>
      <c s="27" t="s">
        <v>410</v>
      </c>
      <c s="6"/>
      <c s="6"/>
      <c s="6"/>
      <c s="44">
        <f>0+Q81</f>
      </c>
      <c r="O81">
        <f>0+R81</f>
      </c>
      <c r="Q81">
        <f>0+I82+I86+I90+I94+I98+I102+I106+I110+I114+I118+I122+I126+I130+I134+I138+I142+I146+I150+I154+I158+I162+I166+I170+I174+I178+I182+I186</f>
      </c>
      <c>
        <f>0+O82+O86+O90+O94+O98+O102+O106+O110+O114+O118+O122+O126+O130+O134+O138+O142+O146+O150+O154+O158+O162+O166+O170+O174+O178+O182+O186</f>
      </c>
    </row>
    <row r="82" spans="1:16" ht="25.5">
      <c r="A82" s="24" t="s">
        <v>49</v>
      </c>
      <c s="29" t="s">
        <v>33</v>
      </c>
      <c s="29" t="s">
        <v>341</v>
      </c>
      <c s="24" t="s">
        <v>51</v>
      </c>
      <c s="30" t="s">
        <v>342</v>
      </c>
      <c s="31" t="s">
        <v>258</v>
      </c>
      <c s="32">
        <v>32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51">
      <c r="A83" s="35" t="s">
        <v>54</v>
      </c>
      <c r="E83" s="36" t="s">
        <v>411</v>
      </c>
    </row>
    <row r="84" spans="1:5" ht="51">
      <c r="A84" s="37" t="s">
        <v>56</v>
      </c>
      <c r="E84" s="38" t="s">
        <v>412</v>
      </c>
    </row>
    <row r="85" spans="1:5" ht="63.75">
      <c r="A85" t="s">
        <v>57</v>
      </c>
      <c r="E85" s="36" t="s">
        <v>345</v>
      </c>
    </row>
    <row r="86" spans="1:16" ht="12.75">
      <c r="A86" s="24" t="s">
        <v>49</v>
      </c>
      <c s="29" t="s">
        <v>27</v>
      </c>
      <c s="29" t="s">
        <v>346</v>
      </c>
      <c s="24" t="s">
        <v>51</v>
      </c>
      <c s="30" t="s">
        <v>347</v>
      </c>
      <c s="31" t="s">
        <v>258</v>
      </c>
      <c s="32">
        <v>32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348</v>
      </c>
    </row>
    <row r="88" spans="1:5" ht="12.75">
      <c r="A88" s="37" t="s">
        <v>56</v>
      </c>
      <c r="E88" s="38" t="s">
        <v>413</v>
      </c>
    </row>
    <row r="89" spans="1:5" ht="25.5">
      <c r="A89" t="s">
        <v>57</v>
      </c>
      <c r="E89" s="36" t="s">
        <v>349</v>
      </c>
    </row>
    <row r="90" spans="1:16" ht="12.75">
      <c r="A90" s="24" t="s">
        <v>49</v>
      </c>
      <c s="29" t="s">
        <v>26</v>
      </c>
      <c s="29" t="s">
        <v>350</v>
      </c>
      <c s="24" t="s">
        <v>51</v>
      </c>
      <c s="30" t="s">
        <v>351</v>
      </c>
      <c s="31" t="s">
        <v>352</v>
      </c>
      <c s="32">
        <v>1920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414</v>
      </c>
    </row>
    <row r="92" spans="1:5" ht="12.75">
      <c r="A92" s="37" t="s">
        <v>56</v>
      </c>
      <c r="E92" s="38" t="s">
        <v>415</v>
      </c>
    </row>
    <row r="93" spans="1:5" ht="25.5">
      <c r="A93" t="s">
        <v>57</v>
      </c>
      <c r="E93" s="36" t="s">
        <v>355</v>
      </c>
    </row>
    <row r="94" spans="1:16" ht="12.75">
      <c r="A94" s="24" t="s">
        <v>49</v>
      </c>
      <c s="29" t="s">
        <v>37</v>
      </c>
      <c s="29" t="s">
        <v>416</v>
      </c>
      <c s="24" t="s">
        <v>51</v>
      </c>
      <c s="30" t="s">
        <v>417</v>
      </c>
      <c s="31" t="s">
        <v>258</v>
      </c>
      <c s="32">
        <v>4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38.25">
      <c r="A95" s="35" t="s">
        <v>54</v>
      </c>
      <c r="E95" s="36" t="s">
        <v>418</v>
      </c>
    </row>
    <row r="96" spans="1:5" ht="12.75">
      <c r="A96" s="37" t="s">
        <v>56</v>
      </c>
      <c r="E96" s="38" t="s">
        <v>419</v>
      </c>
    </row>
    <row r="97" spans="1:5" ht="63.75">
      <c r="A97" t="s">
        <v>57</v>
      </c>
      <c r="E97" s="36" t="s">
        <v>345</v>
      </c>
    </row>
    <row r="98" spans="1:16" ht="12.75">
      <c r="A98" s="24" t="s">
        <v>49</v>
      </c>
      <c s="29" t="s">
        <v>39</v>
      </c>
      <c s="29" t="s">
        <v>420</v>
      </c>
      <c s="24" t="s">
        <v>51</v>
      </c>
      <c s="30" t="s">
        <v>421</v>
      </c>
      <c s="31" t="s">
        <v>258</v>
      </c>
      <c s="32">
        <v>4</v>
      </c>
      <c s="33">
        <v>0</v>
      </c>
      <c s="34">
        <f>ROUND(ROUND(H98,2)*ROUND(G98,3),2)</f>
      </c>
      <c r="O98">
        <f>(I98*21)/100</f>
      </c>
      <c t="s">
        <v>27</v>
      </c>
    </row>
    <row r="99" spans="1:5" ht="12.75">
      <c r="A99" s="35" t="s">
        <v>54</v>
      </c>
      <c r="E99" s="36" t="s">
        <v>422</v>
      </c>
    </row>
    <row r="100" spans="1:5" ht="12.75">
      <c r="A100" s="37" t="s">
        <v>56</v>
      </c>
      <c r="E100" s="38" t="s">
        <v>419</v>
      </c>
    </row>
    <row r="101" spans="1:5" ht="25.5">
      <c r="A101" t="s">
        <v>57</v>
      </c>
      <c r="E101" s="36" t="s">
        <v>349</v>
      </c>
    </row>
    <row r="102" spans="1:16" ht="12.75">
      <c r="A102" s="24" t="s">
        <v>49</v>
      </c>
      <c s="29" t="s">
        <v>41</v>
      </c>
      <c s="29" t="s">
        <v>423</v>
      </c>
      <c s="24" t="s">
        <v>51</v>
      </c>
      <c s="30" t="s">
        <v>424</v>
      </c>
      <c s="31" t="s">
        <v>352</v>
      </c>
      <c s="32">
        <v>240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12.75">
      <c r="A103" s="35" t="s">
        <v>54</v>
      </c>
      <c r="E103" s="36" t="s">
        <v>425</v>
      </c>
    </row>
    <row r="104" spans="1:5" ht="12.75">
      <c r="A104" s="37" t="s">
        <v>56</v>
      </c>
      <c r="E104" s="38" t="s">
        <v>426</v>
      </c>
    </row>
    <row r="105" spans="1:5" ht="25.5">
      <c r="A105" t="s">
        <v>57</v>
      </c>
      <c r="E105" s="36" t="s">
        <v>355</v>
      </c>
    </row>
    <row r="106" spans="1:16" ht="25.5">
      <c r="A106" s="24" t="s">
        <v>49</v>
      </c>
      <c s="29" t="s">
        <v>84</v>
      </c>
      <c s="29" t="s">
        <v>356</v>
      </c>
      <c s="24" t="s">
        <v>51</v>
      </c>
      <c s="30" t="s">
        <v>357</v>
      </c>
      <c s="31" t="s">
        <v>258</v>
      </c>
      <c s="32">
        <v>5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38.25">
      <c r="A107" s="35" t="s">
        <v>54</v>
      </c>
      <c r="E107" s="36" t="s">
        <v>427</v>
      </c>
    </row>
    <row r="108" spans="1:5" ht="12.75">
      <c r="A108" s="37" t="s">
        <v>56</v>
      </c>
      <c r="E108" s="38" t="s">
        <v>428</v>
      </c>
    </row>
    <row r="109" spans="1:5" ht="63.75">
      <c r="A109" t="s">
        <v>57</v>
      </c>
      <c r="E109" s="36" t="s">
        <v>345</v>
      </c>
    </row>
    <row r="110" spans="1:16" ht="12.75">
      <c r="A110" s="24" t="s">
        <v>49</v>
      </c>
      <c s="29" t="s">
        <v>87</v>
      </c>
      <c s="29" t="s">
        <v>360</v>
      </c>
      <c s="24" t="s">
        <v>51</v>
      </c>
      <c s="30" t="s">
        <v>361</v>
      </c>
      <c s="31" t="s">
        <v>258</v>
      </c>
      <c s="32">
        <v>5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429</v>
      </c>
    </row>
    <row r="112" spans="1:5" ht="12.75">
      <c r="A112" s="37" t="s">
        <v>56</v>
      </c>
      <c r="E112" s="38" t="s">
        <v>254</v>
      </c>
    </row>
    <row r="113" spans="1:5" ht="25.5">
      <c r="A113" t="s">
        <v>57</v>
      </c>
      <c r="E113" s="36" t="s">
        <v>349</v>
      </c>
    </row>
    <row r="114" spans="1:16" ht="12.75">
      <c r="A114" s="24" t="s">
        <v>49</v>
      </c>
      <c s="29" t="s">
        <v>44</v>
      </c>
      <c s="29" t="s">
        <v>363</v>
      </c>
      <c s="24" t="s">
        <v>51</v>
      </c>
      <c s="30" t="s">
        <v>364</v>
      </c>
      <c s="31" t="s">
        <v>352</v>
      </c>
      <c s="32">
        <v>300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12.75">
      <c r="A115" s="35" t="s">
        <v>54</v>
      </c>
      <c r="E115" s="36" t="s">
        <v>430</v>
      </c>
    </row>
    <row r="116" spans="1:5" ht="12.75">
      <c r="A116" s="37" t="s">
        <v>56</v>
      </c>
      <c r="E116" s="38" t="s">
        <v>431</v>
      </c>
    </row>
    <row r="117" spans="1:5" ht="25.5">
      <c r="A117" t="s">
        <v>57</v>
      </c>
      <c r="E117" s="36" t="s">
        <v>355</v>
      </c>
    </row>
    <row r="118" spans="1:16" ht="12.75">
      <c r="A118" s="24" t="s">
        <v>49</v>
      </c>
      <c s="29" t="s">
        <v>46</v>
      </c>
      <c s="29" t="s">
        <v>367</v>
      </c>
      <c s="24" t="s">
        <v>51</v>
      </c>
      <c s="30" t="s">
        <v>432</v>
      </c>
      <c s="31" t="s">
        <v>258</v>
      </c>
      <c s="32">
        <v>35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25.5">
      <c r="A119" s="35" t="s">
        <v>54</v>
      </c>
      <c r="E119" s="36" t="s">
        <v>433</v>
      </c>
    </row>
    <row r="120" spans="1:5" ht="12.75">
      <c r="A120" s="37" t="s">
        <v>56</v>
      </c>
      <c r="E120" s="38" t="s">
        <v>434</v>
      </c>
    </row>
    <row r="121" spans="1:5" ht="63.75">
      <c r="A121" t="s">
        <v>57</v>
      </c>
      <c r="E121" s="36" t="s">
        <v>371</v>
      </c>
    </row>
    <row r="122" spans="1:16" ht="12.75">
      <c r="A122" s="24" t="s">
        <v>49</v>
      </c>
      <c s="29" t="s">
        <v>147</v>
      </c>
      <c s="29" t="s">
        <v>372</v>
      </c>
      <c s="24" t="s">
        <v>51</v>
      </c>
      <c s="30" t="s">
        <v>373</v>
      </c>
      <c s="31" t="s">
        <v>258</v>
      </c>
      <c s="32">
        <v>35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12.75">
      <c r="A123" s="35" t="s">
        <v>54</v>
      </c>
      <c r="E123" s="36" t="s">
        <v>374</v>
      </c>
    </row>
    <row r="124" spans="1:5" ht="12.75">
      <c r="A124" s="37" t="s">
        <v>56</v>
      </c>
      <c r="E124" s="38" t="s">
        <v>434</v>
      </c>
    </row>
    <row r="125" spans="1:5" ht="25.5">
      <c r="A125" t="s">
        <v>57</v>
      </c>
      <c r="E125" s="36" t="s">
        <v>349</v>
      </c>
    </row>
    <row r="126" spans="1:16" ht="12.75">
      <c r="A126" s="24" t="s">
        <v>49</v>
      </c>
      <c s="29" t="s">
        <v>153</v>
      </c>
      <c s="29" t="s">
        <v>375</v>
      </c>
      <c s="24" t="s">
        <v>51</v>
      </c>
      <c s="30" t="s">
        <v>376</v>
      </c>
      <c s="31" t="s">
        <v>352</v>
      </c>
      <c s="32">
        <v>2100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12.75">
      <c r="A127" s="35" t="s">
        <v>54</v>
      </c>
      <c r="E127" s="36" t="s">
        <v>435</v>
      </c>
    </row>
    <row r="128" spans="1:5" ht="12.75">
      <c r="A128" s="37" t="s">
        <v>56</v>
      </c>
      <c r="E128" s="38" t="s">
        <v>436</v>
      </c>
    </row>
    <row r="129" spans="1:5" ht="25.5">
      <c r="A129" t="s">
        <v>57</v>
      </c>
      <c r="E129" s="36" t="s">
        <v>379</v>
      </c>
    </row>
    <row r="130" spans="1:16" ht="12.75">
      <c r="A130" s="24" t="s">
        <v>49</v>
      </c>
      <c s="29" t="s">
        <v>157</v>
      </c>
      <c s="29" t="s">
        <v>437</v>
      </c>
      <c s="24" t="s">
        <v>51</v>
      </c>
      <c s="30" t="s">
        <v>438</v>
      </c>
      <c s="31" t="s">
        <v>258</v>
      </c>
      <c s="32">
        <v>2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25.5">
      <c r="A131" s="35" t="s">
        <v>54</v>
      </c>
      <c r="E131" s="36" t="s">
        <v>433</v>
      </c>
    </row>
    <row r="132" spans="1:5" ht="12.75">
      <c r="A132" s="37" t="s">
        <v>56</v>
      </c>
      <c r="E132" s="38" t="s">
        <v>359</v>
      </c>
    </row>
    <row r="133" spans="1:5" ht="76.5">
      <c r="A133" t="s">
        <v>57</v>
      </c>
      <c r="E133" s="36" t="s">
        <v>382</v>
      </c>
    </row>
    <row r="134" spans="1:16" ht="12.75">
      <c r="A134" s="24" t="s">
        <v>49</v>
      </c>
      <c s="29" t="s">
        <v>90</v>
      </c>
      <c s="29" t="s">
        <v>439</v>
      </c>
      <c s="24" t="s">
        <v>51</v>
      </c>
      <c s="30" t="s">
        <v>440</v>
      </c>
      <c s="31" t="s">
        <v>258</v>
      </c>
      <c s="32">
        <v>2</v>
      </c>
      <c s="33">
        <v>0</v>
      </c>
      <c s="34">
        <f>ROUND(ROUND(H134,2)*ROUND(G134,3),2)</f>
      </c>
      <c r="O134">
        <f>(I134*21)/100</f>
      </c>
      <c t="s">
        <v>27</v>
      </c>
    </row>
    <row r="135" spans="1:5" ht="12.75">
      <c r="A135" s="35" t="s">
        <v>54</v>
      </c>
      <c r="E135" s="36" t="s">
        <v>441</v>
      </c>
    </row>
    <row r="136" spans="1:5" ht="12.75">
      <c r="A136" s="37" t="s">
        <v>56</v>
      </c>
      <c r="E136" s="38" t="s">
        <v>359</v>
      </c>
    </row>
    <row r="137" spans="1:5" ht="25.5">
      <c r="A137" t="s">
        <v>57</v>
      </c>
      <c r="E137" s="36" t="s">
        <v>386</v>
      </c>
    </row>
    <row r="138" spans="1:16" ht="12.75">
      <c r="A138" s="24" t="s">
        <v>49</v>
      </c>
      <c s="29" t="s">
        <v>93</v>
      </c>
      <c s="29" t="s">
        <v>442</v>
      </c>
      <c s="24" t="s">
        <v>51</v>
      </c>
      <c s="30" t="s">
        <v>443</v>
      </c>
      <c s="31" t="s">
        <v>352</v>
      </c>
      <c s="32">
        <v>120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444</v>
      </c>
    </row>
    <row r="140" spans="1:5" ht="12.75">
      <c r="A140" s="37" t="s">
        <v>56</v>
      </c>
      <c r="E140" s="38" t="s">
        <v>445</v>
      </c>
    </row>
    <row r="141" spans="1:5" ht="25.5">
      <c r="A141" t="s">
        <v>57</v>
      </c>
      <c r="E141" s="36" t="s">
        <v>390</v>
      </c>
    </row>
    <row r="142" spans="1:16" ht="12.75">
      <c r="A142" s="24" t="s">
        <v>49</v>
      </c>
      <c s="29" t="s">
        <v>96</v>
      </c>
      <c s="29" t="s">
        <v>380</v>
      </c>
      <c s="24" t="s">
        <v>51</v>
      </c>
      <c s="30" t="s">
        <v>381</v>
      </c>
      <c s="31" t="s">
        <v>258</v>
      </c>
      <c s="32">
        <v>2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25.5">
      <c r="A143" s="35" t="s">
        <v>54</v>
      </c>
      <c r="E143" s="36" t="s">
        <v>433</v>
      </c>
    </row>
    <row r="144" spans="1:5" ht="12.75">
      <c r="A144" s="37" t="s">
        <v>56</v>
      </c>
      <c r="E144" s="38" t="s">
        <v>359</v>
      </c>
    </row>
    <row r="145" spans="1:5" ht="76.5">
      <c r="A145" t="s">
        <v>57</v>
      </c>
      <c r="E145" s="36" t="s">
        <v>382</v>
      </c>
    </row>
    <row r="146" spans="1:16" ht="12.75">
      <c r="A146" s="24" t="s">
        <v>49</v>
      </c>
      <c s="29" t="s">
        <v>174</v>
      </c>
      <c s="29" t="s">
        <v>383</v>
      </c>
      <c s="24" t="s">
        <v>51</v>
      </c>
      <c s="30" t="s">
        <v>384</v>
      </c>
      <c s="31" t="s">
        <v>258</v>
      </c>
      <c s="32">
        <v>2</v>
      </c>
      <c s="33">
        <v>0</v>
      </c>
      <c s="34">
        <f>ROUND(ROUND(H146,2)*ROUND(G146,3),2)</f>
      </c>
      <c r="O146">
        <f>(I146*21)/100</f>
      </c>
      <c t="s">
        <v>27</v>
      </c>
    </row>
    <row r="147" spans="1:5" ht="12.75">
      <c r="A147" s="35" t="s">
        <v>54</v>
      </c>
      <c r="E147" s="36" t="s">
        <v>385</v>
      </c>
    </row>
    <row r="148" spans="1:5" ht="12.75">
      <c r="A148" s="37" t="s">
        <v>56</v>
      </c>
      <c r="E148" s="38" t="s">
        <v>359</v>
      </c>
    </row>
    <row r="149" spans="1:5" ht="25.5">
      <c r="A149" t="s">
        <v>57</v>
      </c>
      <c r="E149" s="36" t="s">
        <v>386</v>
      </c>
    </row>
    <row r="150" spans="1:16" ht="12.75">
      <c r="A150" s="24" t="s">
        <v>49</v>
      </c>
      <c s="29" t="s">
        <v>99</v>
      </c>
      <c s="29" t="s">
        <v>387</v>
      </c>
      <c s="24" t="s">
        <v>51</v>
      </c>
      <c s="30" t="s">
        <v>388</v>
      </c>
      <c s="31" t="s">
        <v>352</v>
      </c>
      <c s="32">
        <v>120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446</v>
      </c>
    </row>
    <row r="152" spans="1:5" ht="12.75">
      <c r="A152" s="37" t="s">
        <v>56</v>
      </c>
      <c r="E152" s="38" t="s">
        <v>445</v>
      </c>
    </row>
    <row r="153" spans="1:5" ht="25.5">
      <c r="A153" t="s">
        <v>57</v>
      </c>
      <c r="E153" s="36" t="s">
        <v>390</v>
      </c>
    </row>
    <row r="154" spans="1:16" ht="12.75">
      <c r="A154" s="24" t="s">
        <v>49</v>
      </c>
      <c s="29" t="s">
        <v>187</v>
      </c>
      <c s="29" t="s">
        <v>391</v>
      </c>
      <c s="24" t="s">
        <v>51</v>
      </c>
      <c s="30" t="s">
        <v>392</v>
      </c>
      <c s="31" t="s">
        <v>258</v>
      </c>
      <c s="32">
        <v>2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25.5">
      <c r="A155" s="35" t="s">
        <v>54</v>
      </c>
      <c r="E155" s="36" t="s">
        <v>433</v>
      </c>
    </row>
    <row r="156" spans="1:5" ht="12.75">
      <c r="A156" s="37" t="s">
        <v>56</v>
      </c>
      <c r="E156" s="38" t="s">
        <v>359</v>
      </c>
    </row>
    <row r="157" spans="1:5" ht="63.75">
      <c r="A157" t="s">
        <v>57</v>
      </c>
      <c r="E157" s="36" t="s">
        <v>393</v>
      </c>
    </row>
    <row r="158" spans="1:16" ht="12.75">
      <c r="A158" s="24" t="s">
        <v>49</v>
      </c>
      <c s="29" t="s">
        <v>194</v>
      </c>
      <c s="29" t="s">
        <v>394</v>
      </c>
      <c s="24" t="s">
        <v>51</v>
      </c>
      <c s="30" t="s">
        <v>395</v>
      </c>
      <c s="31" t="s">
        <v>258</v>
      </c>
      <c s="32">
        <v>2</v>
      </c>
      <c s="33">
        <v>0</v>
      </c>
      <c s="34">
        <f>ROUND(ROUND(H158,2)*ROUND(G158,3),2)</f>
      </c>
      <c r="O158">
        <f>(I158*21)/100</f>
      </c>
      <c t="s">
        <v>27</v>
      </c>
    </row>
    <row r="159" spans="1:5" ht="12.75">
      <c r="A159" s="35" t="s">
        <v>54</v>
      </c>
      <c r="E159" s="36" t="s">
        <v>396</v>
      </c>
    </row>
    <row r="160" spans="1:5" ht="12.75">
      <c r="A160" s="37" t="s">
        <v>56</v>
      </c>
      <c r="E160" s="38" t="s">
        <v>359</v>
      </c>
    </row>
    <row r="161" spans="1:5" ht="25.5">
      <c r="A161" t="s">
        <v>57</v>
      </c>
      <c r="E161" s="36" t="s">
        <v>386</v>
      </c>
    </row>
    <row r="162" spans="1:16" ht="12.75">
      <c r="A162" s="24" t="s">
        <v>49</v>
      </c>
      <c s="29" t="s">
        <v>200</v>
      </c>
      <c s="29" t="s">
        <v>397</v>
      </c>
      <c s="24" t="s">
        <v>51</v>
      </c>
      <c s="30" t="s">
        <v>398</v>
      </c>
      <c s="31" t="s">
        <v>352</v>
      </c>
      <c s="32">
        <v>120</v>
      </c>
      <c s="33">
        <v>0</v>
      </c>
      <c s="34">
        <f>ROUND(ROUND(H162,2)*ROUND(G162,3),2)</f>
      </c>
      <c r="O162">
        <f>(I162*21)/100</f>
      </c>
      <c t="s">
        <v>27</v>
      </c>
    </row>
    <row r="163" spans="1:5" ht="12.75">
      <c r="A163" s="35" t="s">
        <v>54</v>
      </c>
      <c r="E163" s="36" t="s">
        <v>447</v>
      </c>
    </row>
    <row r="164" spans="1:5" ht="12.75">
      <c r="A164" s="37" t="s">
        <v>56</v>
      </c>
      <c r="E164" s="38" t="s">
        <v>445</v>
      </c>
    </row>
    <row r="165" spans="1:5" ht="25.5">
      <c r="A165" t="s">
        <v>57</v>
      </c>
      <c r="E165" s="36" t="s">
        <v>390</v>
      </c>
    </row>
    <row r="166" spans="1:16" ht="12.75">
      <c r="A166" s="24" t="s">
        <v>49</v>
      </c>
      <c s="29" t="s">
        <v>204</v>
      </c>
      <c s="29" t="s">
        <v>448</v>
      </c>
      <c s="24" t="s">
        <v>51</v>
      </c>
      <c s="30" t="s">
        <v>449</v>
      </c>
      <c s="31" t="s">
        <v>258</v>
      </c>
      <c s="32">
        <v>2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25.5">
      <c r="A167" s="35" t="s">
        <v>54</v>
      </c>
      <c r="E167" s="36" t="s">
        <v>433</v>
      </c>
    </row>
    <row r="168" spans="1:5" ht="12.75">
      <c r="A168" s="37" t="s">
        <v>56</v>
      </c>
      <c r="E168" s="38" t="s">
        <v>359</v>
      </c>
    </row>
    <row r="169" spans="1:5" ht="63.75">
      <c r="A169" t="s">
        <v>57</v>
      </c>
      <c r="E169" s="36" t="s">
        <v>393</v>
      </c>
    </row>
    <row r="170" spans="1:16" ht="12.75">
      <c r="A170" s="24" t="s">
        <v>49</v>
      </c>
      <c s="29" t="s">
        <v>211</v>
      </c>
      <c s="29" t="s">
        <v>450</v>
      </c>
      <c s="24" t="s">
        <v>51</v>
      </c>
      <c s="30" t="s">
        <v>451</v>
      </c>
      <c s="31" t="s">
        <v>258</v>
      </c>
      <c s="32">
        <v>2</v>
      </c>
      <c s="33">
        <v>0</v>
      </c>
      <c s="34">
        <f>ROUND(ROUND(H170,2)*ROUND(G170,3),2)</f>
      </c>
      <c r="O170">
        <f>(I170*21)/100</f>
      </c>
      <c t="s">
        <v>27</v>
      </c>
    </row>
    <row r="171" spans="1:5" ht="12.75">
      <c r="A171" s="35" t="s">
        <v>54</v>
      </c>
      <c r="E171" s="36" t="s">
        <v>452</v>
      </c>
    </row>
    <row r="172" spans="1:5" ht="12.75">
      <c r="A172" s="37" t="s">
        <v>56</v>
      </c>
      <c r="E172" s="38" t="s">
        <v>359</v>
      </c>
    </row>
    <row r="173" spans="1:5" ht="25.5">
      <c r="A173" t="s">
        <v>57</v>
      </c>
      <c r="E173" s="36" t="s">
        <v>386</v>
      </c>
    </row>
    <row r="174" spans="1:16" ht="12.75">
      <c r="A174" s="24" t="s">
        <v>49</v>
      </c>
      <c s="29" t="s">
        <v>217</v>
      </c>
      <c s="29" t="s">
        <v>453</v>
      </c>
      <c s="24" t="s">
        <v>51</v>
      </c>
      <c s="30" t="s">
        <v>454</v>
      </c>
      <c s="31" t="s">
        <v>352</v>
      </c>
      <c s="32">
        <v>120</v>
      </c>
      <c s="33">
        <v>0</v>
      </c>
      <c s="34">
        <f>ROUND(ROUND(H174,2)*ROUND(G174,3),2)</f>
      </c>
      <c r="O174">
        <f>(I174*21)/100</f>
      </c>
      <c t="s">
        <v>27</v>
      </c>
    </row>
    <row r="175" spans="1:5" ht="12.75">
      <c r="A175" s="35" t="s">
        <v>54</v>
      </c>
      <c r="E175" s="36" t="s">
        <v>455</v>
      </c>
    </row>
    <row r="176" spans="1:5" ht="12.75">
      <c r="A176" s="37" t="s">
        <v>56</v>
      </c>
      <c r="E176" s="38" t="s">
        <v>445</v>
      </c>
    </row>
    <row r="177" spans="1:5" ht="25.5">
      <c r="A177" t="s">
        <v>57</v>
      </c>
      <c r="E177" s="36" t="s">
        <v>390</v>
      </c>
    </row>
    <row r="178" spans="1:16" ht="25.5">
      <c r="A178" s="24" t="s">
        <v>49</v>
      </c>
      <c s="29" t="s">
        <v>220</v>
      </c>
      <c s="29" t="s">
        <v>400</v>
      </c>
      <c s="24" t="s">
        <v>51</v>
      </c>
      <c s="30" t="s">
        <v>401</v>
      </c>
      <c s="31" t="s">
        <v>258</v>
      </c>
      <c s="32">
        <v>35</v>
      </c>
      <c s="33">
        <v>0</v>
      </c>
      <c s="34">
        <f>ROUND(ROUND(H178,2)*ROUND(G178,3),2)</f>
      </c>
      <c r="O178">
        <f>(I178*21)/100</f>
      </c>
      <c t="s">
        <v>27</v>
      </c>
    </row>
    <row r="179" spans="1:5" ht="12.75">
      <c r="A179" s="35" t="s">
        <v>54</v>
      </c>
      <c r="E179" s="36" t="s">
        <v>456</v>
      </c>
    </row>
    <row r="180" spans="1:5" ht="12.75">
      <c r="A180" s="37" t="s">
        <v>56</v>
      </c>
      <c r="E180" s="38" t="s">
        <v>457</v>
      </c>
    </row>
    <row r="181" spans="1:5" ht="63.75">
      <c r="A181" t="s">
        <v>57</v>
      </c>
      <c r="E181" s="36" t="s">
        <v>393</v>
      </c>
    </row>
    <row r="182" spans="1:16" ht="12.75">
      <c r="A182" s="24" t="s">
        <v>49</v>
      </c>
      <c s="29" t="s">
        <v>225</v>
      </c>
      <c s="29" t="s">
        <v>403</v>
      </c>
      <c s="24" t="s">
        <v>51</v>
      </c>
      <c s="30" t="s">
        <v>404</v>
      </c>
      <c s="31" t="s">
        <v>258</v>
      </c>
      <c s="32">
        <v>35</v>
      </c>
      <c s="33">
        <v>0</v>
      </c>
      <c s="34">
        <f>ROUND(ROUND(H182,2)*ROUND(G182,3),2)</f>
      </c>
      <c r="O182">
        <f>(I182*21)/100</f>
      </c>
      <c t="s">
        <v>27</v>
      </c>
    </row>
    <row r="183" spans="1:5" ht="12.75">
      <c r="A183" s="35" t="s">
        <v>54</v>
      </c>
      <c r="E183" s="36" t="s">
        <v>405</v>
      </c>
    </row>
    <row r="184" spans="1:5" ht="12.75">
      <c r="A184" s="37" t="s">
        <v>56</v>
      </c>
      <c r="E184" s="38" t="s">
        <v>457</v>
      </c>
    </row>
    <row r="185" spans="1:5" ht="25.5">
      <c r="A185" t="s">
        <v>57</v>
      </c>
      <c r="E185" s="36" t="s">
        <v>386</v>
      </c>
    </row>
    <row r="186" spans="1:16" ht="12.75">
      <c r="A186" s="24" t="s">
        <v>49</v>
      </c>
      <c s="29" t="s">
        <v>239</v>
      </c>
      <c s="29" t="s">
        <v>406</v>
      </c>
      <c s="24" t="s">
        <v>458</v>
      </c>
      <c s="30" t="s">
        <v>407</v>
      </c>
      <c s="31" t="s">
        <v>352</v>
      </c>
      <c s="32">
        <v>2100</v>
      </c>
      <c s="33">
        <v>0</v>
      </c>
      <c s="34">
        <f>ROUND(ROUND(H186,2)*ROUND(G186,3),2)</f>
      </c>
      <c r="O186">
        <f>(I186*21)/100</f>
      </c>
      <c t="s">
        <v>27</v>
      </c>
    </row>
    <row r="187" spans="1:5" ht="12.75">
      <c r="A187" s="35" t="s">
        <v>54</v>
      </c>
      <c r="E187" s="36" t="s">
        <v>459</v>
      </c>
    </row>
    <row r="188" spans="1:5" ht="12.75">
      <c r="A188" s="37" t="s">
        <v>56</v>
      </c>
      <c r="E188" s="38" t="s">
        <v>436</v>
      </c>
    </row>
    <row r="189" spans="1:5" ht="25.5">
      <c r="A189" t="s">
        <v>57</v>
      </c>
      <c r="E189" s="36" t="s">
        <v>390</v>
      </c>
    </row>
    <row r="190" spans="1:18" ht="12.75" customHeight="1">
      <c r="A190" s="6" t="s">
        <v>47</v>
      </c>
      <c s="6"/>
      <c s="43" t="s">
        <v>460</v>
      </c>
      <c s="6"/>
      <c s="27" t="s">
        <v>461</v>
      </c>
      <c s="6"/>
      <c s="6"/>
      <c s="6"/>
      <c s="44">
        <f>0+Q190</f>
      </c>
      <c r="O190">
        <f>0+R190</f>
      </c>
      <c r="Q190">
        <f>0+I191+I195+I199+I203+I207+I211+I215+I219+I223+I227+I231+I235+I239+I243+I247+I251+I255+I259+I263+I267+I271+I275+I279+I283</f>
      </c>
      <c>
        <f>0+O191+O195+O199+O203+O207+O211+O215+O219+O223+O227+O231+O235+O239+O243+O247+O251+O255+O259+O263+O267+O271+O275+O279+O283</f>
      </c>
    </row>
    <row r="191" spans="1:16" ht="25.5">
      <c r="A191" s="24" t="s">
        <v>49</v>
      </c>
      <c s="29" t="s">
        <v>33</v>
      </c>
      <c s="29" t="s">
        <v>341</v>
      </c>
      <c s="24" t="s">
        <v>51</v>
      </c>
      <c s="30" t="s">
        <v>342</v>
      </c>
      <c s="31" t="s">
        <v>258</v>
      </c>
      <c s="32">
        <v>37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63.75">
      <c r="A192" s="35" t="s">
        <v>54</v>
      </c>
      <c r="E192" s="36" t="s">
        <v>462</v>
      </c>
    </row>
    <row r="193" spans="1:5" ht="51">
      <c r="A193" s="37" t="s">
        <v>56</v>
      </c>
      <c r="E193" s="38" t="s">
        <v>463</v>
      </c>
    </row>
    <row r="194" spans="1:5" ht="63.75">
      <c r="A194" t="s">
        <v>57</v>
      </c>
      <c r="E194" s="36" t="s">
        <v>345</v>
      </c>
    </row>
    <row r="195" spans="1:16" ht="12.75">
      <c r="A195" s="24" t="s">
        <v>49</v>
      </c>
      <c s="29" t="s">
        <v>27</v>
      </c>
      <c s="29" t="s">
        <v>346</v>
      </c>
      <c s="24" t="s">
        <v>51</v>
      </c>
      <c s="30" t="s">
        <v>347</v>
      </c>
      <c s="31" t="s">
        <v>258</v>
      </c>
      <c s="32">
        <v>37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348</v>
      </c>
    </row>
    <row r="197" spans="1:5" ht="51">
      <c r="A197" s="37" t="s">
        <v>56</v>
      </c>
      <c r="E197" s="38" t="s">
        <v>463</v>
      </c>
    </row>
    <row r="198" spans="1:5" ht="25.5">
      <c r="A198" t="s">
        <v>57</v>
      </c>
      <c r="E198" s="36" t="s">
        <v>349</v>
      </c>
    </row>
    <row r="199" spans="1:16" ht="12.75">
      <c r="A199" s="24" t="s">
        <v>49</v>
      </c>
      <c s="29" t="s">
        <v>26</v>
      </c>
      <c s="29" t="s">
        <v>350</v>
      </c>
      <c s="24" t="s">
        <v>51</v>
      </c>
      <c s="30" t="s">
        <v>351</v>
      </c>
      <c s="31" t="s">
        <v>352</v>
      </c>
      <c s="32">
        <v>2220</v>
      </c>
      <c s="33">
        <v>0</v>
      </c>
      <c s="34">
        <f>ROUND(ROUND(H199,2)*ROUND(G199,3),2)</f>
      </c>
      <c r="O199">
        <f>(I199*21)/100</f>
      </c>
      <c t="s">
        <v>27</v>
      </c>
    </row>
    <row r="200" spans="1:5" ht="12.75">
      <c r="A200" s="35" t="s">
        <v>54</v>
      </c>
      <c r="E200" s="36" t="s">
        <v>414</v>
      </c>
    </row>
    <row r="201" spans="1:5" ht="12.75">
      <c r="A201" s="37" t="s">
        <v>56</v>
      </c>
      <c r="E201" s="38" t="s">
        <v>464</v>
      </c>
    </row>
    <row r="202" spans="1:5" ht="25.5">
      <c r="A202" t="s">
        <v>57</v>
      </c>
      <c r="E202" s="36" t="s">
        <v>355</v>
      </c>
    </row>
    <row r="203" spans="1:16" ht="12.75">
      <c r="A203" s="24" t="s">
        <v>49</v>
      </c>
      <c s="29" t="s">
        <v>37</v>
      </c>
      <c s="29" t="s">
        <v>416</v>
      </c>
      <c s="24" t="s">
        <v>51</v>
      </c>
      <c s="30" t="s">
        <v>417</v>
      </c>
      <c s="31" t="s">
        <v>258</v>
      </c>
      <c s="32">
        <v>4</v>
      </c>
      <c s="33">
        <v>0</v>
      </c>
      <c s="34">
        <f>ROUND(ROUND(H203,2)*ROUND(G203,3),2)</f>
      </c>
      <c r="O203">
        <f>(I203*21)/100</f>
      </c>
      <c t="s">
        <v>27</v>
      </c>
    </row>
    <row r="204" spans="1:5" ht="38.25">
      <c r="A204" s="35" t="s">
        <v>54</v>
      </c>
      <c r="E204" s="36" t="s">
        <v>418</v>
      </c>
    </row>
    <row r="205" spans="1:5" ht="12.75">
      <c r="A205" s="37" t="s">
        <v>56</v>
      </c>
      <c r="E205" s="38" t="s">
        <v>419</v>
      </c>
    </row>
    <row r="206" spans="1:5" ht="63.75">
      <c r="A206" t="s">
        <v>57</v>
      </c>
      <c r="E206" s="36" t="s">
        <v>345</v>
      </c>
    </row>
    <row r="207" spans="1:16" ht="12.75">
      <c r="A207" s="24" t="s">
        <v>49</v>
      </c>
      <c s="29" t="s">
        <v>39</v>
      </c>
      <c s="29" t="s">
        <v>420</v>
      </c>
      <c s="24" t="s">
        <v>51</v>
      </c>
      <c s="30" t="s">
        <v>421</v>
      </c>
      <c s="31" t="s">
        <v>258</v>
      </c>
      <c s="32">
        <v>4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422</v>
      </c>
    </row>
    <row r="209" spans="1:5" ht="12.75">
      <c r="A209" s="37" t="s">
        <v>56</v>
      </c>
      <c r="E209" s="38" t="s">
        <v>419</v>
      </c>
    </row>
    <row r="210" spans="1:5" ht="25.5">
      <c r="A210" t="s">
        <v>57</v>
      </c>
      <c r="E210" s="36" t="s">
        <v>349</v>
      </c>
    </row>
    <row r="211" spans="1:16" ht="12.75">
      <c r="A211" s="24" t="s">
        <v>49</v>
      </c>
      <c s="29" t="s">
        <v>41</v>
      </c>
      <c s="29" t="s">
        <v>423</v>
      </c>
      <c s="24" t="s">
        <v>51</v>
      </c>
      <c s="30" t="s">
        <v>424</v>
      </c>
      <c s="31" t="s">
        <v>352</v>
      </c>
      <c s="32">
        <v>240</v>
      </c>
      <c s="33">
        <v>0</v>
      </c>
      <c s="34">
        <f>ROUND(ROUND(H211,2)*ROUND(G211,3),2)</f>
      </c>
      <c r="O211">
        <f>(I211*21)/100</f>
      </c>
      <c t="s">
        <v>27</v>
      </c>
    </row>
    <row r="212" spans="1:5" ht="12.75">
      <c r="A212" s="35" t="s">
        <v>54</v>
      </c>
      <c r="E212" s="36" t="s">
        <v>425</v>
      </c>
    </row>
    <row r="213" spans="1:5" ht="12.75">
      <c r="A213" s="37" t="s">
        <v>56</v>
      </c>
      <c r="E213" s="38" t="s">
        <v>426</v>
      </c>
    </row>
    <row r="214" spans="1:5" ht="25.5">
      <c r="A214" t="s">
        <v>57</v>
      </c>
      <c r="E214" s="36" t="s">
        <v>355</v>
      </c>
    </row>
    <row r="215" spans="1:16" ht="25.5">
      <c r="A215" s="24" t="s">
        <v>49</v>
      </c>
      <c s="29" t="s">
        <v>84</v>
      </c>
      <c s="29" t="s">
        <v>356</v>
      </c>
      <c s="24" t="s">
        <v>51</v>
      </c>
      <c s="30" t="s">
        <v>357</v>
      </c>
      <c s="31" t="s">
        <v>258</v>
      </c>
      <c s="32">
        <v>5</v>
      </c>
      <c s="33">
        <v>0</v>
      </c>
      <c s="34">
        <f>ROUND(ROUND(H215,2)*ROUND(G215,3),2)</f>
      </c>
      <c r="O215">
        <f>(I215*21)/100</f>
      </c>
      <c t="s">
        <v>27</v>
      </c>
    </row>
    <row r="216" spans="1:5" ht="38.25">
      <c r="A216" s="35" t="s">
        <v>54</v>
      </c>
      <c r="E216" s="36" t="s">
        <v>427</v>
      </c>
    </row>
    <row r="217" spans="1:5" ht="12.75">
      <c r="A217" s="37" t="s">
        <v>56</v>
      </c>
      <c r="E217" s="38" t="s">
        <v>428</v>
      </c>
    </row>
    <row r="218" spans="1:5" ht="63.75">
      <c r="A218" t="s">
        <v>57</v>
      </c>
      <c r="E218" s="36" t="s">
        <v>345</v>
      </c>
    </row>
    <row r="219" spans="1:16" ht="12.75">
      <c r="A219" s="24" t="s">
        <v>49</v>
      </c>
      <c s="29" t="s">
        <v>87</v>
      </c>
      <c s="29" t="s">
        <v>360</v>
      </c>
      <c s="24" t="s">
        <v>51</v>
      </c>
      <c s="30" t="s">
        <v>361</v>
      </c>
      <c s="31" t="s">
        <v>258</v>
      </c>
      <c s="32">
        <v>5</v>
      </c>
      <c s="33">
        <v>0</v>
      </c>
      <c s="34">
        <f>ROUND(ROUND(H219,2)*ROUND(G219,3),2)</f>
      </c>
      <c r="O219">
        <f>(I219*21)/100</f>
      </c>
      <c t="s">
        <v>27</v>
      </c>
    </row>
    <row r="220" spans="1:5" ht="12.75">
      <c r="A220" s="35" t="s">
        <v>54</v>
      </c>
      <c r="E220" s="36" t="s">
        <v>465</v>
      </c>
    </row>
    <row r="221" spans="1:5" ht="12.75">
      <c r="A221" s="37" t="s">
        <v>56</v>
      </c>
      <c r="E221" s="38" t="s">
        <v>428</v>
      </c>
    </row>
    <row r="222" spans="1:5" ht="25.5">
      <c r="A222" t="s">
        <v>57</v>
      </c>
      <c r="E222" s="36" t="s">
        <v>349</v>
      </c>
    </row>
    <row r="223" spans="1:16" ht="12.75">
      <c r="A223" s="24" t="s">
        <v>49</v>
      </c>
      <c s="29" t="s">
        <v>44</v>
      </c>
      <c s="29" t="s">
        <v>363</v>
      </c>
      <c s="24" t="s">
        <v>51</v>
      </c>
      <c s="30" t="s">
        <v>364</v>
      </c>
      <c s="31" t="s">
        <v>352</v>
      </c>
      <c s="32">
        <v>300</v>
      </c>
      <c s="33">
        <v>0</v>
      </c>
      <c s="34">
        <f>ROUND(ROUND(H223,2)*ROUND(G223,3),2)</f>
      </c>
      <c r="O223">
        <f>(I223*21)/100</f>
      </c>
      <c t="s">
        <v>27</v>
      </c>
    </row>
    <row r="224" spans="1:5" ht="12.75">
      <c r="A224" s="35" t="s">
        <v>54</v>
      </c>
      <c r="E224" s="36" t="s">
        <v>430</v>
      </c>
    </row>
    <row r="225" spans="1:5" ht="12.75">
      <c r="A225" s="37" t="s">
        <v>56</v>
      </c>
      <c r="E225" s="38" t="s">
        <v>431</v>
      </c>
    </row>
    <row r="226" spans="1:5" ht="25.5">
      <c r="A226" t="s">
        <v>57</v>
      </c>
      <c r="E226" s="36" t="s">
        <v>355</v>
      </c>
    </row>
    <row r="227" spans="1:16" ht="12.75">
      <c r="A227" s="24" t="s">
        <v>49</v>
      </c>
      <c s="29" t="s">
        <v>46</v>
      </c>
      <c s="29" t="s">
        <v>367</v>
      </c>
      <c s="24" t="s">
        <v>51</v>
      </c>
      <c s="30" t="s">
        <v>432</v>
      </c>
      <c s="31" t="s">
        <v>258</v>
      </c>
      <c s="32">
        <v>38</v>
      </c>
      <c s="33">
        <v>0</v>
      </c>
      <c s="34">
        <f>ROUND(ROUND(H227,2)*ROUND(G227,3),2)</f>
      </c>
      <c r="O227">
        <f>(I227*21)/100</f>
      </c>
      <c t="s">
        <v>27</v>
      </c>
    </row>
    <row r="228" spans="1:5" ht="25.5">
      <c r="A228" s="35" t="s">
        <v>54</v>
      </c>
      <c r="E228" s="36" t="s">
        <v>433</v>
      </c>
    </row>
    <row r="229" spans="1:5" ht="12.75">
      <c r="A229" s="37" t="s">
        <v>56</v>
      </c>
      <c r="E229" s="38" t="s">
        <v>466</v>
      </c>
    </row>
    <row r="230" spans="1:5" ht="63.75">
      <c r="A230" t="s">
        <v>57</v>
      </c>
      <c r="E230" s="36" t="s">
        <v>371</v>
      </c>
    </row>
    <row r="231" spans="1:16" ht="12.75">
      <c r="A231" s="24" t="s">
        <v>49</v>
      </c>
      <c s="29" t="s">
        <v>147</v>
      </c>
      <c s="29" t="s">
        <v>372</v>
      </c>
      <c s="24" t="s">
        <v>51</v>
      </c>
      <c s="30" t="s">
        <v>373</v>
      </c>
      <c s="31" t="s">
        <v>258</v>
      </c>
      <c s="32">
        <v>38</v>
      </c>
      <c s="33">
        <v>0</v>
      </c>
      <c s="34">
        <f>ROUND(ROUND(H231,2)*ROUND(G231,3),2)</f>
      </c>
      <c r="O231">
        <f>(I231*21)/100</f>
      </c>
      <c t="s">
        <v>27</v>
      </c>
    </row>
    <row r="232" spans="1:5" ht="12.75">
      <c r="A232" s="35" t="s">
        <v>54</v>
      </c>
      <c r="E232" s="36" t="s">
        <v>374</v>
      </c>
    </row>
    <row r="233" spans="1:5" ht="12.75">
      <c r="A233" s="37" t="s">
        <v>56</v>
      </c>
      <c r="E233" s="38" t="s">
        <v>466</v>
      </c>
    </row>
    <row r="234" spans="1:5" ht="25.5">
      <c r="A234" t="s">
        <v>57</v>
      </c>
      <c r="E234" s="36" t="s">
        <v>349</v>
      </c>
    </row>
    <row r="235" spans="1:16" ht="12.75">
      <c r="A235" s="24" t="s">
        <v>49</v>
      </c>
      <c s="29" t="s">
        <v>153</v>
      </c>
      <c s="29" t="s">
        <v>375</v>
      </c>
      <c s="24" t="s">
        <v>51</v>
      </c>
      <c s="30" t="s">
        <v>376</v>
      </c>
      <c s="31" t="s">
        <v>352</v>
      </c>
      <c s="32">
        <v>2280</v>
      </c>
      <c s="33">
        <v>0</v>
      </c>
      <c s="34">
        <f>ROUND(ROUND(H235,2)*ROUND(G235,3),2)</f>
      </c>
      <c r="O235">
        <f>(I235*21)/100</f>
      </c>
      <c t="s">
        <v>27</v>
      </c>
    </row>
    <row r="236" spans="1:5" ht="12.75">
      <c r="A236" s="35" t="s">
        <v>54</v>
      </c>
      <c r="E236" s="36" t="s">
        <v>435</v>
      </c>
    </row>
    <row r="237" spans="1:5" ht="12.75">
      <c r="A237" s="37" t="s">
        <v>56</v>
      </c>
      <c r="E237" s="38" t="s">
        <v>467</v>
      </c>
    </row>
    <row r="238" spans="1:5" ht="25.5">
      <c r="A238" t="s">
        <v>57</v>
      </c>
      <c r="E238" s="36" t="s">
        <v>379</v>
      </c>
    </row>
    <row r="239" spans="1:16" ht="12.75">
      <c r="A239" s="24" t="s">
        <v>49</v>
      </c>
      <c s="29" t="s">
        <v>157</v>
      </c>
      <c s="29" t="s">
        <v>437</v>
      </c>
      <c s="24" t="s">
        <v>51</v>
      </c>
      <c s="30" t="s">
        <v>438</v>
      </c>
      <c s="31" t="s">
        <v>258</v>
      </c>
      <c s="32">
        <v>5</v>
      </c>
      <c s="33">
        <v>0</v>
      </c>
      <c s="34">
        <f>ROUND(ROUND(H239,2)*ROUND(G239,3),2)</f>
      </c>
      <c r="O239">
        <f>(I239*21)/100</f>
      </c>
      <c t="s">
        <v>27</v>
      </c>
    </row>
    <row r="240" spans="1:5" ht="25.5">
      <c r="A240" s="35" t="s">
        <v>54</v>
      </c>
      <c r="E240" s="36" t="s">
        <v>433</v>
      </c>
    </row>
    <row r="241" spans="1:5" ht="12.75">
      <c r="A241" s="37" t="s">
        <v>56</v>
      </c>
      <c r="E241" s="38" t="s">
        <v>468</v>
      </c>
    </row>
    <row r="242" spans="1:5" ht="76.5">
      <c r="A242" t="s">
        <v>57</v>
      </c>
      <c r="E242" s="36" t="s">
        <v>382</v>
      </c>
    </row>
    <row r="243" spans="1:16" ht="12.75">
      <c r="A243" s="24" t="s">
        <v>49</v>
      </c>
      <c s="29" t="s">
        <v>90</v>
      </c>
      <c s="29" t="s">
        <v>439</v>
      </c>
      <c s="24" t="s">
        <v>51</v>
      </c>
      <c s="30" t="s">
        <v>440</v>
      </c>
      <c s="31" t="s">
        <v>258</v>
      </c>
      <c s="32">
        <v>5</v>
      </c>
      <c s="33">
        <v>0</v>
      </c>
      <c s="34">
        <f>ROUND(ROUND(H243,2)*ROUND(G243,3),2)</f>
      </c>
      <c r="O243">
        <f>(I243*21)/100</f>
      </c>
      <c t="s">
        <v>27</v>
      </c>
    </row>
    <row r="244" spans="1:5" ht="12.75">
      <c r="A244" s="35" t="s">
        <v>54</v>
      </c>
      <c r="E244" s="36" t="s">
        <v>441</v>
      </c>
    </row>
    <row r="245" spans="1:5" ht="12.75">
      <c r="A245" s="37" t="s">
        <v>56</v>
      </c>
      <c r="E245" s="38" t="s">
        <v>254</v>
      </c>
    </row>
    <row r="246" spans="1:5" ht="25.5">
      <c r="A246" t="s">
        <v>57</v>
      </c>
      <c r="E246" s="36" t="s">
        <v>386</v>
      </c>
    </row>
    <row r="247" spans="1:16" ht="12.75">
      <c r="A247" s="24" t="s">
        <v>49</v>
      </c>
      <c s="29" t="s">
        <v>93</v>
      </c>
      <c s="29" t="s">
        <v>442</v>
      </c>
      <c s="24" t="s">
        <v>51</v>
      </c>
      <c s="30" t="s">
        <v>443</v>
      </c>
      <c s="31" t="s">
        <v>352</v>
      </c>
      <c s="32">
        <v>300</v>
      </c>
      <c s="33">
        <v>0</v>
      </c>
      <c s="34">
        <f>ROUND(ROUND(H247,2)*ROUND(G247,3),2)</f>
      </c>
      <c r="O247">
        <f>(I247*21)/100</f>
      </c>
      <c t="s">
        <v>27</v>
      </c>
    </row>
    <row r="248" spans="1:5" ht="12.75">
      <c r="A248" s="35" t="s">
        <v>54</v>
      </c>
      <c r="E248" s="36" t="s">
        <v>444</v>
      </c>
    </row>
    <row r="249" spans="1:5" ht="12.75">
      <c r="A249" s="37" t="s">
        <v>56</v>
      </c>
      <c r="E249" s="38" t="s">
        <v>431</v>
      </c>
    </row>
    <row r="250" spans="1:5" ht="25.5">
      <c r="A250" t="s">
        <v>57</v>
      </c>
      <c r="E250" s="36" t="s">
        <v>390</v>
      </c>
    </row>
    <row r="251" spans="1:16" ht="12.75">
      <c r="A251" s="24" t="s">
        <v>49</v>
      </c>
      <c s="29" t="s">
        <v>187</v>
      </c>
      <c s="29" t="s">
        <v>391</v>
      </c>
      <c s="24" t="s">
        <v>51</v>
      </c>
      <c s="30" t="s">
        <v>392</v>
      </c>
      <c s="31" t="s">
        <v>258</v>
      </c>
      <c s="32">
        <v>3</v>
      </c>
      <c s="33">
        <v>0</v>
      </c>
      <c s="34">
        <f>ROUND(ROUND(H251,2)*ROUND(G251,3),2)</f>
      </c>
      <c r="O251">
        <f>(I251*21)/100</f>
      </c>
      <c t="s">
        <v>27</v>
      </c>
    </row>
    <row r="252" spans="1:5" ht="25.5">
      <c r="A252" s="35" t="s">
        <v>54</v>
      </c>
      <c r="E252" s="36" t="s">
        <v>433</v>
      </c>
    </row>
    <row r="253" spans="1:5" ht="12.75">
      <c r="A253" s="37" t="s">
        <v>56</v>
      </c>
      <c r="E253" s="38" t="s">
        <v>469</v>
      </c>
    </row>
    <row r="254" spans="1:5" ht="63.75">
      <c r="A254" t="s">
        <v>57</v>
      </c>
      <c r="E254" s="36" t="s">
        <v>393</v>
      </c>
    </row>
    <row r="255" spans="1:16" ht="12.75">
      <c r="A255" s="24" t="s">
        <v>49</v>
      </c>
      <c s="29" t="s">
        <v>194</v>
      </c>
      <c s="29" t="s">
        <v>394</v>
      </c>
      <c s="24" t="s">
        <v>51</v>
      </c>
      <c s="30" t="s">
        <v>395</v>
      </c>
      <c s="31" t="s">
        <v>258</v>
      </c>
      <c s="32">
        <v>3</v>
      </c>
      <c s="33">
        <v>0</v>
      </c>
      <c s="34">
        <f>ROUND(ROUND(H255,2)*ROUND(G255,3),2)</f>
      </c>
      <c r="O255">
        <f>(I255*21)/100</f>
      </c>
      <c t="s">
        <v>27</v>
      </c>
    </row>
    <row r="256" spans="1:5" ht="12.75">
      <c r="A256" s="35" t="s">
        <v>54</v>
      </c>
      <c r="E256" s="36" t="s">
        <v>396</v>
      </c>
    </row>
    <row r="257" spans="1:5" ht="12.75">
      <c r="A257" s="37" t="s">
        <v>56</v>
      </c>
      <c r="E257" s="38" t="s">
        <v>469</v>
      </c>
    </row>
    <row r="258" spans="1:5" ht="25.5">
      <c r="A258" t="s">
        <v>57</v>
      </c>
      <c r="E258" s="36" t="s">
        <v>386</v>
      </c>
    </row>
    <row r="259" spans="1:16" ht="12.75">
      <c r="A259" s="24" t="s">
        <v>49</v>
      </c>
      <c s="29" t="s">
        <v>200</v>
      </c>
      <c s="29" t="s">
        <v>397</v>
      </c>
      <c s="24" t="s">
        <v>51</v>
      </c>
      <c s="30" t="s">
        <v>398</v>
      </c>
      <c s="31" t="s">
        <v>352</v>
      </c>
      <c s="32">
        <v>180</v>
      </c>
      <c s="33">
        <v>0</v>
      </c>
      <c s="34">
        <f>ROUND(ROUND(H259,2)*ROUND(G259,3),2)</f>
      </c>
      <c r="O259">
        <f>(I259*21)/100</f>
      </c>
      <c t="s">
        <v>27</v>
      </c>
    </row>
    <row r="260" spans="1:5" ht="12.75">
      <c r="A260" s="35" t="s">
        <v>54</v>
      </c>
      <c r="E260" s="36" t="s">
        <v>447</v>
      </c>
    </row>
    <row r="261" spans="1:5" ht="12.75">
      <c r="A261" s="37" t="s">
        <v>56</v>
      </c>
      <c r="E261" s="38" t="s">
        <v>470</v>
      </c>
    </row>
    <row r="262" spans="1:5" ht="25.5">
      <c r="A262" t="s">
        <v>57</v>
      </c>
      <c r="E262" s="36" t="s">
        <v>390</v>
      </c>
    </row>
    <row r="263" spans="1:16" ht="12.75">
      <c r="A263" s="24" t="s">
        <v>49</v>
      </c>
      <c s="29" t="s">
        <v>204</v>
      </c>
      <c s="29" t="s">
        <v>448</v>
      </c>
      <c s="24" t="s">
        <v>51</v>
      </c>
      <c s="30" t="s">
        <v>449</v>
      </c>
      <c s="31" t="s">
        <v>258</v>
      </c>
      <c s="32">
        <v>2</v>
      </c>
      <c s="33">
        <v>0</v>
      </c>
      <c s="34">
        <f>ROUND(ROUND(H263,2)*ROUND(G263,3),2)</f>
      </c>
      <c r="O263">
        <f>(I263*21)/100</f>
      </c>
      <c t="s">
        <v>27</v>
      </c>
    </row>
    <row r="264" spans="1:5" ht="25.5">
      <c r="A264" s="35" t="s">
        <v>54</v>
      </c>
      <c r="E264" s="36" t="s">
        <v>433</v>
      </c>
    </row>
    <row r="265" spans="1:5" ht="12.75">
      <c r="A265" s="37" t="s">
        <v>56</v>
      </c>
      <c r="E265" s="38" t="s">
        <v>359</v>
      </c>
    </row>
    <row r="266" spans="1:5" ht="63.75">
      <c r="A266" t="s">
        <v>57</v>
      </c>
      <c r="E266" s="36" t="s">
        <v>393</v>
      </c>
    </row>
    <row r="267" spans="1:16" ht="12.75">
      <c r="A267" s="24" t="s">
        <v>49</v>
      </c>
      <c s="29" t="s">
        <v>211</v>
      </c>
      <c s="29" t="s">
        <v>450</v>
      </c>
      <c s="24" t="s">
        <v>51</v>
      </c>
      <c s="30" t="s">
        <v>451</v>
      </c>
      <c s="31" t="s">
        <v>258</v>
      </c>
      <c s="32">
        <v>2</v>
      </c>
      <c s="33">
        <v>0</v>
      </c>
      <c s="34">
        <f>ROUND(ROUND(H267,2)*ROUND(G267,3),2)</f>
      </c>
      <c r="O267">
        <f>(I267*21)/100</f>
      </c>
      <c t="s">
        <v>27</v>
      </c>
    </row>
    <row r="268" spans="1:5" ht="12.75">
      <c r="A268" s="35" t="s">
        <v>54</v>
      </c>
      <c r="E268" s="36" t="s">
        <v>471</v>
      </c>
    </row>
    <row r="269" spans="1:5" ht="12.75">
      <c r="A269" s="37" t="s">
        <v>56</v>
      </c>
      <c r="E269" s="38" t="s">
        <v>359</v>
      </c>
    </row>
    <row r="270" spans="1:5" ht="25.5">
      <c r="A270" t="s">
        <v>57</v>
      </c>
      <c r="E270" s="36" t="s">
        <v>386</v>
      </c>
    </row>
    <row r="271" spans="1:16" ht="12.75">
      <c r="A271" s="24" t="s">
        <v>49</v>
      </c>
      <c s="29" t="s">
        <v>217</v>
      </c>
      <c s="29" t="s">
        <v>453</v>
      </c>
      <c s="24" t="s">
        <v>51</v>
      </c>
      <c s="30" t="s">
        <v>454</v>
      </c>
      <c s="31" t="s">
        <v>352</v>
      </c>
      <c s="32">
        <v>120</v>
      </c>
      <c s="33">
        <v>0</v>
      </c>
      <c s="34">
        <f>ROUND(ROUND(H271,2)*ROUND(G271,3),2)</f>
      </c>
      <c r="O271">
        <f>(I271*21)/100</f>
      </c>
      <c t="s">
        <v>27</v>
      </c>
    </row>
    <row r="272" spans="1:5" ht="12.75">
      <c r="A272" s="35" t="s">
        <v>54</v>
      </c>
      <c r="E272" s="36" t="s">
        <v>455</v>
      </c>
    </row>
    <row r="273" spans="1:5" ht="12.75">
      <c r="A273" s="37" t="s">
        <v>56</v>
      </c>
      <c r="E273" s="38" t="s">
        <v>445</v>
      </c>
    </row>
    <row r="274" spans="1:5" ht="25.5">
      <c r="A274" t="s">
        <v>57</v>
      </c>
      <c r="E274" s="36" t="s">
        <v>390</v>
      </c>
    </row>
    <row r="275" spans="1:16" ht="25.5">
      <c r="A275" s="24" t="s">
        <v>49</v>
      </c>
      <c s="29" t="s">
        <v>220</v>
      </c>
      <c s="29" t="s">
        <v>400</v>
      </c>
      <c s="24" t="s">
        <v>51</v>
      </c>
      <c s="30" t="s">
        <v>401</v>
      </c>
      <c s="31" t="s">
        <v>258</v>
      </c>
      <c s="32">
        <v>38</v>
      </c>
      <c s="33">
        <v>0</v>
      </c>
      <c s="34">
        <f>ROUND(ROUND(H275,2)*ROUND(G275,3),2)</f>
      </c>
      <c r="O275">
        <f>(I275*21)/100</f>
      </c>
      <c t="s">
        <v>27</v>
      </c>
    </row>
    <row r="276" spans="1:5" ht="25.5">
      <c r="A276" s="35" t="s">
        <v>54</v>
      </c>
      <c r="E276" s="36" t="s">
        <v>472</v>
      </c>
    </row>
    <row r="277" spans="1:5" ht="12.75">
      <c r="A277" s="37" t="s">
        <v>56</v>
      </c>
      <c r="E277" s="38" t="s">
        <v>473</v>
      </c>
    </row>
    <row r="278" spans="1:5" ht="63.75">
      <c r="A278" t="s">
        <v>57</v>
      </c>
      <c r="E278" s="36" t="s">
        <v>393</v>
      </c>
    </row>
    <row r="279" spans="1:16" ht="12.75">
      <c r="A279" s="24" t="s">
        <v>49</v>
      </c>
      <c s="29" t="s">
        <v>225</v>
      </c>
      <c s="29" t="s">
        <v>403</v>
      </c>
      <c s="24" t="s">
        <v>51</v>
      </c>
      <c s="30" t="s">
        <v>404</v>
      </c>
      <c s="31" t="s">
        <v>258</v>
      </c>
      <c s="32">
        <v>38</v>
      </c>
      <c s="33">
        <v>0</v>
      </c>
      <c s="34">
        <f>ROUND(ROUND(H279,2)*ROUND(G279,3),2)</f>
      </c>
      <c r="O279">
        <f>(I279*21)/100</f>
      </c>
      <c t="s">
        <v>27</v>
      </c>
    </row>
    <row r="280" spans="1:5" ht="12.75">
      <c r="A280" s="35" t="s">
        <v>54</v>
      </c>
      <c r="E280" s="36" t="s">
        <v>405</v>
      </c>
    </row>
    <row r="281" spans="1:5" ht="12.75">
      <c r="A281" s="37" t="s">
        <v>56</v>
      </c>
      <c r="E281" s="38" t="s">
        <v>473</v>
      </c>
    </row>
    <row r="282" spans="1:5" ht="25.5">
      <c r="A282" t="s">
        <v>57</v>
      </c>
      <c r="E282" s="36" t="s">
        <v>386</v>
      </c>
    </row>
    <row r="283" spans="1:16" ht="12.75">
      <c r="A283" s="24" t="s">
        <v>49</v>
      </c>
      <c s="29" t="s">
        <v>230</v>
      </c>
      <c s="29" t="s">
        <v>406</v>
      </c>
      <c s="24" t="s">
        <v>51</v>
      </c>
      <c s="30" t="s">
        <v>407</v>
      </c>
      <c s="31" t="s">
        <v>352</v>
      </c>
      <c s="32">
        <v>2280</v>
      </c>
      <c s="33">
        <v>0</v>
      </c>
      <c s="34">
        <f>ROUND(ROUND(H283,2)*ROUND(G283,3),2)</f>
      </c>
      <c r="O283">
        <f>(I283*21)/100</f>
      </c>
      <c t="s">
        <v>27</v>
      </c>
    </row>
    <row r="284" spans="1:5" ht="12.75">
      <c r="A284" s="35" t="s">
        <v>54</v>
      </c>
      <c r="E284" s="36" t="s">
        <v>459</v>
      </c>
    </row>
    <row r="285" spans="1:5" ht="12.75">
      <c r="A285" s="37" t="s">
        <v>56</v>
      </c>
      <c r="E285" s="38" t="s">
        <v>467</v>
      </c>
    </row>
    <row r="286" spans="1:5" ht="25.5">
      <c r="A286" t="s">
        <v>57</v>
      </c>
      <c r="E286" s="36" t="s">
        <v>390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0+O8+O13+O54+O95+O100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474</v>
      </c>
      <c s="39">
        <f>0+I8+I13+I54+I95+I100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474</v>
      </c>
      <c s="6"/>
      <c s="18" t="s">
        <v>475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106</v>
      </c>
      <c s="32">
        <v>58.5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476</v>
      </c>
    </row>
    <row r="11" spans="1:5" ht="89.25">
      <c r="A11" s="37" t="s">
        <v>56</v>
      </c>
      <c r="E11" s="38" t="s">
        <v>477</v>
      </c>
    </row>
    <row r="12" spans="1:5" ht="25.5">
      <c r="A12" t="s">
        <v>57</v>
      </c>
      <c r="E12" s="36" t="s">
        <v>109</v>
      </c>
    </row>
    <row r="13" spans="1:18" ht="12.75" customHeight="1">
      <c r="A13" s="6" t="s">
        <v>47</v>
      </c>
      <c s="6"/>
      <c s="43" t="s">
        <v>33</v>
      </c>
      <c s="6"/>
      <c s="27" t="s">
        <v>112</v>
      </c>
      <c s="6"/>
      <c s="6"/>
      <c s="6"/>
      <c s="44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24" t="s">
        <v>49</v>
      </c>
      <c s="29" t="s">
        <v>27</v>
      </c>
      <c s="29" t="s">
        <v>135</v>
      </c>
      <c s="24" t="s">
        <v>51</v>
      </c>
      <c s="30" t="s">
        <v>136</v>
      </c>
      <c s="31" t="s">
        <v>115</v>
      </c>
      <c s="32">
        <v>32.175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38.25">
      <c r="A15" s="35" t="s">
        <v>54</v>
      </c>
      <c r="E15" s="36" t="s">
        <v>478</v>
      </c>
    </row>
    <row r="16" spans="1:5" ht="12.75">
      <c r="A16" s="37" t="s">
        <v>56</v>
      </c>
      <c r="E16" s="38" t="s">
        <v>479</v>
      </c>
    </row>
    <row r="17" spans="1:5" ht="12.75">
      <c r="A17" t="s">
        <v>57</v>
      </c>
      <c r="E17" s="36" t="s">
        <v>139</v>
      </c>
    </row>
    <row r="18" spans="1:16" ht="12.75">
      <c r="A18" s="24" t="s">
        <v>49</v>
      </c>
      <c s="29" t="s">
        <v>26</v>
      </c>
      <c s="29" t="s">
        <v>480</v>
      </c>
      <c s="24" t="s">
        <v>51</v>
      </c>
      <c s="30" t="s">
        <v>481</v>
      </c>
      <c s="31" t="s">
        <v>115</v>
      </c>
      <c s="32">
        <v>9.75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482</v>
      </c>
    </row>
    <row r="20" spans="1:5" ht="12.75">
      <c r="A20" s="37" t="s">
        <v>56</v>
      </c>
      <c r="E20" s="38" t="s">
        <v>483</v>
      </c>
    </row>
    <row r="21" spans="1:5" ht="306">
      <c r="A21" t="s">
        <v>57</v>
      </c>
      <c r="E21" s="36" t="s">
        <v>484</v>
      </c>
    </row>
    <row r="22" spans="1:16" ht="12.75">
      <c r="A22" s="24" t="s">
        <v>49</v>
      </c>
      <c s="29" t="s">
        <v>37</v>
      </c>
      <c s="29" t="s">
        <v>485</v>
      </c>
      <c s="24" t="s">
        <v>33</v>
      </c>
      <c s="30" t="s">
        <v>486</v>
      </c>
      <c s="31" t="s">
        <v>177</v>
      </c>
      <c s="32">
        <v>130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487</v>
      </c>
    </row>
    <row r="24" spans="1:5" ht="51">
      <c r="A24" s="37" t="s">
        <v>56</v>
      </c>
      <c r="E24" s="38" t="s">
        <v>488</v>
      </c>
    </row>
    <row r="25" spans="1:5" ht="63.75">
      <c r="A25" t="s">
        <v>57</v>
      </c>
      <c r="E25" s="36" t="s">
        <v>489</v>
      </c>
    </row>
    <row r="26" spans="1:16" ht="12.75">
      <c r="A26" s="24" t="s">
        <v>49</v>
      </c>
      <c s="29" t="s">
        <v>39</v>
      </c>
      <c s="29" t="s">
        <v>485</v>
      </c>
      <c s="24" t="s">
        <v>27</v>
      </c>
      <c s="30" t="s">
        <v>486</v>
      </c>
      <c s="31" t="s">
        <v>177</v>
      </c>
      <c s="32">
        <v>300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38.25">
      <c r="A27" s="35" t="s">
        <v>54</v>
      </c>
      <c r="E27" s="36" t="s">
        <v>490</v>
      </c>
    </row>
    <row r="28" spans="1:5" ht="12.75">
      <c r="A28" s="37" t="s">
        <v>56</v>
      </c>
      <c r="E28" s="38" t="s">
        <v>491</v>
      </c>
    </row>
    <row r="29" spans="1:5" ht="12.75">
      <c r="A29" t="s">
        <v>57</v>
      </c>
      <c r="E29" s="36" t="s">
        <v>492</v>
      </c>
    </row>
    <row r="30" spans="1:16" ht="12.75">
      <c r="A30" s="24" t="s">
        <v>49</v>
      </c>
      <c s="29" t="s">
        <v>41</v>
      </c>
      <c s="29" t="s">
        <v>493</v>
      </c>
      <c s="24" t="s">
        <v>51</v>
      </c>
      <c s="30" t="s">
        <v>494</v>
      </c>
      <c s="31" t="s">
        <v>127</v>
      </c>
      <c s="32">
        <v>65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495</v>
      </c>
    </row>
    <row r="32" spans="1:5" ht="12.75">
      <c r="A32" s="37" t="s">
        <v>56</v>
      </c>
      <c r="E32" s="38" t="s">
        <v>496</v>
      </c>
    </row>
    <row r="33" spans="1:5" ht="12.75">
      <c r="A33" t="s">
        <v>57</v>
      </c>
      <c r="E33" s="36" t="s">
        <v>492</v>
      </c>
    </row>
    <row r="34" spans="1:16" ht="12.75">
      <c r="A34" s="24" t="s">
        <v>49</v>
      </c>
      <c s="29" t="s">
        <v>84</v>
      </c>
      <c s="29" t="s">
        <v>164</v>
      </c>
      <c s="24" t="s">
        <v>51</v>
      </c>
      <c s="30" t="s">
        <v>165</v>
      </c>
      <c s="31" t="s">
        <v>115</v>
      </c>
      <c s="32">
        <v>16.25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166</v>
      </c>
    </row>
    <row r="36" spans="1:5" ht="25.5">
      <c r="A36" s="37" t="s">
        <v>56</v>
      </c>
      <c r="E36" s="38" t="s">
        <v>497</v>
      </c>
    </row>
    <row r="37" spans="1:5" ht="191.25">
      <c r="A37" t="s">
        <v>57</v>
      </c>
      <c r="E37" s="36" t="s">
        <v>168</v>
      </c>
    </row>
    <row r="38" spans="1:16" ht="12.75">
      <c r="A38" s="24" t="s">
        <v>49</v>
      </c>
      <c s="29" t="s">
        <v>87</v>
      </c>
      <c s="29" t="s">
        <v>498</v>
      </c>
      <c s="24" t="s">
        <v>51</v>
      </c>
      <c s="30" t="s">
        <v>499</v>
      </c>
      <c s="31" t="s">
        <v>115</v>
      </c>
      <c s="32">
        <v>13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38.25">
      <c r="A39" s="35" t="s">
        <v>54</v>
      </c>
      <c r="E39" s="36" t="s">
        <v>500</v>
      </c>
    </row>
    <row r="40" spans="1:5" ht="12.75">
      <c r="A40" s="37" t="s">
        <v>56</v>
      </c>
      <c r="E40" s="38" t="s">
        <v>501</v>
      </c>
    </row>
    <row r="41" spans="1:5" ht="242.25">
      <c r="A41" t="s">
        <v>57</v>
      </c>
      <c r="E41" s="36" t="s">
        <v>502</v>
      </c>
    </row>
    <row r="42" spans="1:16" ht="12.75">
      <c r="A42" s="24" t="s">
        <v>49</v>
      </c>
      <c s="29" t="s">
        <v>44</v>
      </c>
      <c s="29" t="s">
        <v>503</v>
      </c>
      <c s="24" t="s">
        <v>51</v>
      </c>
      <c s="30" t="s">
        <v>504</v>
      </c>
      <c s="31" t="s">
        <v>177</v>
      </c>
      <c s="32">
        <v>65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38.25">
      <c r="A43" s="35" t="s">
        <v>54</v>
      </c>
      <c r="E43" s="36" t="s">
        <v>505</v>
      </c>
    </row>
    <row r="44" spans="1:5" ht="12.75">
      <c r="A44" s="37" t="s">
        <v>56</v>
      </c>
      <c r="E44" s="38" t="s">
        <v>506</v>
      </c>
    </row>
    <row r="45" spans="1:5" ht="38.25">
      <c r="A45" t="s">
        <v>57</v>
      </c>
      <c r="E45" s="36" t="s">
        <v>507</v>
      </c>
    </row>
    <row r="46" spans="1:16" ht="12.75">
      <c r="A46" s="24" t="s">
        <v>49</v>
      </c>
      <c s="29" t="s">
        <v>46</v>
      </c>
      <c s="29" t="s">
        <v>508</v>
      </c>
      <c s="24" t="s">
        <v>51</v>
      </c>
      <c s="30" t="s">
        <v>509</v>
      </c>
      <c s="31" t="s">
        <v>177</v>
      </c>
      <c s="32">
        <v>65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38.25">
      <c r="A47" s="35" t="s">
        <v>54</v>
      </c>
      <c r="E47" s="36" t="s">
        <v>510</v>
      </c>
    </row>
    <row r="48" spans="1:5" ht="12.75">
      <c r="A48" s="37" t="s">
        <v>56</v>
      </c>
      <c r="E48" s="38" t="s">
        <v>496</v>
      </c>
    </row>
    <row r="49" spans="1:5" ht="25.5">
      <c r="A49" t="s">
        <v>57</v>
      </c>
      <c r="E49" s="36" t="s">
        <v>511</v>
      </c>
    </row>
    <row r="50" spans="1:16" ht="12.75">
      <c r="A50" s="24" t="s">
        <v>49</v>
      </c>
      <c s="29" t="s">
        <v>147</v>
      </c>
      <c s="29" t="s">
        <v>512</v>
      </c>
      <c s="24" t="s">
        <v>51</v>
      </c>
      <c s="30" t="s">
        <v>513</v>
      </c>
      <c s="31" t="s">
        <v>177</v>
      </c>
      <c s="32">
        <v>65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38.25">
      <c r="A51" s="35" t="s">
        <v>54</v>
      </c>
      <c r="E51" s="36" t="s">
        <v>514</v>
      </c>
    </row>
    <row r="52" spans="1:5" ht="12.75">
      <c r="A52" s="37" t="s">
        <v>56</v>
      </c>
      <c r="E52" s="38" t="s">
        <v>496</v>
      </c>
    </row>
    <row r="53" spans="1:5" ht="38.25">
      <c r="A53" t="s">
        <v>57</v>
      </c>
      <c r="E53" s="36" t="s">
        <v>515</v>
      </c>
    </row>
    <row r="54" spans="1:18" ht="12.75" customHeight="1">
      <c r="A54" s="6" t="s">
        <v>47</v>
      </c>
      <c s="6"/>
      <c s="43" t="s">
        <v>39</v>
      </c>
      <c s="6"/>
      <c s="27" t="s">
        <v>210</v>
      </c>
      <c s="6"/>
      <c s="6"/>
      <c s="6"/>
      <c s="44">
        <f>0+Q54</f>
      </c>
      <c r="O54">
        <f>0+R54</f>
      </c>
      <c r="Q54">
        <f>0+I55+I59+I63+I67+I71+I75+I79+I83+I87+I91</f>
      </c>
      <c>
        <f>0+O55+O59+O63+O67+O71+O75+O79+O83+O87+O91</f>
      </c>
    </row>
    <row r="55" spans="1:16" ht="12.75">
      <c r="A55" s="24" t="s">
        <v>49</v>
      </c>
      <c s="29" t="s">
        <v>153</v>
      </c>
      <c s="29" t="s">
        <v>516</v>
      </c>
      <c s="24" t="s">
        <v>51</v>
      </c>
      <c s="30" t="s">
        <v>517</v>
      </c>
      <c s="31" t="s">
        <v>177</v>
      </c>
      <c s="32">
        <v>300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25.5">
      <c r="A56" s="35" t="s">
        <v>54</v>
      </c>
      <c r="E56" s="36" t="s">
        <v>518</v>
      </c>
    </row>
    <row r="57" spans="1:5" ht="12.75">
      <c r="A57" s="37" t="s">
        <v>56</v>
      </c>
      <c r="E57" s="38" t="s">
        <v>519</v>
      </c>
    </row>
    <row r="58" spans="1:5" ht="102">
      <c r="A58" t="s">
        <v>57</v>
      </c>
      <c r="E58" s="36" t="s">
        <v>520</v>
      </c>
    </row>
    <row r="59" spans="1:16" ht="12.75">
      <c r="A59" s="24" t="s">
        <v>49</v>
      </c>
      <c s="29" t="s">
        <v>157</v>
      </c>
      <c s="29" t="s">
        <v>521</v>
      </c>
      <c s="24" t="s">
        <v>51</v>
      </c>
      <c s="30" t="s">
        <v>522</v>
      </c>
      <c s="31" t="s">
        <v>177</v>
      </c>
      <c s="32">
        <v>97.5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38.25">
      <c r="A60" s="35" t="s">
        <v>54</v>
      </c>
      <c r="E60" s="36" t="s">
        <v>523</v>
      </c>
    </row>
    <row r="61" spans="1:5" ht="12.75">
      <c r="A61" s="37" t="s">
        <v>56</v>
      </c>
      <c r="E61" s="38" t="s">
        <v>524</v>
      </c>
    </row>
    <row r="62" spans="1:5" ht="38.25">
      <c r="A62" t="s">
        <v>57</v>
      </c>
      <c r="E62" s="36" t="s">
        <v>525</v>
      </c>
    </row>
    <row r="63" spans="1:16" ht="12.75">
      <c r="A63" s="24" t="s">
        <v>49</v>
      </c>
      <c s="29" t="s">
        <v>90</v>
      </c>
      <c s="29" t="s">
        <v>226</v>
      </c>
      <c s="24" t="s">
        <v>458</v>
      </c>
      <c s="30" t="s">
        <v>227</v>
      </c>
      <c s="31" t="s">
        <v>177</v>
      </c>
      <c s="32">
        <v>357.5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51">
      <c r="A64" s="35" t="s">
        <v>54</v>
      </c>
      <c r="E64" s="36" t="s">
        <v>526</v>
      </c>
    </row>
    <row r="65" spans="1:5" ht="12.75">
      <c r="A65" s="37" t="s">
        <v>56</v>
      </c>
      <c r="E65" s="38" t="s">
        <v>527</v>
      </c>
    </row>
    <row r="66" spans="1:5" ht="51">
      <c r="A66" t="s">
        <v>57</v>
      </c>
      <c r="E66" s="36" t="s">
        <v>224</v>
      </c>
    </row>
    <row r="67" spans="1:16" ht="12.75">
      <c r="A67" s="24" t="s">
        <v>49</v>
      </c>
      <c s="29" t="s">
        <v>93</v>
      </c>
      <c s="29" t="s">
        <v>226</v>
      </c>
      <c s="24" t="s">
        <v>528</v>
      </c>
      <c s="30" t="s">
        <v>227</v>
      </c>
      <c s="31" t="s">
        <v>177</v>
      </c>
      <c s="32">
        <v>385.125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51">
      <c r="A68" s="35" t="s">
        <v>54</v>
      </c>
      <c r="E68" s="36" t="s">
        <v>529</v>
      </c>
    </row>
    <row r="69" spans="1:5" ht="51">
      <c r="A69" s="37" t="s">
        <v>56</v>
      </c>
      <c r="E69" s="38" t="s">
        <v>530</v>
      </c>
    </row>
    <row r="70" spans="1:5" ht="51">
      <c r="A70" t="s">
        <v>57</v>
      </c>
      <c r="E70" s="36" t="s">
        <v>224</v>
      </c>
    </row>
    <row r="71" spans="1:16" ht="12.75">
      <c r="A71" s="24" t="s">
        <v>49</v>
      </c>
      <c s="29" t="s">
        <v>96</v>
      </c>
      <c s="29" t="s">
        <v>231</v>
      </c>
      <c s="24" t="s">
        <v>51</v>
      </c>
      <c s="30" t="s">
        <v>232</v>
      </c>
      <c s="31" t="s">
        <v>177</v>
      </c>
      <c s="32">
        <v>357.5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38.25">
      <c r="A72" s="35" t="s">
        <v>54</v>
      </c>
      <c r="E72" s="36" t="s">
        <v>531</v>
      </c>
    </row>
    <row r="73" spans="1:5" ht="12.75">
      <c r="A73" s="37" t="s">
        <v>56</v>
      </c>
      <c r="E73" s="38" t="s">
        <v>532</v>
      </c>
    </row>
    <row r="74" spans="1:5" ht="140.25">
      <c r="A74" t="s">
        <v>57</v>
      </c>
      <c r="E74" s="36" t="s">
        <v>234</v>
      </c>
    </row>
    <row r="75" spans="1:16" ht="12.75">
      <c r="A75" s="24" t="s">
        <v>49</v>
      </c>
      <c s="29" t="s">
        <v>174</v>
      </c>
      <c s="29" t="s">
        <v>533</v>
      </c>
      <c s="24" t="s">
        <v>51</v>
      </c>
      <c s="30" t="s">
        <v>534</v>
      </c>
      <c s="31" t="s">
        <v>177</v>
      </c>
      <c s="32">
        <v>375.375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38.25">
      <c r="A76" s="35" t="s">
        <v>54</v>
      </c>
      <c r="E76" s="36" t="s">
        <v>535</v>
      </c>
    </row>
    <row r="77" spans="1:5" ht="63.75">
      <c r="A77" s="37" t="s">
        <v>56</v>
      </c>
      <c r="E77" s="38" t="s">
        <v>536</v>
      </c>
    </row>
    <row r="78" spans="1:5" ht="140.25">
      <c r="A78" t="s">
        <v>57</v>
      </c>
      <c r="E78" s="36" t="s">
        <v>234</v>
      </c>
    </row>
    <row r="79" spans="1:16" ht="12.75">
      <c r="A79" s="24" t="s">
        <v>49</v>
      </c>
      <c s="29" t="s">
        <v>99</v>
      </c>
      <c s="29" t="s">
        <v>537</v>
      </c>
      <c s="24" t="s">
        <v>51</v>
      </c>
      <c s="30" t="s">
        <v>538</v>
      </c>
      <c s="31" t="s">
        <v>115</v>
      </c>
      <c s="32">
        <v>9.75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38.25">
      <c r="A80" s="35" t="s">
        <v>54</v>
      </c>
      <c r="E80" s="36" t="s">
        <v>539</v>
      </c>
    </row>
    <row r="81" spans="1:5" ht="12.75">
      <c r="A81" s="37" t="s">
        <v>56</v>
      </c>
      <c r="E81" s="38" t="s">
        <v>540</v>
      </c>
    </row>
    <row r="82" spans="1:5" ht="140.25">
      <c r="A82" t="s">
        <v>57</v>
      </c>
      <c r="E82" s="36" t="s">
        <v>234</v>
      </c>
    </row>
    <row r="83" spans="1:16" ht="12.75">
      <c r="A83" s="24" t="s">
        <v>49</v>
      </c>
      <c s="29" t="s">
        <v>187</v>
      </c>
      <c s="29" t="s">
        <v>541</v>
      </c>
      <c s="24" t="s">
        <v>51</v>
      </c>
      <c s="30" t="s">
        <v>542</v>
      </c>
      <c s="31" t="s">
        <v>106</v>
      </c>
      <c s="32">
        <v>300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63.75">
      <c r="A84" s="35" t="s">
        <v>54</v>
      </c>
      <c r="E84" s="36" t="s">
        <v>543</v>
      </c>
    </row>
    <row r="85" spans="1:5" ht="12.75">
      <c r="A85" s="37" t="s">
        <v>56</v>
      </c>
      <c r="E85" s="38" t="s">
        <v>544</v>
      </c>
    </row>
    <row r="86" spans="1:5" ht="76.5">
      <c r="A86" t="s">
        <v>57</v>
      </c>
      <c r="E86" s="36" t="s">
        <v>545</v>
      </c>
    </row>
    <row r="87" spans="1:16" ht="12.75">
      <c r="A87" s="24" t="s">
        <v>49</v>
      </c>
      <c s="29" t="s">
        <v>194</v>
      </c>
      <c s="29" t="s">
        <v>546</v>
      </c>
      <c s="24" t="s">
        <v>51</v>
      </c>
      <c s="30" t="s">
        <v>547</v>
      </c>
      <c s="31" t="s">
        <v>127</v>
      </c>
      <c s="32">
        <v>100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89.25">
      <c r="A88" s="35" t="s">
        <v>54</v>
      </c>
      <c r="E88" s="36" t="s">
        <v>548</v>
      </c>
    </row>
    <row r="89" spans="1:5" ht="12.75">
      <c r="A89" s="37" t="s">
        <v>56</v>
      </c>
      <c r="E89" s="38" t="s">
        <v>549</v>
      </c>
    </row>
    <row r="90" spans="1:5" ht="51">
      <c r="A90" t="s">
        <v>57</v>
      </c>
      <c r="E90" s="36" t="s">
        <v>550</v>
      </c>
    </row>
    <row r="91" spans="1:16" ht="12.75">
      <c r="A91" s="24" t="s">
        <v>49</v>
      </c>
      <c s="29" t="s">
        <v>200</v>
      </c>
      <c s="29" t="s">
        <v>240</v>
      </c>
      <c s="24" t="s">
        <v>51</v>
      </c>
      <c s="30" t="s">
        <v>241</v>
      </c>
      <c s="31" t="s">
        <v>127</v>
      </c>
      <c s="32">
        <v>35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25.5">
      <c r="A92" s="35" t="s">
        <v>54</v>
      </c>
      <c r="E92" s="36" t="s">
        <v>551</v>
      </c>
    </row>
    <row r="93" spans="1:5" ht="63.75">
      <c r="A93" s="37" t="s">
        <v>56</v>
      </c>
      <c r="E93" s="38" t="s">
        <v>552</v>
      </c>
    </row>
    <row r="94" spans="1:5" ht="38.25">
      <c r="A94" t="s">
        <v>57</v>
      </c>
      <c r="E94" s="36" t="s">
        <v>244</v>
      </c>
    </row>
    <row r="95" spans="1:18" ht="12.75" customHeight="1">
      <c r="A95" s="6" t="s">
        <v>47</v>
      </c>
      <c s="6"/>
      <c s="43" t="s">
        <v>87</v>
      </c>
      <c s="6"/>
      <c s="27" t="s">
        <v>245</v>
      </c>
      <c s="6"/>
      <c s="6"/>
      <c s="6"/>
      <c s="44">
        <f>0+Q95</f>
      </c>
      <c r="O95">
        <f>0+R95</f>
      </c>
      <c r="Q95">
        <f>0+I96</f>
      </c>
      <c>
        <f>0+O96</f>
      </c>
    </row>
    <row r="96" spans="1:16" ht="12.75">
      <c r="A96" s="24" t="s">
        <v>49</v>
      </c>
      <c s="29" t="s">
        <v>204</v>
      </c>
      <c s="29" t="s">
        <v>269</v>
      </c>
      <c s="24" t="s">
        <v>51</v>
      </c>
      <c s="30" t="s">
        <v>270</v>
      </c>
      <c s="31" t="s">
        <v>258</v>
      </c>
      <c s="32">
        <v>1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271</v>
      </c>
    </row>
    <row r="98" spans="1:5" ht="12.75">
      <c r="A98" s="37" t="s">
        <v>56</v>
      </c>
      <c r="E98" s="38" t="s">
        <v>260</v>
      </c>
    </row>
    <row r="99" spans="1:5" ht="25.5">
      <c r="A99" t="s">
        <v>57</v>
      </c>
      <c r="E99" s="36" t="s">
        <v>273</v>
      </c>
    </row>
    <row r="100" spans="1:18" ht="12.75" customHeight="1">
      <c r="A100" s="6" t="s">
        <v>47</v>
      </c>
      <c s="6"/>
      <c s="43" t="s">
        <v>44</v>
      </c>
      <c s="6"/>
      <c s="27" t="s">
        <v>277</v>
      </c>
      <c s="6"/>
      <c s="6"/>
      <c s="6"/>
      <c s="44">
        <f>0+Q100</f>
      </c>
      <c r="O100">
        <f>0+R100</f>
      </c>
      <c r="Q100">
        <f>0+I101+I105+I109</f>
      </c>
      <c>
        <f>0+O101+O105+O109</f>
      </c>
    </row>
    <row r="101" spans="1:16" ht="12.75">
      <c r="A101" s="24" t="s">
        <v>49</v>
      </c>
      <c s="29" t="s">
        <v>211</v>
      </c>
      <c s="29" t="s">
        <v>553</v>
      </c>
      <c s="24" t="s">
        <v>51</v>
      </c>
      <c s="30" t="s">
        <v>554</v>
      </c>
      <c s="31" t="s">
        <v>127</v>
      </c>
      <c s="32">
        <v>24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12.75">
      <c r="A102" s="35" t="s">
        <v>54</v>
      </c>
      <c r="E102" s="36" t="s">
        <v>51</v>
      </c>
    </row>
    <row r="103" spans="1:5" ht="12.75">
      <c r="A103" s="37" t="s">
        <v>56</v>
      </c>
      <c r="E103" s="38" t="s">
        <v>555</v>
      </c>
    </row>
    <row r="104" spans="1:5" ht="25.5">
      <c r="A104" t="s">
        <v>57</v>
      </c>
      <c r="E104" s="36" t="s">
        <v>319</v>
      </c>
    </row>
    <row r="105" spans="1:16" ht="12.75">
      <c r="A105" s="24" t="s">
        <v>49</v>
      </c>
      <c s="29" t="s">
        <v>217</v>
      </c>
      <c s="29" t="s">
        <v>316</v>
      </c>
      <c s="24" t="s">
        <v>51</v>
      </c>
      <c s="30" t="s">
        <v>317</v>
      </c>
      <c s="31" t="s">
        <v>127</v>
      </c>
      <c s="32">
        <v>11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25.5">
      <c r="A106" s="35" t="s">
        <v>54</v>
      </c>
      <c r="E106" s="36" t="s">
        <v>556</v>
      </c>
    </row>
    <row r="107" spans="1:5" ht="12.75">
      <c r="A107" s="37" t="s">
        <v>56</v>
      </c>
      <c r="E107" s="38" t="s">
        <v>557</v>
      </c>
    </row>
    <row r="108" spans="1:5" ht="25.5">
      <c r="A108" t="s">
        <v>57</v>
      </c>
      <c r="E108" s="36" t="s">
        <v>319</v>
      </c>
    </row>
    <row r="109" spans="1:16" ht="12.75">
      <c r="A109" s="24" t="s">
        <v>49</v>
      </c>
      <c s="29" t="s">
        <v>220</v>
      </c>
      <c s="29" t="s">
        <v>558</v>
      </c>
      <c s="24" t="s">
        <v>51</v>
      </c>
      <c s="30" t="s">
        <v>559</v>
      </c>
      <c s="31" t="s">
        <v>177</v>
      </c>
      <c s="32">
        <v>552.5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25.5">
      <c r="A110" s="35" t="s">
        <v>54</v>
      </c>
      <c r="E110" s="36" t="s">
        <v>560</v>
      </c>
    </row>
    <row r="111" spans="1:5" ht="51">
      <c r="A111" s="37" t="s">
        <v>56</v>
      </c>
      <c r="E111" s="38" t="s">
        <v>561</v>
      </c>
    </row>
    <row r="112" spans="1:5" ht="25.5">
      <c r="A112" t="s">
        <v>57</v>
      </c>
      <c r="E112" s="36" t="s">
        <v>562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0+O8+O17+O50+O55+O64+O105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563</v>
      </c>
      <c s="39">
        <f>0+I8+I17+I50+I55+I64+I105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563</v>
      </c>
      <c s="6"/>
      <c s="18" t="s">
        <v>564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33</v>
      </c>
      <c s="29" t="s">
        <v>104</v>
      </c>
      <c s="24" t="s">
        <v>33</v>
      </c>
      <c s="30" t="s">
        <v>105</v>
      </c>
      <c s="31" t="s">
        <v>106</v>
      </c>
      <c s="32">
        <v>1390.54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565</v>
      </c>
    </row>
    <row r="11" spans="1:5" ht="165.75">
      <c r="A11" s="37" t="s">
        <v>56</v>
      </c>
      <c r="E11" s="38" t="s">
        <v>566</v>
      </c>
    </row>
    <row r="12" spans="1:5" ht="25.5">
      <c r="A12" t="s">
        <v>57</v>
      </c>
      <c r="E12" s="36" t="s">
        <v>109</v>
      </c>
    </row>
    <row r="13" spans="1:16" ht="12.75">
      <c r="A13" s="24" t="s">
        <v>49</v>
      </c>
      <c s="29" t="s">
        <v>27</v>
      </c>
      <c s="29" t="s">
        <v>104</v>
      </c>
      <c s="24" t="s">
        <v>27</v>
      </c>
      <c s="30" t="s">
        <v>105</v>
      </c>
      <c s="31" t="s">
        <v>106</v>
      </c>
      <c s="32">
        <v>74.336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567</v>
      </c>
    </row>
    <row r="15" spans="1:5" ht="127.5">
      <c r="A15" s="37" t="s">
        <v>56</v>
      </c>
      <c r="E15" s="38" t="s">
        <v>568</v>
      </c>
    </row>
    <row r="16" spans="1:5" ht="25.5">
      <c r="A16" t="s">
        <v>57</v>
      </c>
      <c r="E16" s="36" t="s">
        <v>109</v>
      </c>
    </row>
    <row r="17" spans="1:18" ht="12.75" customHeight="1">
      <c r="A17" s="6" t="s">
        <v>47</v>
      </c>
      <c s="6"/>
      <c s="43" t="s">
        <v>33</v>
      </c>
      <c s="6"/>
      <c s="27" t="s">
        <v>112</v>
      </c>
      <c s="6"/>
      <c s="6"/>
      <c s="6"/>
      <c s="44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24" t="s">
        <v>49</v>
      </c>
      <c s="29" t="s">
        <v>26</v>
      </c>
      <c s="29" t="s">
        <v>154</v>
      </c>
      <c s="24" t="s">
        <v>51</v>
      </c>
      <c s="30" t="s">
        <v>155</v>
      </c>
      <c s="31" t="s">
        <v>115</v>
      </c>
      <c s="32">
        <v>22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38.25">
      <c r="A19" s="35" t="s">
        <v>54</v>
      </c>
      <c r="E19" s="36" t="s">
        <v>569</v>
      </c>
    </row>
    <row r="20" spans="1:5" ht="12.75">
      <c r="A20" s="37" t="s">
        <v>56</v>
      </c>
      <c r="E20" s="38" t="s">
        <v>570</v>
      </c>
    </row>
    <row r="21" spans="1:5" ht="318.75">
      <c r="A21" t="s">
        <v>57</v>
      </c>
      <c r="E21" s="36" t="s">
        <v>156</v>
      </c>
    </row>
    <row r="22" spans="1:16" ht="12.75">
      <c r="A22" s="24" t="s">
        <v>49</v>
      </c>
      <c s="29" t="s">
        <v>37</v>
      </c>
      <c s="29" t="s">
        <v>158</v>
      </c>
      <c s="24" t="s">
        <v>33</v>
      </c>
      <c s="30" t="s">
        <v>159</v>
      </c>
      <c s="31" t="s">
        <v>115</v>
      </c>
      <c s="32">
        <v>195.835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25.5">
      <c r="A23" s="35" t="s">
        <v>54</v>
      </c>
      <c r="E23" s="36" t="s">
        <v>571</v>
      </c>
    </row>
    <row r="24" spans="1:5" ht="140.25">
      <c r="A24" s="37" t="s">
        <v>56</v>
      </c>
      <c r="E24" s="38" t="s">
        <v>572</v>
      </c>
    </row>
    <row r="25" spans="1:5" ht="318.75">
      <c r="A25" t="s">
        <v>57</v>
      </c>
      <c r="E25" s="36" t="s">
        <v>152</v>
      </c>
    </row>
    <row r="26" spans="1:16" ht="12.75">
      <c r="A26" s="24" t="s">
        <v>49</v>
      </c>
      <c s="29" t="s">
        <v>39</v>
      </c>
      <c s="29" t="s">
        <v>158</v>
      </c>
      <c s="24" t="s">
        <v>27</v>
      </c>
      <c s="30" t="s">
        <v>159</v>
      </c>
      <c s="31" t="s">
        <v>115</v>
      </c>
      <c s="32">
        <v>281.6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38.25">
      <c r="A27" s="35" t="s">
        <v>54</v>
      </c>
      <c r="E27" s="36" t="s">
        <v>573</v>
      </c>
    </row>
    <row r="28" spans="1:5" ht="12.75">
      <c r="A28" s="37" t="s">
        <v>56</v>
      </c>
      <c r="E28" s="38" t="s">
        <v>574</v>
      </c>
    </row>
    <row r="29" spans="1:5" ht="318.75">
      <c r="A29" t="s">
        <v>57</v>
      </c>
      <c r="E29" s="36" t="s">
        <v>152</v>
      </c>
    </row>
    <row r="30" spans="1:16" ht="12.75">
      <c r="A30" s="24" t="s">
        <v>49</v>
      </c>
      <c s="29" t="s">
        <v>41</v>
      </c>
      <c s="29" t="s">
        <v>162</v>
      </c>
      <c s="24" t="s">
        <v>51</v>
      </c>
      <c s="30" t="s">
        <v>163</v>
      </c>
      <c s="31" t="s">
        <v>115</v>
      </c>
      <c s="32">
        <v>195.835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575</v>
      </c>
    </row>
    <row r="32" spans="1:5" ht="140.25">
      <c r="A32" s="37" t="s">
        <v>56</v>
      </c>
      <c r="E32" s="38" t="s">
        <v>572</v>
      </c>
    </row>
    <row r="33" spans="1:5" ht="318.75">
      <c r="A33" t="s">
        <v>57</v>
      </c>
      <c r="E33" s="36" t="s">
        <v>156</v>
      </c>
    </row>
    <row r="34" spans="1:16" ht="12.75">
      <c r="A34" s="24" t="s">
        <v>49</v>
      </c>
      <c s="29" t="s">
        <v>84</v>
      </c>
      <c s="29" t="s">
        <v>164</v>
      </c>
      <c s="24" t="s">
        <v>51</v>
      </c>
      <c s="30" t="s">
        <v>165</v>
      </c>
      <c s="31" t="s">
        <v>115</v>
      </c>
      <c s="32">
        <v>695.27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166</v>
      </c>
    </row>
    <row r="36" spans="1:5" ht="114.75">
      <c r="A36" s="37" t="s">
        <v>56</v>
      </c>
      <c r="E36" s="38" t="s">
        <v>576</v>
      </c>
    </row>
    <row r="37" spans="1:5" ht="191.25">
      <c r="A37" t="s">
        <v>57</v>
      </c>
      <c r="E37" s="36" t="s">
        <v>168</v>
      </c>
    </row>
    <row r="38" spans="1:16" ht="12.75">
      <c r="A38" s="24" t="s">
        <v>49</v>
      </c>
      <c s="29" t="s">
        <v>87</v>
      </c>
      <c s="29" t="s">
        <v>169</v>
      </c>
      <c s="24" t="s">
        <v>33</v>
      </c>
      <c s="30" t="s">
        <v>170</v>
      </c>
      <c s="31" t="s">
        <v>115</v>
      </c>
      <c s="32">
        <v>192.328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38.25">
      <c r="A39" s="35" t="s">
        <v>54</v>
      </c>
      <c r="E39" s="36" t="s">
        <v>577</v>
      </c>
    </row>
    <row r="40" spans="1:5" ht="153">
      <c r="A40" s="37" t="s">
        <v>56</v>
      </c>
      <c r="E40" s="38" t="s">
        <v>578</v>
      </c>
    </row>
    <row r="41" spans="1:5" ht="229.5">
      <c r="A41" t="s">
        <v>57</v>
      </c>
      <c r="E41" s="36" t="s">
        <v>173</v>
      </c>
    </row>
    <row r="42" spans="1:16" ht="12.75">
      <c r="A42" s="24" t="s">
        <v>49</v>
      </c>
      <c s="29" t="s">
        <v>44</v>
      </c>
      <c s="29" t="s">
        <v>169</v>
      </c>
      <c s="24" t="s">
        <v>27</v>
      </c>
      <c s="30" t="s">
        <v>170</v>
      </c>
      <c s="31" t="s">
        <v>115</v>
      </c>
      <c s="32">
        <v>281.6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579</v>
      </c>
    </row>
    <row r="44" spans="1:5" ht="12.75">
      <c r="A44" s="37" t="s">
        <v>56</v>
      </c>
      <c r="E44" s="38" t="s">
        <v>580</v>
      </c>
    </row>
    <row r="45" spans="1:5" ht="229.5">
      <c r="A45" t="s">
        <v>57</v>
      </c>
      <c r="E45" s="36" t="s">
        <v>173</v>
      </c>
    </row>
    <row r="46" spans="1:16" ht="12.75">
      <c r="A46" s="24" t="s">
        <v>49</v>
      </c>
      <c s="29" t="s">
        <v>46</v>
      </c>
      <c s="29" t="s">
        <v>581</v>
      </c>
      <c s="24" t="s">
        <v>51</v>
      </c>
      <c s="30" t="s">
        <v>582</v>
      </c>
      <c s="31" t="s">
        <v>115</v>
      </c>
      <c s="32">
        <v>181.711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38.25">
      <c r="A47" s="35" t="s">
        <v>54</v>
      </c>
      <c r="E47" s="36" t="s">
        <v>583</v>
      </c>
    </row>
    <row r="48" spans="1:5" ht="114.75">
      <c r="A48" s="37" t="s">
        <v>56</v>
      </c>
      <c r="E48" s="38" t="s">
        <v>584</v>
      </c>
    </row>
    <row r="49" spans="1:5" ht="293.25">
      <c r="A49" t="s">
        <v>57</v>
      </c>
      <c r="E49" s="36" t="s">
        <v>585</v>
      </c>
    </row>
    <row r="50" spans="1:18" ht="12.75" customHeight="1">
      <c r="A50" s="6" t="s">
        <v>47</v>
      </c>
      <c s="6"/>
      <c s="43" t="s">
        <v>27</v>
      </c>
      <c s="6"/>
      <c s="27" t="s">
        <v>181</v>
      </c>
      <c s="6"/>
      <c s="6"/>
      <c s="6"/>
      <c s="44">
        <f>0+Q50</f>
      </c>
      <c r="O50">
        <f>0+R50</f>
      </c>
      <c r="Q50">
        <f>0+I51</f>
      </c>
      <c>
        <f>0+O51</f>
      </c>
    </row>
    <row r="51" spans="1:16" ht="12.75">
      <c r="A51" s="24" t="s">
        <v>49</v>
      </c>
      <c s="29" t="s">
        <v>147</v>
      </c>
      <c s="29" t="s">
        <v>182</v>
      </c>
      <c s="24" t="s">
        <v>51</v>
      </c>
      <c s="30" t="s">
        <v>586</v>
      </c>
      <c s="31" t="s">
        <v>127</v>
      </c>
      <c s="32">
        <v>236.5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76.5">
      <c r="A52" s="35" t="s">
        <v>54</v>
      </c>
      <c r="E52" s="36" t="s">
        <v>587</v>
      </c>
    </row>
    <row r="53" spans="1:5" ht="12.75">
      <c r="A53" s="37" t="s">
        <v>56</v>
      </c>
      <c r="E53" s="38" t="s">
        <v>588</v>
      </c>
    </row>
    <row r="54" spans="1:5" ht="165.75">
      <c r="A54" t="s">
        <v>57</v>
      </c>
      <c r="E54" s="36" t="s">
        <v>186</v>
      </c>
    </row>
    <row r="55" spans="1:18" ht="12.75" customHeight="1">
      <c r="A55" s="6" t="s">
        <v>47</v>
      </c>
      <c s="6"/>
      <c s="43" t="s">
        <v>37</v>
      </c>
      <c s="6"/>
      <c s="27" t="s">
        <v>193</v>
      </c>
      <c s="6"/>
      <c s="6"/>
      <c s="6"/>
      <c s="44">
        <f>0+Q55</f>
      </c>
      <c r="O55">
        <f>0+R55</f>
      </c>
      <c r="Q55">
        <f>0+I56+I60</f>
      </c>
      <c>
        <f>0+O56+O60</f>
      </c>
    </row>
    <row r="56" spans="1:16" ht="12.75">
      <c r="A56" s="24" t="s">
        <v>49</v>
      </c>
      <c s="29" t="s">
        <v>153</v>
      </c>
      <c s="29" t="s">
        <v>589</v>
      </c>
      <c s="24" t="s">
        <v>51</v>
      </c>
      <c s="30" t="s">
        <v>590</v>
      </c>
      <c s="31" t="s">
        <v>115</v>
      </c>
      <c s="32">
        <v>38.886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38.25">
      <c r="A57" s="35" t="s">
        <v>54</v>
      </c>
      <c r="E57" s="36" t="s">
        <v>591</v>
      </c>
    </row>
    <row r="58" spans="1:5" ht="114.75">
      <c r="A58" s="37" t="s">
        <v>56</v>
      </c>
      <c r="E58" s="38" t="s">
        <v>592</v>
      </c>
    </row>
    <row r="59" spans="1:5" ht="38.25">
      <c r="A59" t="s">
        <v>57</v>
      </c>
      <c r="E59" s="36" t="s">
        <v>593</v>
      </c>
    </row>
    <row r="60" spans="1:16" ht="12.75">
      <c r="A60" s="24" t="s">
        <v>49</v>
      </c>
      <c s="29" t="s">
        <v>157</v>
      </c>
      <c s="29" t="s">
        <v>594</v>
      </c>
      <c s="24" t="s">
        <v>51</v>
      </c>
      <c s="30" t="s">
        <v>595</v>
      </c>
      <c s="31" t="s">
        <v>115</v>
      </c>
      <c s="32">
        <v>10.048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38.25">
      <c r="A61" s="35" t="s">
        <v>54</v>
      </c>
      <c r="E61" s="36" t="s">
        <v>596</v>
      </c>
    </row>
    <row r="62" spans="1:5" ht="12.75">
      <c r="A62" s="37" t="s">
        <v>56</v>
      </c>
      <c r="E62" s="38" t="s">
        <v>597</v>
      </c>
    </row>
    <row r="63" spans="1:5" ht="25.5">
      <c r="A63" t="s">
        <v>57</v>
      </c>
      <c r="E63" s="36" t="s">
        <v>598</v>
      </c>
    </row>
    <row r="64" spans="1:18" ht="12.75" customHeight="1">
      <c r="A64" s="6" t="s">
        <v>47</v>
      </c>
      <c s="6"/>
      <c s="43" t="s">
        <v>87</v>
      </c>
      <c s="6"/>
      <c s="27" t="s">
        <v>245</v>
      </c>
      <c s="6"/>
      <c s="6"/>
      <c s="6"/>
      <c s="44">
        <f>0+Q64</f>
      </c>
      <c r="O64">
        <f>0+R64</f>
      </c>
      <c r="Q64">
        <f>0+I65+I69+I73+I77+I81+I85+I89+I93+I97+I101</f>
      </c>
      <c>
        <f>0+O65+O69+O73+O77+O81+O85+O89+O93+O97+O101</f>
      </c>
    </row>
    <row r="65" spans="1:16" ht="12.75">
      <c r="A65" s="24" t="s">
        <v>49</v>
      </c>
      <c s="29" t="s">
        <v>90</v>
      </c>
      <c s="29" t="s">
        <v>599</v>
      </c>
      <c s="24" t="s">
        <v>51</v>
      </c>
      <c s="30" t="s">
        <v>600</v>
      </c>
      <c s="31" t="s">
        <v>127</v>
      </c>
      <c s="32">
        <v>56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51">
      <c r="A66" s="35" t="s">
        <v>54</v>
      </c>
      <c r="E66" s="36" t="s">
        <v>601</v>
      </c>
    </row>
    <row r="67" spans="1:5" ht="12.75">
      <c r="A67" s="37" t="s">
        <v>56</v>
      </c>
      <c r="E67" s="38" t="s">
        <v>602</v>
      </c>
    </row>
    <row r="68" spans="1:5" ht="255">
      <c r="A68" t="s">
        <v>57</v>
      </c>
      <c r="E68" s="36" t="s">
        <v>251</v>
      </c>
    </row>
    <row r="69" spans="1:16" ht="12.75">
      <c r="A69" s="24" t="s">
        <v>49</v>
      </c>
      <c s="29" t="s">
        <v>93</v>
      </c>
      <c s="29" t="s">
        <v>603</v>
      </c>
      <c s="24" t="s">
        <v>51</v>
      </c>
      <c s="30" t="s">
        <v>604</v>
      </c>
      <c s="31" t="s">
        <v>127</v>
      </c>
      <c s="32">
        <v>112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51">
      <c r="A70" s="35" t="s">
        <v>54</v>
      </c>
      <c r="E70" s="36" t="s">
        <v>605</v>
      </c>
    </row>
    <row r="71" spans="1:5" ht="76.5">
      <c r="A71" s="37" t="s">
        <v>56</v>
      </c>
      <c r="E71" s="38" t="s">
        <v>606</v>
      </c>
    </row>
    <row r="72" spans="1:5" ht="255">
      <c r="A72" t="s">
        <v>57</v>
      </c>
      <c r="E72" s="36" t="s">
        <v>251</v>
      </c>
    </row>
    <row r="73" spans="1:16" ht="12.75">
      <c r="A73" s="24" t="s">
        <v>49</v>
      </c>
      <c s="29" t="s">
        <v>96</v>
      </c>
      <c s="29" t="s">
        <v>607</v>
      </c>
      <c s="24" t="s">
        <v>51</v>
      </c>
      <c s="30" t="s">
        <v>608</v>
      </c>
      <c s="31" t="s">
        <v>127</v>
      </c>
      <c s="32">
        <v>68.5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51">
      <c r="A74" s="35" t="s">
        <v>54</v>
      </c>
      <c r="E74" s="36" t="s">
        <v>609</v>
      </c>
    </row>
    <row r="75" spans="1:5" ht="12.75">
      <c r="A75" s="37" t="s">
        <v>56</v>
      </c>
      <c r="E75" s="38" t="s">
        <v>610</v>
      </c>
    </row>
    <row r="76" spans="1:5" ht="255">
      <c r="A76" t="s">
        <v>57</v>
      </c>
      <c r="E76" s="36" t="s">
        <v>251</v>
      </c>
    </row>
    <row r="77" spans="1:16" ht="12.75">
      <c r="A77" s="24" t="s">
        <v>49</v>
      </c>
      <c s="29" t="s">
        <v>174</v>
      </c>
      <c s="29" t="s">
        <v>611</v>
      </c>
      <c s="24" t="s">
        <v>51</v>
      </c>
      <c s="30" t="s">
        <v>612</v>
      </c>
      <c s="31" t="s">
        <v>258</v>
      </c>
      <c s="32">
        <v>2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38.25">
      <c r="A78" s="35" t="s">
        <v>54</v>
      </c>
      <c r="E78" s="36" t="s">
        <v>613</v>
      </c>
    </row>
    <row r="79" spans="1:5" ht="12.75">
      <c r="A79" s="37" t="s">
        <v>56</v>
      </c>
      <c r="E79" s="38" t="s">
        <v>614</v>
      </c>
    </row>
    <row r="80" spans="1:5" ht="255">
      <c r="A80" t="s">
        <v>57</v>
      </c>
      <c r="E80" s="36" t="s">
        <v>615</v>
      </c>
    </row>
    <row r="81" spans="1:16" ht="12.75">
      <c r="A81" s="24" t="s">
        <v>49</v>
      </c>
      <c s="29" t="s">
        <v>99</v>
      </c>
      <c s="29" t="s">
        <v>616</v>
      </c>
      <c s="24" t="s">
        <v>51</v>
      </c>
      <c s="30" t="s">
        <v>617</v>
      </c>
      <c s="31" t="s">
        <v>258</v>
      </c>
      <c s="32">
        <v>6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38.25">
      <c r="A82" s="35" t="s">
        <v>54</v>
      </c>
      <c r="E82" s="36" t="s">
        <v>618</v>
      </c>
    </row>
    <row r="83" spans="1:5" ht="12.75">
      <c r="A83" s="37" t="s">
        <v>56</v>
      </c>
      <c r="E83" s="38" t="s">
        <v>619</v>
      </c>
    </row>
    <row r="84" spans="1:5" ht="255">
      <c r="A84" t="s">
        <v>57</v>
      </c>
      <c r="E84" s="36" t="s">
        <v>615</v>
      </c>
    </row>
    <row r="85" spans="1:16" ht="12.75">
      <c r="A85" s="24" t="s">
        <v>49</v>
      </c>
      <c s="29" t="s">
        <v>187</v>
      </c>
      <c s="29" t="s">
        <v>620</v>
      </c>
      <c s="24" t="s">
        <v>51</v>
      </c>
      <c s="30" t="s">
        <v>621</v>
      </c>
      <c s="31" t="s">
        <v>258</v>
      </c>
      <c s="32">
        <v>3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38.25">
      <c r="A86" s="35" t="s">
        <v>54</v>
      </c>
      <c r="E86" s="36" t="s">
        <v>622</v>
      </c>
    </row>
    <row r="87" spans="1:5" ht="12.75">
      <c r="A87" s="37" t="s">
        <v>56</v>
      </c>
      <c r="E87" s="38" t="s">
        <v>623</v>
      </c>
    </row>
    <row r="88" spans="1:5" ht="255">
      <c r="A88" t="s">
        <v>57</v>
      </c>
      <c r="E88" s="36" t="s">
        <v>615</v>
      </c>
    </row>
    <row r="89" spans="1:16" ht="12.75">
      <c r="A89" s="24" t="s">
        <v>49</v>
      </c>
      <c s="29" t="s">
        <v>194</v>
      </c>
      <c s="29" t="s">
        <v>624</v>
      </c>
      <c s="24" t="s">
        <v>51</v>
      </c>
      <c s="30" t="s">
        <v>625</v>
      </c>
      <c s="31" t="s">
        <v>127</v>
      </c>
      <c s="32">
        <v>56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38.25">
      <c r="A90" s="35" t="s">
        <v>54</v>
      </c>
      <c r="E90" s="36" t="s">
        <v>626</v>
      </c>
    </row>
    <row r="91" spans="1:5" ht="12.75">
      <c r="A91" s="37" t="s">
        <v>56</v>
      </c>
      <c r="E91" s="38" t="s">
        <v>602</v>
      </c>
    </row>
    <row r="92" spans="1:5" ht="51">
      <c r="A92" t="s">
        <v>57</v>
      </c>
      <c r="E92" s="36" t="s">
        <v>627</v>
      </c>
    </row>
    <row r="93" spans="1:16" ht="12.75">
      <c r="A93" s="24" t="s">
        <v>49</v>
      </c>
      <c s="29" t="s">
        <v>200</v>
      </c>
      <c s="29" t="s">
        <v>628</v>
      </c>
      <c s="24" t="s">
        <v>51</v>
      </c>
      <c s="30" t="s">
        <v>629</v>
      </c>
      <c s="31" t="s">
        <v>127</v>
      </c>
      <c s="32">
        <v>112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38.25">
      <c r="A94" s="35" t="s">
        <v>54</v>
      </c>
      <c r="E94" s="36" t="s">
        <v>630</v>
      </c>
    </row>
    <row r="95" spans="1:5" ht="76.5">
      <c r="A95" s="37" t="s">
        <v>56</v>
      </c>
      <c r="E95" s="38" t="s">
        <v>606</v>
      </c>
    </row>
    <row r="96" spans="1:5" ht="51">
      <c r="A96" t="s">
        <v>57</v>
      </c>
      <c r="E96" s="36" t="s">
        <v>627</v>
      </c>
    </row>
    <row r="97" spans="1:16" ht="12.75">
      <c r="A97" s="24" t="s">
        <v>49</v>
      </c>
      <c s="29" t="s">
        <v>204</v>
      </c>
      <c s="29" t="s">
        <v>631</v>
      </c>
      <c s="24" t="s">
        <v>51</v>
      </c>
      <c s="30" t="s">
        <v>632</v>
      </c>
      <c s="31" t="s">
        <v>127</v>
      </c>
      <c s="32">
        <v>68.5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38.25">
      <c r="A98" s="35" t="s">
        <v>54</v>
      </c>
      <c r="E98" s="36" t="s">
        <v>633</v>
      </c>
    </row>
    <row r="99" spans="1:5" ht="12.75">
      <c r="A99" s="37" t="s">
        <v>56</v>
      </c>
      <c r="E99" s="38" t="s">
        <v>610</v>
      </c>
    </row>
    <row r="100" spans="1:5" ht="51">
      <c r="A100" t="s">
        <v>57</v>
      </c>
      <c r="E100" s="36" t="s">
        <v>627</v>
      </c>
    </row>
    <row r="101" spans="1:16" ht="12.75">
      <c r="A101" s="24" t="s">
        <v>49</v>
      </c>
      <c s="29" t="s">
        <v>211</v>
      </c>
      <c s="29" t="s">
        <v>634</v>
      </c>
      <c s="24" t="s">
        <v>51</v>
      </c>
      <c s="30" t="s">
        <v>635</v>
      </c>
      <c s="31" t="s">
        <v>127</v>
      </c>
      <c s="32">
        <v>236.5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25.5">
      <c r="A102" s="35" t="s">
        <v>54</v>
      </c>
      <c r="E102" s="36" t="s">
        <v>636</v>
      </c>
    </row>
    <row r="103" spans="1:5" ht="63.75">
      <c r="A103" s="37" t="s">
        <v>56</v>
      </c>
      <c r="E103" s="38" t="s">
        <v>637</v>
      </c>
    </row>
    <row r="104" spans="1:5" ht="25.5">
      <c r="A104" t="s">
        <v>57</v>
      </c>
      <c r="E104" s="36" t="s">
        <v>638</v>
      </c>
    </row>
    <row r="105" spans="1:18" ht="12.75" customHeight="1">
      <c r="A105" s="6" t="s">
        <v>47</v>
      </c>
      <c s="6"/>
      <c s="43" t="s">
        <v>44</v>
      </c>
      <c s="6"/>
      <c s="27" t="s">
        <v>277</v>
      </c>
      <c s="6"/>
      <c s="6"/>
      <c s="6"/>
      <c s="44">
        <f>0+Q105</f>
      </c>
      <c r="O105">
        <f>0+R105</f>
      </c>
      <c r="Q105">
        <f>0+I106+I110+I114+I118</f>
      </c>
      <c>
        <f>0+O106+O110+O114+O118</f>
      </c>
    </row>
    <row r="106" spans="1:16" ht="12.75">
      <c r="A106" s="24" t="s">
        <v>49</v>
      </c>
      <c s="29" t="s">
        <v>217</v>
      </c>
      <c s="29" t="s">
        <v>639</v>
      </c>
      <c s="24" t="s">
        <v>51</v>
      </c>
      <c s="30" t="s">
        <v>640</v>
      </c>
      <c s="31" t="s">
        <v>258</v>
      </c>
      <c s="32">
        <v>1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38.25">
      <c r="A107" s="35" t="s">
        <v>54</v>
      </c>
      <c r="E107" s="36" t="s">
        <v>641</v>
      </c>
    </row>
    <row r="108" spans="1:5" ht="12.75">
      <c r="A108" s="37" t="s">
        <v>56</v>
      </c>
      <c r="E108" s="38" t="s">
        <v>260</v>
      </c>
    </row>
    <row r="109" spans="1:5" ht="63.75">
      <c r="A109" t="s">
        <v>57</v>
      </c>
      <c r="E109" s="36" t="s">
        <v>642</v>
      </c>
    </row>
    <row r="110" spans="1:16" ht="12.75">
      <c r="A110" s="24" t="s">
        <v>49</v>
      </c>
      <c s="29" t="s">
        <v>220</v>
      </c>
      <c s="29" t="s">
        <v>643</v>
      </c>
      <c s="24" t="s">
        <v>51</v>
      </c>
      <c s="30" t="s">
        <v>644</v>
      </c>
      <c s="31" t="s">
        <v>115</v>
      </c>
      <c s="32">
        <v>2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38.25">
      <c r="A111" s="35" t="s">
        <v>54</v>
      </c>
      <c r="E111" s="36" t="s">
        <v>645</v>
      </c>
    </row>
    <row r="112" spans="1:5" ht="12.75">
      <c r="A112" s="37" t="s">
        <v>56</v>
      </c>
      <c r="E112" s="38" t="s">
        <v>198</v>
      </c>
    </row>
    <row r="113" spans="1:5" ht="102">
      <c r="A113" t="s">
        <v>57</v>
      </c>
      <c r="E113" s="36" t="s">
        <v>646</v>
      </c>
    </row>
    <row r="114" spans="1:16" ht="12.75">
      <c r="A114" s="24" t="s">
        <v>49</v>
      </c>
      <c s="29" t="s">
        <v>225</v>
      </c>
      <c s="29" t="s">
        <v>647</v>
      </c>
      <c s="24" t="s">
        <v>51</v>
      </c>
      <c s="30" t="s">
        <v>648</v>
      </c>
      <c s="31" t="s">
        <v>258</v>
      </c>
      <c s="32">
        <v>5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38.25">
      <c r="A115" s="35" t="s">
        <v>54</v>
      </c>
      <c r="E115" s="36" t="s">
        <v>649</v>
      </c>
    </row>
    <row r="116" spans="1:5" ht="12.75">
      <c r="A116" s="37" t="s">
        <v>56</v>
      </c>
      <c r="E116" s="38" t="s">
        <v>254</v>
      </c>
    </row>
    <row r="117" spans="1:5" ht="76.5">
      <c r="A117" t="s">
        <v>57</v>
      </c>
      <c r="E117" s="36" t="s">
        <v>331</v>
      </c>
    </row>
    <row r="118" spans="1:16" ht="12.75">
      <c r="A118" s="24" t="s">
        <v>49</v>
      </c>
      <c s="29" t="s">
        <v>230</v>
      </c>
      <c s="29" t="s">
        <v>650</v>
      </c>
      <c s="24" t="s">
        <v>51</v>
      </c>
      <c s="30" t="s">
        <v>651</v>
      </c>
      <c s="31" t="s">
        <v>127</v>
      </c>
      <c s="32">
        <v>196.5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25.5">
      <c r="A119" s="35" t="s">
        <v>54</v>
      </c>
      <c r="E119" s="36" t="s">
        <v>652</v>
      </c>
    </row>
    <row r="120" spans="1:5" ht="76.5">
      <c r="A120" s="37" t="s">
        <v>56</v>
      </c>
      <c r="E120" s="38" t="s">
        <v>653</v>
      </c>
    </row>
    <row r="121" spans="1:5" ht="76.5">
      <c r="A121" t="s">
        <v>57</v>
      </c>
      <c r="E121" s="36" t="s">
        <v>331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