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71" sheetId="3" r:id="rId3"/>
    <sheet name="SO 201" sheetId="4" r:id="rId4"/>
    <sheet name="SO 341" sheetId="5" r:id="rId5"/>
  </sheets>
  <definedNames/>
  <calcPr/>
  <webPublishing/>
</workbook>
</file>

<file path=xl/sharedStrings.xml><?xml version="1.0" encoding="utf-8"?>
<sst xmlns="http://schemas.openxmlformats.org/spreadsheetml/2006/main" count="2629" uniqueCount="862">
  <si>
    <t>ASPE10</t>
  </si>
  <si>
    <t>S</t>
  </si>
  <si>
    <t>Soupis prací objektu</t>
  </si>
  <si>
    <t xml:space="preserve">Stavba: </t>
  </si>
  <si>
    <t>III/36829</t>
  </si>
  <si>
    <t>Deštná - Rumberk, most 36829-1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</si>
  <si>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</si>
  <si>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</si>
  <si>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</si>
  <si>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</si>
  <si>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</si>
  <si>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</si>
  <si>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</si>
  <si>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</si>
  <si>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</si>
  <si>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</si>
  <si>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</si>
  <si>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</si>
  <si>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</si>
  <si>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</si>
  <si>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</si>
  <si>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</si>
  <si>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</si>
  <si>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</si>
  <si>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</si>
  <si>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</si>
  <si>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</si>
  <si>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</si>
  <si>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</si>
  <si>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</si>
  <si>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</si>
  <si>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</si>
  <si>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</si>
  <si>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</si>
  <si>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</si>
  <si>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</si>
  <si>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</si>
  <si>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</si>
  <si>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</si>
  <si>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</si>
  <si>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</si>
  <si>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</si>
  <si>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</si>
  <si>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</si>
  <si>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</si>
  <si>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</si>
  <si>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</si>
  <si>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</si>
  <si>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</si>
  <si>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</si>
  <si>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</si>
  <si>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</si>
  <si>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</si>
  <si>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</si>
  <si>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</si>
  <si>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</si>
  <si>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</si>
  <si>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</si>
  <si>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</si>
  <si>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</si>
  <si>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</si>
  <si>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</si>
  <si>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</si>
  <si>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</si>
  <si>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</si>
  <si>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</si>
  <si>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</si>
  <si>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</si>
  <si>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</si>
  <si>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</si>
  <si>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</si>
  <si>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</si>
  <si>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</si>
  <si>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</si>
  <si>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</si>
  <si>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</si>
  <si>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</si>
  <si>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</si>
  <si>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</si>
  <si>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</si>
  <si>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</si>
  <si>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</si>
  <si>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</si>
  <si>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</si>
  <si>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</si>
  <si>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</si>
  <si>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</si>
  <si>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</si>
  <si>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</si>
  <si>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</si>
  <si>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</si>
  <si>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</si>
  <si>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</si>
  <si>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</si>
  <si>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</si>
  <si>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</si>
  <si>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</si>
  <si>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</si>
  <si>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19</t>
  </si>
  <si>
    <t>02920</t>
  </si>
  <si>
    <t>OSTATNÍ POŽADAVKY - OCHRANA ŽIVOTNÍHO PROSTŘEDÍ</t>
  </si>
  <si>
    <t>odlov a transfer ryb</t>
  </si>
  <si>
    <t>SO 171</t>
  </si>
  <si>
    <t>Zatímní komunikace</t>
  </si>
  <si>
    <t>014102</t>
  </si>
  <si>
    <t>POPLATKY ZA SKLÁDKU</t>
  </si>
  <si>
    <t>T</t>
  </si>
  <si>
    <t>zemina a kamení</t>
  </si>
  <si>
    <t>podkladní vrstva z kameniva 335*0,15*2,0=100,500 [A] 
odkopávky  132,5*2=265,000 [B] 
Celkem: A+B=365,500 [C]</t>
  </si>
  <si>
    <t>zahrnuje veškeré poplatky provozovateli skládky související s uložením odpadu na skládce.</t>
  </si>
  <si>
    <t>živice</t>
  </si>
  <si>
    <t>37*2,4=88,800 [A]</t>
  </si>
  <si>
    <t>Zemní práce</t>
  </si>
  <si>
    <t>113138</t>
  </si>
  <si>
    <t>ODSTRANĚNÍ KRYTU ZPEVNĚNÝCH PLOCH S ASFALT POJIVEM, ODVOZ DO 20KM</t>
  </si>
  <si>
    <t>M3</t>
  </si>
  <si>
    <t>odstranění živičných vrstev zatímní vozovky v tl. 10cm, odvoz na skládku</t>
  </si>
  <si>
    <t>370*0,1=37,000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</si>
  <si>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</si>
  <si>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</si>
  <si>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</si>
  <si>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</si>
  <si>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příplatek za zvětšený přesun suti na skládku VZD 30 km</t>
  </si>
  <si>
    <t>37,0*2,2*10=814,000 [A]</t>
  </si>
  <si>
    <t>Položka zahrnuje samostatnou dopravu suti a vybouraných hmot. Množství se určí jako součin hmotnosti [t] a požadované vzdálenosti [km].</t>
  </si>
  <si>
    <t>11316</t>
  </si>
  <si>
    <t>ODSTRANĚNÍ KRYTU ZPEVNĚNÝCH PLOCH ZE SILNIČNÍCH DÍLCŮ</t>
  </si>
  <si>
    <t>odstranění panelové rovnaniny, odvoz a likvidace v režii zhotovitele</t>
  </si>
  <si>
    <t>3,0*1,5*0,15*4=2,700 [A]</t>
  </si>
  <si>
    <t>Položka zahrnuje veškerou manipulaci s vybouranou sutí a s vybouranými hmotami vč. uložení na skládku. Nezahrnuje poplatek za skládku,</t>
  </si>
  <si>
    <t>113328</t>
  </si>
  <si>
    <t>ODSTRAN PODKL ZPEVNĚNÝCH PLOCH Z KAMENIVA NESTMEL, ODVOZ DO 20KM</t>
  </si>
  <si>
    <t>odstranění podkladních vrstev z kameniva v tl. 15cm, odvoz na skládku</t>
  </si>
  <si>
    <t>335*0,15=50,250 [A]</t>
  </si>
  <si>
    <t>7</t>
  </si>
  <si>
    <t>11332B</t>
  </si>
  <si>
    <t>ODSTRANĚNÍ PODKLADŮ ZPEVNĚNÝCH PLOCH Z KAMENIVA NESTMELENÉHO - DOPRAVA</t>
  </si>
  <si>
    <t>335*0,15*2,0*10=1 005,000 [A]</t>
  </si>
  <si>
    <t>121108</t>
  </si>
  <si>
    <t>SEJMUTÍ ORNICE NEBO LESNÍ PŮDY S ODVOZEM DO 20KM</t>
  </si>
  <si>
    <t>sejmutí ornice v tl. 15cm s odvozem na dočasnou deponii. Materiál bude využit zpět</t>
  </si>
  <si>
    <t>(108+35+150)*0,15=43,950 [A]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</si>
  <si>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</si>
  <si>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</si>
  <si>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</si>
  <si>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odstranění násypu zatímní komunikace, odvoz na skládku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</si>
  <si>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</si>
  <si>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122739</t>
  </si>
  <si>
    <t>PŘÍPLATEK ZA DALŠÍ 1KM DOPRAVY ZEMINY</t>
  </si>
  <si>
    <t>příplatek za zvětšený přesun zeminy na skládku VZD 30 km</t>
  </si>
  <si>
    <t>132,5*10=1 325,000 [A]</t>
  </si>
  <si>
    <t>položka zahrnuje příplatek k vodorovnému přemístění zeminy za každý další 1km nad 20km</t>
  </si>
  <si>
    <t>125738</t>
  </si>
  <si>
    <t>VYKOPÁVKY ZE ZEMNÍKŮ A SKLÁDEK TŘ. I, ODVOZ DO 20KM</t>
  </si>
  <si>
    <t>naložení ornice na deponii a dovoz zpět na stavbu pro zpětné využití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</si>
  <si>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</si>
  <si>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</t>
  </si>
  <si>
    <t>HLOUBENÍ RÝH ŠÍŘ DO 2M PAŽ I NEPAŽ TŘ. I</t>
  </si>
  <si>
    <t>"hloubení rýhy pro osazení trub, materiál rozprostřen stranou</t>
  </si>
  <si>
    <t>1,4*20=28,000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</si>
  <si>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</t>
  </si>
  <si>
    <t>13</t>
  </si>
  <si>
    <t>17180</t>
  </si>
  <si>
    <t>ULOŽENÍ SYPANINY DO NÁSYPŮ Z NAKUPOVANÝCH MATERIÁLŮ</t>
  </si>
  <si>
    <t>násyp pro zřízení zatímní komunikace z nakoupené zeminy vhodné do násypu, hutnění na Id=0,85</t>
  </si>
  <si>
    <t>10,0*6,0+5,0*10,5+10,0*2,0=132,500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</si>
  <si>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</si>
  <si>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</si>
  <si>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</si>
  <si>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</si>
  <si>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hutnění pláně na předepsanou únosnost</t>
  </si>
  <si>
    <t>položka zahrnuje úpravu pláně včetně vyrovnání výškových rozdílů. Míru zhutnění určuje projekt.</t>
  </si>
  <si>
    <t>18214</t>
  </si>
  <si>
    <t>ÚPRAVA POVRCHŮ SROVNÁNÍM ÚZEMÍ V TL DO 0,25M</t>
  </si>
  <si>
    <t>rozprostření zeminy z hloubení rýh v místě tl. do 25cm</t>
  </si>
  <si>
    <t>28/0,25=112,000 [A]</t>
  </si>
  <si>
    <t>položka zahrnuje srovnání výškových rozdílů terénu</t>
  </si>
  <si>
    <t>16</t>
  </si>
  <si>
    <t>18232</t>
  </si>
  <si>
    <t>ROZPROSTŘENÍ ORNICE V ROVINĚ V TL DO 0,15M</t>
  </si>
  <si>
    <t>rozprostření ornice na dotčených plochách, využití původního materiálu</t>
  </si>
  <si>
    <t>43,95/0,15=293,000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</si>
  <si>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</si>
  <si>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</si>
  <si>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</si>
  <si>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osetí ohumusovaných ploch</t>
  </si>
  <si>
    <t>108+35+150=293,000 [A]</t>
  </si>
  <si>
    <t>Zahrnuje dodání předepsané travní směsi, její výsev na ornici, zalévání, první pokosení, to vše bez ohledu na sklon terénu</t>
  </si>
  <si>
    <t>Základy</t>
  </si>
  <si>
    <t>21461B</t>
  </si>
  <si>
    <t>SEPARAČNÍ GEOTEXTILIE DO 200G/M2</t>
  </si>
  <si>
    <t>separační geotextilie 200 g/m2, zřízení a odstranění po dokončení stavby</t>
  </si>
  <si>
    <t>71+150=221,000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</si>
  <si>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</si>
  <si>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</si>
  <si>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45157</t>
  </si>
  <si>
    <t>PODKLADNÍ A VÝPLŇOVÉ VRSTVY Z KAMENIVA TĚŽENÉHO</t>
  </si>
  <si>
    <t>štěrkopískový podsyp trub v tl. 15cm</t>
  </si>
  <si>
    <t>2*1,5*20,0*0,15=9,000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</si>
  <si>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</si>
  <si>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</si>
  <si>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20</t>
  </si>
  <si>
    <t>56334</t>
  </si>
  <si>
    <t>VOZOVKOVÉ VRSTVY ZE ŠTĚRKODRTI TL. DO 200MM</t>
  </si>
  <si>
    <t>podkladní vrstva ze štěrkodrti fr. 0/63 v tl. 20cm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</si>
  <si>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</si>
  <si>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</si>
  <si>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574E98</t>
  </si>
  <si>
    <t>ASFALTOVÝ BETON PRO PODKLADNÍ VRSTVY ACP 22+, 22S TL. 100MM</t>
  </si>
  <si>
    <t>povrch zatímní vozovky z ACP 22S v tl. 10cm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</si>
  <si>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</si>
  <si>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22</t>
  </si>
  <si>
    <t>58301</t>
  </si>
  <si>
    <t>KRYT ZE SINIČNÍCH DÍLCŮ (PANELŮ) TL 150MM</t>
  </si>
  <si>
    <t>panelová rovnanina jako opěrná zídka proti záboru na parcele 133/2 ze silničních panelů  
vč. pronájmu po dobu stavby a údržby po dobu užívání</t>
  </si>
  <si>
    <t>3,0*1,5*4=18,000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</si>
  <si>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</si>
  <si>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</si>
  <si>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23</t>
  </si>
  <si>
    <t>87471</t>
  </si>
  <si>
    <t>POTRUBÍ Z TRUB PLAST ODPAD DN DO 1200MM</t>
  </si>
  <si>
    <t>M</t>
  </si>
  <si>
    <t>trouba PE DN 1200 kompletní dodávka a montáž</t>
  </si>
  <si>
    <t>2*20,0=40,000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</si>
  <si>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</si>
  <si>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</si>
  <si>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24</t>
  </si>
  <si>
    <t>911EA1</t>
  </si>
  <si>
    <t>SVODIDLO BETON, ÚROVEŇ ZADRŽ N2 VÝŠ 1,1M - DODÁVKA A MONTÁŽ</t>
  </si>
  <si>
    <t>jednostranné bet. svodidlo vč. koncových dílů s náběhy, dodávka a montáž</t>
  </si>
  <si>
    <t>7*4,0=28,000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</si>
  <si>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</si>
  <si>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25</t>
  </si>
  <si>
    <t>911EA3</t>
  </si>
  <si>
    <t>SVODIDLO BETON, ÚROVEŇ ZADRŽ N2 VÝŠ 1,1M - DEMONTÁŽ S PŘESUNEM</t>
  </si>
  <si>
    <t>demontáž a odvoz bet. svodidla po dokončení stavby</t>
  </si>
  <si>
    <t>položka zahrnuje:  
- demontáž a odstranění zařízení  
- jeho odvoz na předepsané místo</t>
  </si>
  <si>
    <t>26</t>
  </si>
  <si>
    <t>969272</t>
  </si>
  <si>
    <t>VYBOURÁNÍ POTRUBÍ DN DO 1200MM KANALIZAČ</t>
  </si>
  <si>
    <t>odstranění a kompletní likvidace PE potrubí DN 1200 v režii zhotovitele</t>
  </si>
  <si>
    <t>- položka zahrnuje veškerou manipulaci s vybouranou sutí a hmotami včetně uložení na skládku. Nezahrnuje poplatek za skládku,  
- položka zahrnuje veškeré další práce plynoucí z technologického předpisu a z platných předpisů</t>
  </si>
  <si>
    <t>SO 201</t>
  </si>
  <si>
    <t>Most</t>
  </si>
  <si>
    <t>podkladní vrstvy  (130+115)*0,2*2,0=98,000 [A] 
zemní hrázky  8*2=16,000 [B] 
hloubení jam 403,154*2=806,308 [C] 
spodní stavby  90,6*2,6=235,560 [D] 
hloubení rýh 9,204*2=18,408 [E] 
materiál z vrtů 
64*(3,14*0,2*0,2)*11,0*2=176,845 [F] 
20*(3,14*0,2*0,2)*4,0*2=20,096 [G] 
Celkem: A+B+C+D+E+F+G=1 371,217 [H]</t>
  </si>
  <si>
    <t>železobeton</t>
  </si>
  <si>
    <t>31,136*2,5=77,840 [A]</t>
  </si>
  <si>
    <t>kryt vozovky s asfaltovým pojivem</t>
  </si>
  <si>
    <t>60,3*2,4=144,720 [A]</t>
  </si>
  <si>
    <t>014132</t>
  </si>
  <si>
    <t>POPLATKY ZA SKLÁDKU TYP S-NO (NEBEZPEČNÝ ODPAD)</t>
  </si>
  <si>
    <t>mostní izoalce</t>
  </si>
  <si>
    <t>57m2*0,01*2=1,140 [A]</t>
  </si>
  <si>
    <t>02930</t>
  </si>
  <si>
    <t>OSTATNÍ POŽADAVKY - LETOPOČET</t>
  </si>
  <si>
    <t>vlis letopočtu do betonu</t>
  </si>
  <si>
    <t>zahrnuje veškeré náklady spojené s objednatelem požadovanými pracemi a díly</t>
  </si>
  <si>
    <t>112018</t>
  </si>
  <si>
    <t>KÁCENÍ STROMŮ D KMENE DO 0,5M S ODSTRANĚNÍM PAŘEZŮ, ODVOZ DO 20KM</t>
  </si>
  <si>
    <t>KUS</t>
  </si>
  <si>
    <t>kácení stromů, obovd do 80cm, vč. odstranění pařezů, naložení a odvoz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</si>
  <si>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</si>
  <si>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vybourání krytu vozovky v celkové tl. 15cm, odvoz na skládku  
likvidace v režii zhotovitele</t>
  </si>
  <si>
    <t>402*0,15=60,300 [A]</t>
  </si>
  <si>
    <t>402*0,15*2,4*10=1 447,200 [A]</t>
  </si>
  <si>
    <t>odstranění podkladních vrstev z kameniva  v tl. 20cm, odvoz na skládku</t>
  </si>
  <si>
    <t>(130+115)*0,2=49,000 [A]</t>
  </si>
  <si>
    <t>přípltek za zvětšený přesun suti na skládku VZD 30 km</t>
  </si>
  <si>
    <t>(130+115)*0,2*2,0*10=980,000 [A]</t>
  </si>
  <si>
    <t>11372</t>
  </si>
  <si>
    <t>FRÉZOVÁNÍ ZPEVNĚNÝCH PLOCH ASFALTOVÝCH</t>
  </si>
  <si>
    <t>frézování vozovky v tl. 10cm  
odvoz a likvidace v režii zhotovitele</t>
  </si>
  <si>
    <t>402*0,1=40,200 [A]</t>
  </si>
  <si>
    <t>11511</t>
  </si>
  <si>
    <t>ČERPÁNÍ VODY DO 500 L/MIN</t>
  </si>
  <si>
    <t>HOD</t>
  </si>
  <si>
    <t>čerpání vody s přítokem do 250 l/min. vč. záložního čerpadla</t>
  </si>
  <si>
    <t>2*20*8,0=320,000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</si>
  <si>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</si>
  <si>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</si>
  <si>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</si>
  <si>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dočasné převedení vody potoka PE troubou DN 1000 vč. pomocných konstrukcí, odstranění po dokončení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</si>
  <si>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</si>
  <si>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ornice v tl. 15cm z přilehlých svahů, odvoz na dočasnou deponii, materiál bude využit zpět pro ohumusování</t>
  </si>
  <si>
    <t>(19+51+12+32)*0,15=17,100 [A]</t>
  </si>
  <si>
    <t>odstranění dočasných hrázek, odvoz materiálu na skládku</t>
  </si>
  <si>
    <t>2*1,0*1,0*4,0=8,000 [A]</t>
  </si>
  <si>
    <t>12273B</t>
  </si>
  <si>
    <t>ODKOPÁVKY A PROKOPÁVKY OBECNÉ TŘ. I - DOPRAVA</t>
  </si>
  <si>
    <t>M3KM</t>
  </si>
  <si>
    <t>příplatek za zvětšený přesun materiálu na skládku VZD 30 km</t>
  </si>
  <si>
    <t>8*10=80,000 [A]</t>
  </si>
  <si>
    <t>Položka zahrnuje samostatnou dopravu zeminy. Množství se určí jako součin kubatutry [m3] a požadované vzdálenosti [km].</t>
  </si>
  <si>
    <t>naložení a dovoz ornice z meziskládky</t>
  </si>
  <si>
    <t>131738</t>
  </si>
  <si>
    <t>HLOUBENÍ JAM ZAPAŽ I NEPAŽ TŘ. I, ODVOZ DO 20KM</t>
  </si>
  <si>
    <t>hloubení stavebních jam a čerpacích jímek 2 ks v zemině tř. 4, odvoz na skládku</t>
  </si>
  <si>
    <t>stvební jáma  2*3,5*1,2*25,0+4,0*2,0*24,0=402,000 [A] 
čerpací jímka prům. 70cm hl. 1,5m 0,35*0,35*3,14*1,5*2=1,154 [B] 
Celkem: A+B=403,154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</si>
  <si>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</si>
  <si>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</si>
  <si>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</si>
  <si>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403,154*10=4 031,540 [A]</t>
  </si>
  <si>
    <t>132738</t>
  </si>
  <si>
    <t>HLOUBENÍ RÝH ŠÍŘ DO 2M PAŽ I NEPAŽ TŘ. I, ODVOZ DO 20KM</t>
  </si>
  <si>
    <t>hloubení rýhy pro pokládku drenáže</t>
  </si>
  <si>
    <t>0,4*0,65*(22,3+13,1)=9,204 [A]</t>
  </si>
  <si>
    <t>13273B</t>
  </si>
  <si>
    <t>HLOUBENÍ RÝH ŠÍŘ DO 2M PAŽ I NEPAŽ TŘ. I - DOPRAVA</t>
  </si>
  <si>
    <t>příplatek za zvětšený přesun odvozu zeminy na skládku VZD 30 km</t>
  </si>
  <si>
    <t>9,204*10=92,040 [A]</t>
  </si>
  <si>
    <t>17120</t>
  </si>
  <si>
    <t>ULOŽENÍ SYPANINY DO NÁSYPŮ A NA SKLÁDKY BEZ ZHUTNĚNÍ</t>
  </si>
  <si>
    <t>uložení přebytečné zeminy na skládce</t>
  </si>
  <si>
    <t>podkladní vrstvy  (130+115)*0,20=49,000 [A] 
zemní hrázky  8=8,000 [B] 
hloubení jam 403,154=403,154 [C] 
spodní stavby  90,6=90,600 [D] 
hloubení rýh 9,204=9,204 [E] 
materiál z vrtů 
64*(3,14*0,2*0,2)*11,0=88,422 [F] 
20*(3,14*0,2*0,2)*4,0=10,048 [G] 
Celkem: A+B+C+D+E+F+G=658,428 [H]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</si>
  <si>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</si>
  <si>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</si>
  <si>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</si>
  <si>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stavebních jam novou vhodnou propustnou nenamrzavou zeminou, hutnění na Id=0,85</t>
  </si>
  <si>
    <t>2,2*(26,15+25,45)+1,5*4,0*30,0=293,520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</si>
  <si>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</si>
  <si>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</si>
  <si>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</t>
  </si>
  <si>
    <t>dočasné zemní hrázky pro převedení vody potoka mimo stavební jámy z vytěženého materiálu ze stavebních jam</t>
  </si>
  <si>
    <t>2*1,0*1,0*4,0*3,0=24,000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</si>
  <si>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</si>
  <si>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</si>
  <si>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</si>
  <si>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rozprostření ornice na přilehlých svazích, využití původního materiálu</t>
  </si>
  <si>
    <t>19+51+12+32=114,000 [A]</t>
  </si>
  <si>
    <t>položka zahrnuje:  
nutné přemístění ornice z dočasných skládek vzdálených do 50m  
rozprostření ornice v předepsané tloušťce ve svahu přes 1:5</t>
  </si>
  <si>
    <t>osetí ohumusovaných svahů vč. zalití vodou</t>
  </si>
  <si>
    <t>27</t>
  </si>
  <si>
    <t>184B13</t>
  </si>
  <si>
    <t>VYSAZOVÁNÍ STROMŮ LISTNATÝCH S BALEM OBVOD KMENE DO 12CM, PODCHOZÍ VÝŠ MIN 2,2M</t>
  </si>
  <si>
    <t>náhradní výsadba, vč. hloubení jamek, hnojení, kůlů a úvazků, zalití, ochrana stromů chráničkou nebo nátěrem  
vč. dodávky stromu vrba bílá Salix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</si>
  <si>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</si>
  <si>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28</t>
  </si>
  <si>
    <t>21197</t>
  </si>
  <si>
    <t>OPLÁŠTĚNÍ ODVODŇOVACÍCH ŽEBER Z GEOTEXTILIE</t>
  </si>
  <si>
    <t>vodpropustná geotextílie jako separace vrstev</t>
  </si>
  <si>
    <t>0,8*22,3=17,840 [A]</t>
  </si>
  <si>
    <t>položka zahrnuje dodávku předepsané geotextilie, mimostaveništní a vnitrostaveništní dopravu a její uložení včetně potřebných přesahů (nezapočítávají se do výměry)</t>
  </si>
  <si>
    <t>29</t>
  </si>
  <si>
    <t>21263</t>
  </si>
  <si>
    <t>TRATIVODY KOMPLET Z TRUB Z PLAST HMOT DN DO 150MM</t>
  </si>
  <si>
    <t>drenáž pro odvodnění rubu opěr a křídel - platová trubka děrovaná prům. 150 mm</t>
  </si>
  <si>
    <t>24,4+23,9=48,300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</si>
  <si>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</si>
  <si>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30</t>
  </si>
  <si>
    <t>212635</t>
  </si>
  <si>
    <t>TRATIVODY KOMPL Z TRUB Z PLAST HM DN DO 150MM, RÝHA TŘ I</t>
  </si>
  <si>
    <t>drenážní trubka pro odvodnění rubu opěr a křídel - plastová děrovaná DN 150 mm, vč. lože a obsypu  
filtrační vrstva z kameniva fr. 4/8 nebo 8/16  
obsyp drenážní trubky kamenivem fr. 8/16  
zásyp rýhy štěrkem fr. 22-32 nebo 32-63</t>
  </si>
  <si>
    <t>31</t>
  </si>
  <si>
    <t>21341</t>
  </si>
  <si>
    <t>DRENÁŽNÍ VRSTVY Z PLASTBETONU (PLASTMALTY)</t>
  </si>
  <si>
    <t>odvodnění izolace drenážním polymerbetonem  
viz příloha č. 6 příčný řez - nový stav</t>
  </si>
  <si>
    <t>2*12,0*0,15*0,04+0,6*0,6*0,04=0,158 [A]</t>
  </si>
  <si>
    <t>Položka zahrnuje:  
- dodávku předepsaného materiálu pro drenážní vrstvu, včetně mimostaveništní a vnitrostaveništní dopravy  
- provedení drenážní vrstvy předepsaných rozměrů a předepsaného tvaru</t>
  </si>
  <si>
    <t>32</t>
  </si>
  <si>
    <t>22694</t>
  </si>
  <si>
    <t>ZÁPOROVÉ PAŽENÍ Z KOVU DOČASNÉ</t>
  </si>
  <si>
    <t>zápory HEB 220 dl. 11m, 64 ks (hmotonst 71,5 kg/m)  
kotvy HEB 140 dl. 4,0m, 20 ks (hmotnost 33,7 kg/m)   
převázky 2x U160 dl. 60m (celkem 120m) (hmotnost 18,8 kg/m)</t>
  </si>
  <si>
    <t>(64*11,0+20*4,0)*0,0715=56,056 [A] 
2*60,0*0,0188=2,256 [B] 
Celkem: A+B=58,312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</si>
  <si>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</si>
  <si>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33</t>
  </si>
  <si>
    <t>22695A</t>
  </si>
  <si>
    <t>VÝDŘEVA ZÁPOROVÉHO PAŽENÍ DOČASNÁ (PLOCHA)</t>
  </si>
  <si>
    <t>zřízení záporového pažení stavební jámy vč. odstranění po dokončení stavby</t>
  </si>
  <si>
    <t>3,8*(30,0+31,5)=233,700 [A]</t>
  </si>
  <si>
    <t>položka zahrnuje osazení pažin bez ohledu na druh, jejich opotřebení a jejich odstranění</t>
  </si>
  <si>
    <t>34</t>
  </si>
  <si>
    <t>264316</t>
  </si>
  <si>
    <t>VRTY PRO PILOTY TŘ. III D DO 400MM</t>
  </si>
  <si>
    <t>vrty pro záporové pažení, prům. 400 mm, odvoz zeminy na skládku</t>
  </si>
  <si>
    <t>64*11,0+20*4,0=784,000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</si>
  <si>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</si>
  <si>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35</t>
  </si>
  <si>
    <t>272325</t>
  </si>
  <si>
    <t>ZÁKLADY ZE ŽELEZOBETONU DO C30/37</t>
  </si>
  <si>
    <t>základy ze železobetonu C 30/37-XC3, XD1, XF3, XA1  vč. bednění a jeho odstranění  
viz příloha č. 7 podélný řez - nový stav</t>
  </si>
  <si>
    <t>0,5*1,7*(23,0+22,4)=38,590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</si>
  <si>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</si>
  <si>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36</t>
  </si>
  <si>
    <t>272365</t>
  </si>
  <si>
    <t>VÝZTUŽ ZÁKLADŮ Z OCELI 10505, B500B</t>
  </si>
  <si>
    <t>38,6*0,16=6,176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</si>
  <si>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</si>
  <si>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37</t>
  </si>
  <si>
    <t>285393</t>
  </si>
  <si>
    <t>DODATEČNÉ KOTVENÍ VLEPENÍM BETONÁŘSKÉ VÝZTUŽE D DO 20MM DO VRTŮ</t>
  </si>
  <si>
    <t>vodotěsné kotvy říms vč. vrtání otvoru a vlepení  
viz příloha č. 6 příčný řez - nový stav</t>
  </si>
  <si>
    <t>9+9=18,000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</si>
  <si>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</si>
  <si>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42</t>
  </si>
  <si>
    <t>45131</t>
  </si>
  <si>
    <t>PODKL A VÝPLŇ VRSTVY Z PROST BET</t>
  </si>
  <si>
    <t>vyplnění vývrtů zápor a kotev betonem C 12/15-XO</t>
  </si>
  <si>
    <t>64*(3,14*0,2*0,2)*11,0=88,422 [A] 
20*(3,14*0,15*0,15)*4,0=5,652 [B] 
Celkem: A+B=94,074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</si>
  <si>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</si>
  <si>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Svislé konstrukce</t>
  </si>
  <si>
    <t>38</t>
  </si>
  <si>
    <t>317325</t>
  </si>
  <si>
    <t>ŘÍMSY ZE ŽELEZOBETONU DO C30/37</t>
  </si>
  <si>
    <t>římsy z ŽB C 30/37 XC4, XD3, XF4 vč. bednění a jeho odstranění  
viz příloha č. 6 příčný řez - nový stav</t>
  </si>
  <si>
    <t>římsa  9,61*0,26+10,64*0,44=7,180 [A] 
rampovité ukončení  0,75*(2,0*0,8+1,53+1,24+1,55*2,0)=5,603 [B] 
Celkem: A+B=12,783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</si>
  <si>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</si>
  <si>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39</t>
  </si>
  <si>
    <t>317365</t>
  </si>
  <si>
    <t>VÝZTUŽ ŘÍMS Z OCELI 10505, B500B</t>
  </si>
  <si>
    <t>7,18*0,18=1,292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</si>
  <si>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</si>
  <si>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40</t>
  </si>
  <si>
    <t>333325</t>
  </si>
  <si>
    <t>MOSTNÍ OPĚRY A KŘÍDLA ZE ŽELEZOVÉHO BETONU DO C30/37</t>
  </si>
  <si>
    <t>mostní rám a křídla z ŽB  C 30/37-XC4, XD1, XF2 vč. bednění a jeho dostranění, skruže a provedení pracovních spar  
viz příloha č. 7 podélný řez - nový stav</t>
  </si>
  <si>
    <t>příčel 1,34*0,25*19,03+2*1,33*0,35*19,03=24,092 [A] 
stojky  0,5*19,03*(2,768+2,961)=54,511 [B] 
křídla  0,5*(4,95+6,07+5,21+5,13)=10,680 [C] 
Celkem: A+B+C=89,283 [D]</t>
  </si>
  <si>
    <t>41</t>
  </si>
  <si>
    <t>333365</t>
  </si>
  <si>
    <t>VÝZTUŽ MOSTNÍCH OPĚR A KŘÍDEL Z OCELI 10505, B500B</t>
  </si>
  <si>
    <t>89,283*0,16=14,285 [A]</t>
  </si>
  <si>
    <t>43</t>
  </si>
  <si>
    <t>451312</t>
  </si>
  <si>
    <t>PODKLADNÍ A VÝPLŇOVÉ VRSTVY Z PROSTÉHO BETONU C12/15</t>
  </si>
  <si>
    <t>podkladní beton C 12/15-X0 v tl. 10cm  
viz příloha č. 7 podélný řez - nový stav</t>
  </si>
  <si>
    <t>pod základy  0,1*2,6*(24,0+23,5)=12,350 [A] 
pod rubovou drenáž 0,3*(38,41+39,22)=23,289 [B] 
Celkem: A+B=35,639 [C]</t>
  </si>
  <si>
    <t>44</t>
  </si>
  <si>
    <t>451314</t>
  </si>
  <si>
    <t>PODKLADNÍ A VÝPLŇOVÉ VRSTVY Z PROSTÉHO BETONU C25/30</t>
  </si>
  <si>
    <t>lože pod dlažbu z lomového kamene z betonu C 25/30-XF4</t>
  </si>
  <si>
    <t>(4,1*20,0+40,0+31,0)*0,15=22,950 [A]</t>
  </si>
  <si>
    <t>45</t>
  </si>
  <si>
    <t>45860</t>
  </si>
  <si>
    <t>VÝPLŇ ZA OPĚRAMI A ZDMI Z MEZEROVITÉHO BETONU</t>
  </si>
  <si>
    <t>předmostí vyplněno mezerovitým betonem C 12/15-X0  
viz příloha č. 7 podélný řez - nový stav</t>
  </si>
  <si>
    <t>26,15*1,19+25,45*1,27=63,440 [A]</t>
  </si>
  <si>
    <t>položka zahrnuje:  
- dodávku mezerovitého betonu předepsané kvality a zásyp se zhutněním včetně mimostaveništní a vnitrostaveništní dopravy</t>
  </si>
  <si>
    <t>46</t>
  </si>
  <si>
    <t>46251</t>
  </si>
  <si>
    <t>ZÁHOZ Z LOMOVÉHO KAMENE</t>
  </si>
  <si>
    <t>kamenný zaklínovaný zához z kamene fr. 63/500 s proštěrkováním  
viz příloha č. 8 půdorys - nový stav</t>
  </si>
  <si>
    <t>5,0*0,6*(4,0+3,0)=21,000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</si>
  <si>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</si>
  <si>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47</t>
  </si>
  <si>
    <t>465512</t>
  </si>
  <si>
    <t>DLAŽBY Z LOMOVÉHO KAMENE NA MC</t>
  </si>
  <si>
    <t>dlažba z lomového kamene tl. 20cm do betonu C 25/30n-X0 tl. 15cm svahy a dno koryta potoka, spáry vyplněny cem maltou MC 25 v odolnosti XF4</t>
  </si>
  <si>
    <t>(4,1*20,0+40,0+31,0)*0,2=30,600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</si>
  <si>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</si>
  <si>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48</t>
  </si>
  <si>
    <t>467315</t>
  </si>
  <si>
    <t>STUPNĚ A PRAHY VODNÍCH KORYT Z PROSTÉHO BETONU C30/37</t>
  </si>
  <si>
    <t>prahy ve dně a březích potoka z prostého betonu C 30/37-XF3</t>
  </si>
  <si>
    <t>0,6*0,8*(5,2+3,9)=4,368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</si>
  <si>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</si>
  <si>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49</t>
  </si>
  <si>
    <t>56333</t>
  </si>
  <si>
    <t>VOZOVKOVÉ VRSTVY ZE ŠTĚRKODRTI TL. DO 150MM</t>
  </si>
  <si>
    <t>podkladní vrstva z ŠD fr. 0/63 v tl. 150mm na předmostích  
viz příloha č. 7 podélný řez - nový stav</t>
  </si>
  <si>
    <t>2*(200,34+167,56)=735,800 [A]</t>
  </si>
  <si>
    <t>50</t>
  </si>
  <si>
    <t>56930</t>
  </si>
  <si>
    <t>ZPEVNĚNÍ KRAJNIC ZE ŠTĚRKODRTI</t>
  </si>
  <si>
    <t>zpevnění krajnic štěrkodrtí fr. 0/32 v tl. 20 cm</t>
  </si>
  <si>
    <t>0,75*10,0*0,2=1,500 [A]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</si>
  <si>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</si>
  <si>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</si>
  <si>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572121</t>
  </si>
  <si>
    <t>INFILTRAČNÍ POSTŘIK ASFALTOVÝ DO 1,0KG/M2</t>
  </si>
  <si>
    <t>infiltrační postřik 1,0 kg/m2 na předmostích  
viz příloha č. 7 podélný řez - nový stav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</si>
  <si>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</si>
  <si>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</si>
  <si>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572211</t>
  </si>
  <si>
    <t>SPOJOVACÍ POSTŘIK Z ASFALTU DO 0,5KG/M2</t>
  </si>
  <si>
    <t>spojovací postřik PS-CP 0,25-0,5 kg/m2 na mostě a předmostích  
viz příloha č. 7 podélný řez - nový stav</t>
  </si>
  <si>
    <t>0,4 kg/m2 na mostě 15,88*7,0=111,160 [A] 
0,5 kg/m2 na předmostích 367,9=367,900 [B] 
0,25 kg/m2 na celé délce úpravy 500,9=500,900 [C] 
Celkem: A+B+C=979,960 [D]</t>
  </si>
  <si>
    <t>53</t>
  </si>
  <si>
    <t>572213</t>
  </si>
  <si>
    <t>SPOJOVACÍ POSTŘIK Z EMULZE DO 0,5KG/M2</t>
  </si>
  <si>
    <t>spojovací postřik PS-EP 0,4 kg/m2 na předmostích  
viz příloha č. 7 podélný řez - nový stav</t>
  </si>
  <si>
    <t>54</t>
  </si>
  <si>
    <t>574A34</t>
  </si>
  <si>
    <t>ASFALTOVÝ BETON PRO OBRUSNÉ VRSTVY ACO 11+, 11S TL. 40MM</t>
  </si>
  <si>
    <t>obrusná vrstva z ACO 11+ PMB 2555-55 v tl. 40mm na celé délce úpravy  
viz příloha č. 7 podélný řez - nový stav</t>
  </si>
  <si>
    <t>200,34+79,41+167,56+53,5=500,810 [A]</t>
  </si>
  <si>
    <t>55</t>
  </si>
  <si>
    <t>574C46</t>
  </si>
  <si>
    <t>ASFALTOVÝ BETON PRO LOŽNÍ VRSTVY ACL 16+, 16S TL. 50MM</t>
  </si>
  <si>
    <t>ložná vrstva z ACL 16+ v tl. 50mm na mostě 
viz příloha č. 7 podélný řez - nový stav</t>
  </si>
  <si>
    <t>15,88*7,0=111,160 [A]</t>
  </si>
  <si>
    <t>56</t>
  </si>
  <si>
    <t>574C56</t>
  </si>
  <si>
    <t>ASFALTOVÝ BETON PRO LOŽNÍ VRSTVY ACL 16+, 16S TL. 60MM</t>
  </si>
  <si>
    <t>ložná vrstva z ACL 16+ PMB 25/55-55 v tl. 60mm na předmostích  
viz příloha č. 7 podélný řez - nový stav</t>
  </si>
  <si>
    <t>200,34+167,56=367,900 [A]</t>
  </si>
  <si>
    <t>57</t>
  </si>
  <si>
    <t>574E46</t>
  </si>
  <si>
    <t>ASFALTOVÝ BETON PRO PODKLADNÍ VRSTVY ACP 16+, 16S TL. 50MM</t>
  </si>
  <si>
    <t>podkladní vrstva z ACP 16+ 40/60 v tl. 50 mm na předmostích  
viz příloha č. 7 podélný řez - nový stav</t>
  </si>
  <si>
    <t>58</t>
  </si>
  <si>
    <t>575C43</t>
  </si>
  <si>
    <t>LITÝ ASFALT MA IV (OCHRANA MOSTNÍ IZOLACE) 11 TL. 35MM</t>
  </si>
  <si>
    <t>ochrana izolace na mostovce z litého asfaltu MA 11 IV PMB 25/55-60 v tl. 35mm na mostě  
viz příloha č. 7 podélný řez - nový stav</t>
  </si>
  <si>
    <t>59</t>
  </si>
  <si>
    <t>576412</t>
  </si>
  <si>
    <t>POSYP KAMENIVEM OBALOVANÝM 3KG/M2</t>
  </si>
  <si>
    <t>zdrsňující posy předobalenou drtí 4/8 v množství 2-4 kg/m2 na mostě  
viz příloha č. 7 podélný řez - nový stav</t>
  </si>
  <si>
    <t>- dodání obalovaného kameniva předepsané kvality a zrnitosti  
- posyp předepsaným množstvím</t>
  </si>
  <si>
    <t>Úpravy povrchů, podlahy, výplně otvorů</t>
  </si>
  <si>
    <t>60</t>
  </si>
  <si>
    <t>62592</t>
  </si>
  <si>
    <t>ÚPRAVA POVRCHU BETONOVÝCH PLOCH A KONSTRUKCÍ - STRIÁŽ</t>
  </si>
  <si>
    <t>provedení striáže na horním povrchu říms a ramp. ukončení</t>
  </si>
  <si>
    <t>0,8*9,61+1,55*10,64+2,0*0,8+1,53+1,24+2,0*1,55=31,650 [A]</t>
  </si>
  <si>
    <t>položka zahrnuje:  
- provedení předepsané úpravy</t>
  </si>
  <si>
    <t>Přidružená stavební výroba</t>
  </si>
  <si>
    <t>61</t>
  </si>
  <si>
    <t>711111</t>
  </si>
  <si>
    <t>IZOLACE BĚŽNÝCH KONSTRUKCÍ PROTI ZEMNÍ VLHKOSTI ASFALTOVÝMI NÁTĚRY</t>
  </si>
  <si>
    <t>izolační nátěry základů, stojek a křídel 1x penetrační, 2x asfaltový  
viz příloha č. 7 podélný řez - nový stav</t>
  </si>
  <si>
    <t>penetrační 1,2*(24,47+23,88)+4*0,5*2,7+2,2*(22,97+22,38)+0,5*(2,8+1,6+1,7+2,8)+(4,95+6,07+5,21+5,13)=189,000 [A] 
asfaltový (1,2*(24,47+23,88)+4*0,5*2,7+2,2*(22,97+22,38)+0,5*(2,8+1,6+1,7+2,8)+(4,95+6,07+5,21+5,13))*2=378,000 [B] 
Celkem: A+B=567,000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</si>
  <si>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</si>
  <si>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62</t>
  </si>
  <si>
    <t>711317</t>
  </si>
  <si>
    <t>IZOLACE PODZEM OBJ PROTI ZEM VLHK Z PE FÓLIÍ</t>
  </si>
  <si>
    <t>těsnící vrstva - folie ve vrstvě štěrkopísku  
nepropustná folie pro vyložení rýhy pro drenáž</t>
  </si>
  <si>
    <t>folie ve štěrkopísk  26,15+25,45=51,600 [A] 
folie v rýze pro drenáž 1,2*22,3=26,760 [B] 
Celkem: A+B=78,360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</si>
  <si>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</si>
  <si>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63</t>
  </si>
  <si>
    <t>711442</t>
  </si>
  <si>
    <t>IZOLACE MOSTOVEK CELOPLOŠNÁ ASFALTOVÝMI PÁSY S PEČETÍCÍ VRSTVOU</t>
  </si>
  <si>
    <t>izolace mostovky a rubu rámových stojek přitavenými modofikovanými asf. pásy na pečetící vrstvě  
viz příloha č. 7 podélný řez - nový stav</t>
  </si>
  <si>
    <t>mostovka  5,0*19,03=95,150 [A] 
stojky  19,03*(2,77+2,96)=109,042 [B] 
Celkem: A+B=204,192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</si>
  <si>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</si>
  <si>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64</t>
  </si>
  <si>
    <t>711462</t>
  </si>
  <si>
    <t>IZOLACE MOSTOVEK POD ŘÍMSOU ASFALTOVÝMI PÁSY S PEČETÍCÍ VRSTVOU</t>
  </si>
  <si>
    <t>ochrana izolace pod římsami přitřavenými těžkými asfaltovými pásy s hliníkovou vložkou</t>
  </si>
  <si>
    <t>0,72*9,61+1,47*10,64=22,560 [A]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</si>
  <si>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</si>
  <si>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65</t>
  </si>
  <si>
    <t>711509</t>
  </si>
  <si>
    <t>OCHRANA IZOLACE NA POVRCHU TEXTILIÍ</t>
  </si>
  <si>
    <t>ochrana izolace rubu rámových stojek a pracovních spar, obalení drenážní trubky geotextilií 800 g/m2  
viz příloha č. 7 podélný řez - nový stav</t>
  </si>
  <si>
    <t>(2,77*24,47)+(2,96*23,88)+0,5*2*19,03+0,5*(24,4+23,9)=181,647 [A]</t>
  </si>
  <si>
    <t>položka zahrnuje:  
- dodání  předepsaného ochranného materiálu  
- zřízení ochrany izolace</t>
  </si>
  <si>
    <t>66</t>
  </si>
  <si>
    <t>78381</t>
  </si>
  <si>
    <t>NÁTĚRY BETON KONSTR TYP S1 (OS-A)</t>
  </si>
  <si>
    <t>ochranný penetrační nátěr povrchu římsy a rampovitých ukončení</t>
  </si>
  <si>
    <t>římsy  1,45*9,61+2,2*10,64=37,343 [A] 
rampy  2,0*0,95+1,70+1,35+1,7*2,0=8,350 [B] 
Celkem: A+B=45,693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</si>
  <si>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</si>
  <si>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67</t>
  </si>
  <si>
    <t>87434</t>
  </si>
  <si>
    <t>POTRUBÍ Z TRUB PLASTOVÝCH ODPADNÍCH DN DO 200MM</t>
  </si>
  <si>
    <t>odtokové potrubí od uliční vpusti DN 200</t>
  </si>
  <si>
    <t>68</t>
  </si>
  <si>
    <t>87913</t>
  </si>
  <si>
    <t>POTRUBÍ ODPADNÍ MOSTNÍCH OBJEKTŮ Z PLAST TRUB  DN DO 150 MM</t>
  </si>
  <si>
    <t>plastová trubka prostupu stojky odvodnění rubu z HDPE prům. 150mm a odtokové potrubí z drenáže</t>
  </si>
  <si>
    <t>prostup stojkou 2*0,75=1,500 [A] 
drenáž  13,5=13,500 [B] 
Celkem: A+B=15,000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</si>
  <si>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</si>
  <si>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69</t>
  </si>
  <si>
    <t>89712</t>
  </si>
  <si>
    <t>VPUSŤ KANALIZAČNÍ ULIČNÍ KOMPLETNÍ Z BETONOVÝCH DÍLCŮ</t>
  </si>
  <si>
    <t>uliční vpust 500/500, kompletní dodávka a montáž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</si>
  <si>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</si>
  <si>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70</t>
  </si>
  <si>
    <t>9111A1</t>
  </si>
  <si>
    <t>ZÁBRADLÍ SILNIČNÍ S VODOR MADLY - DODÁVKA A MONTÁŽ</t>
  </si>
  <si>
    <t>silniční trubkové zábradlí vč. PKO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</si>
  <si>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</si>
  <si>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71</t>
  </si>
  <si>
    <t>9111A3</t>
  </si>
  <si>
    <t>ZÁBRADLÍ SILNIČNÍ S VODOR MADLY - DEMONTÁŽ S PŘESUNEM</t>
  </si>
  <si>
    <t>demontáž, odvoz a likvidace ocel. silničního zábradlí 
odvoz a likvidace v režii zhotovitele</t>
  </si>
  <si>
    <t>14,2+7,2=21,400 [A]</t>
  </si>
  <si>
    <t>72</t>
  </si>
  <si>
    <t>9112B1</t>
  </si>
  <si>
    <t>ZÁBRADLÍ MOSTNÍ SE SVISLOU VÝPLNÍ - DODÁVKA A MONTÁŽ</t>
  </si>
  <si>
    <t>mostní ocelové zábradlí vč. PKO</t>
  </si>
  <si>
    <t>9,0+10,0=19,000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</si>
  <si>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</si>
  <si>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73</t>
  </si>
  <si>
    <t>9112B3</t>
  </si>
  <si>
    <t>ZÁBRADLÍ MOSTNÍ SE SVISLOU VÝPLNÍ - DEMONTÁŽ S PŘESUNEM</t>
  </si>
  <si>
    <t>demontáž, odvoz a likvidace mostního zábradlí 
odvoz a likvidace v režii zhotovitele</t>
  </si>
  <si>
    <t>10,4+8,8=19,200 [A]</t>
  </si>
  <si>
    <t>74</t>
  </si>
  <si>
    <t>91228</t>
  </si>
  <si>
    <t>SMĚROVÉ SLOUPKY Z PLAST HMOT VČETNĚ ODRAZNÉHO PÁSKU</t>
  </si>
  <si>
    <t>červené směrové sloupky Z11g</t>
  </si>
  <si>
    <t>položka zahrnuje:  
- dodání a osazení sloupku včetně nutných zemních prací  
- vnitrostaveništní a mimostaveništní doprava  
- odrazky plastové nebo z retroreflexní fólie</t>
  </si>
  <si>
    <t>78</t>
  </si>
  <si>
    <t>914312</t>
  </si>
  <si>
    <t>DOPRAV ZNAČKY ZMENŠ VEL OCEL - MONTÁŽ S PŘESUNEM</t>
  </si>
  <si>
    <t>zpětné osazení ev. čísla mostu</t>
  </si>
  <si>
    <t>položka zahrnuje:  
- dopravu demontované značky z dočasné skládky  
- osazení a montáž značky na místě určeném projektem  
- nutnou opravu poškozených částí  
nezahrnuje dodávku značky</t>
  </si>
  <si>
    <t>79</t>
  </si>
  <si>
    <t>914313</t>
  </si>
  <si>
    <t>DOPRAV ZNAČKY ZMENŠ VEL OCEL - DEMONTÁŽ</t>
  </si>
  <si>
    <t>demontáž svislé zančky - evidenční číslo mostu, uskladnění po dobu stavby a zpětné osazení</t>
  </si>
  <si>
    <t>Položka zahrnuje odstranění, demontáž a odklizení materiálu s odvozem na předepsané místo</t>
  </si>
  <si>
    <t>83</t>
  </si>
  <si>
    <t>915111</t>
  </si>
  <si>
    <t>VODOROVNÉ DOPRAVNÍ ZNAČENÍ BARVOU HLADKÉ - DODÁVKA A POKLÁDKA</t>
  </si>
  <si>
    <t>vodorovné dopravní značení 1. vrstva barvou</t>
  </si>
  <si>
    <t>vodící čára V4  2*55,0*0,25=27,500 [A]</t>
  </si>
  <si>
    <t>položka zahrnuje:  
- dodání a pokládku nátěrového materiálu (měří se pouze natíraná plocha)  
- předznačení a reflexní úpravu</t>
  </si>
  <si>
    <t>84</t>
  </si>
  <si>
    <t>915221</t>
  </si>
  <si>
    <t>VODOR DOPRAV ZNAČ PLASTEM STRUKTURÁLNÍ NEHLUČNÉ - DOD A POKLÁDKA</t>
  </si>
  <si>
    <t>vodorovné dopravní značení 2. vrstva plastem</t>
  </si>
  <si>
    <t>102</t>
  </si>
  <si>
    <t>917224</t>
  </si>
  <si>
    <t>SILNIČNÍ A CHODNÍKOVÉ OBRUBY Z BETONOVÝCH OBRUBNÍKŮ ŠÍŘ 150MM</t>
  </si>
  <si>
    <t>betonová obruba do bet. lože  
viz příloha č. 8 půdorys - nový stav</t>
  </si>
  <si>
    <t>4,9+9,5+9,0+14,3=37,700 [A]</t>
  </si>
  <si>
    <t>Položka zahrnuje:  
dodání a pokládku betonových obrubníků o rozměrech předepsaných zadávací dokumentací  
betonové lože i boční betonovou opěrku.</t>
  </si>
  <si>
    <t>103</t>
  </si>
  <si>
    <t>91772</t>
  </si>
  <si>
    <t>OBRUBA Z DLAŽEBNÍCH KOSTEK DROBNÝCH</t>
  </si>
  <si>
    <t>dvouřádek z žulových kostek do betonu</t>
  </si>
  <si>
    <t>2*(16,9+16,1)=66,000 [A]</t>
  </si>
  <si>
    <t>Položka zahrnuje:  
dodání a pokládku jedné řady dlažebních kostek o rozměrech předepsaných zadávací dokumentací  
betonové lože i boční betonovou opěrku.</t>
  </si>
  <si>
    <t>104</t>
  </si>
  <si>
    <t>919111</t>
  </si>
  <si>
    <t>ŘEZÁNÍ ASFALTOVÉHO KRYTU VOZOVEK TL DO 50MM</t>
  </si>
  <si>
    <t>naříznutí vozovky na styku stávajícího a nového krytu, podél obrub a v místě styku obrusu pokládaných v rámci fází výstavby  
podél dvouřádku z žulových kostek, vyplnění modifikovanou asfaltovou zálivkou 40/20mm  
proříznutí v místě přechodu most / předmostí</t>
  </si>
  <si>
    <t>5,1+5,5+2,8+2,6+52,0+20,3+31,6+29,2+2*16,0+16,3+17,4+16,1+16,0=246,900 [A]</t>
  </si>
  <si>
    <t>položka zahrnuje řezání vozovkové vrstvy v předepsané tloušťce, včetně spotřeby vody</t>
  </si>
  <si>
    <t>105</t>
  </si>
  <si>
    <t>919112</t>
  </si>
  <si>
    <t>ŘEZÁNÍ ASFALTOVÉHO KRYTU VOZOVEK TL DO 100MM</t>
  </si>
  <si>
    <t>naříznutí vozovky na styku stará x nová vozovka</t>
  </si>
  <si>
    <t>5,1+5,5+2,8+2,6=16,000 [A]</t>
  </si>
  <si>
    <t>106</t>
  </si>
  <si>
    <t>931316</t>
  </si>
  <si>
    <t>TĚSNĚNÍ DILATAČ SPAR ASF ZÁLIVKOU PRŮŘ DO 800MM2</t>
  </si>
  <si>
    <t>těsnění spáry mezi římsami a rampovitými ukončeními</t>
  </si>
  <si>
    <t>2*1,45+2*2,22=7,340 [A]</t>
  </si>
  <si>
    <t>položka zahrnuje dodávku a osazení předepsaného materiálu, očištění ploch spáry před úpravou, očištění okolí spáry po úpravě  
nezahrnuje těsnící profil</t>
  </si>
  <si>
    <t>107</t>
  </si>
  <si>
    <t>931326</t>
  </si>
  <si>
    <t>TĚSNĚNÍ DILATAČ SPAR ASF ZÁLIVKOU MODIFIK PRŮŘ DO 800MM2</t>
  </si>
  <si>
    <t>vyplnění spar modifikovanou asf. zálivkou 40/20mm</t>
  </si>
  <si>
    <t>108</t>
  </si>
  <si>
    <t>935212</t>
  </si>
  <si>
    <t>PŘÍKOPOVÉ ŽLABY Z BETON TVÁRNIC ŠÍŘ DO 600MM DO BETONU TL 100MM</t>
  </si>
  <si>
    <t>zpevnění rigolu příkopovou tvárnicí osazenou do betonu  
viz příloha č. 8 půdorys - nový stav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</si>
  <si>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</si>
  <si>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109</t>
  </si>
  <si>
    <t>936533</t>
  </si>
  <si>
    <t>MOSTNÍ ODVODŇOVACÍ SOUPRAVA 500/500</t>
  </si>
  <si>
    <t>mostní odvodňovače 500x500 se svislým svodem DN 150 dl. 0,55m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</si>
  <si>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</si>
  <si>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110</t>
  </si>
  <si>
    <t>966138</t>
  </si>
  <si>
    <t>BOURÁNÍ KONSTRUKCÍ Z KAMENE NA MC S ODVOZEM DO 20KM</t>
  </si>
  <si>
    <t>bourání spodní stavby z kamene - opěry, křídla, základy  
s odvozem na skládku  
viz příloha č. 3 podélný řez - stávající stav</t>
  </si>
  <si>
    <t>1,8*1,2*(9,5+12,0)+2*1,5*0,8*14,0+0,8*1,5*(2,8+1,5+1,0+3,5)=90,600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</si>
  <si>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</si>
  <si>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</t>
  </si>
  <si>
    <t>966168</t>
  </si>
  <si>
    <t>BOURÁNÍ KONSTRUKCÍ ZE ŽELEZOBETONU S ODVOZEM DO 20KM</t>
  </si>
  <si>
    <t>bourání ŽB konstrukcí mostu, odvoz na skládku  
viz příloha č. 3 podélný řez - stávající stav</t>
  </si>
  <si>
    <t>římsy  4,4*0,41+3,7*0,42=3,358 [A] 
nosná konstrukce  57,0*0,27+5*0,27*0,5*6,5+2*10,0*0,8*0,5=27,778 [B] 
Celkem: A+B=31,136 [C]</t>
  </si>
  <si>
    <t>112</t>
  </si>
  <si>
    <t>96616B</t>
  </si>
  <si>
    <t>BOURÁNÍ KONSTRUKCÍ ZE ŽELEZOBETONU - DOPRAVA</t>
  </si>
  <si>
    <t>příplatek za zvětšený odvoz suti na skládku VZD 30 km</t>
  </si>
  <si>
    <t>31,136*2,5*10=778,400 [A]</t>
  </si>
  <si>
    <t>113</t>
  </si>
  <si>
    <t>97817</t>
  </si>
  <si>
    <t>ODSTRANĚNÍ MOSTNÍ IZOLACE</t>
  </si>
  <si>
    <t>odstranění a odvoz na skládku  
viz příloha č. 3 podélný řez - stávající stav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</si>
  <si>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</si>
  <si>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9.1</t>
  </si>
  <si>
    <t>Dopravně inženýrské opatření</t>
  </si>
  <si>
    <t>75</t>
  </si>
  <si>
    <t>914122</t>
  </si>
  <si>
    <t>DOPRAVNÍ ZNAČKY ZÁKLADNÍ VELIKOSTI OCELOVÉ FÓLIE TŘ 1 - MONTÁŽ S PŘEMÍSTĚNÍM</t>
  </si>
  <si>
    <t>dovoz a osazení provizorního dopravního značení, údržba po dobu výstavby  
vizi příloha č. 12 situace dopravního značení</t>
  </si>
  <si>
    <t>76</t>
  </si>
  <si>
    <t>914123</t>
  </si>
  <si>
    <t>DOPRAVNÍ ZNAČKY ZÁKLADNÍ VELIKOSTI OCELOVÉ FÓLIE TŘ 1 - DEMONTÁŽ</t>
  </si>
  <si>
    <t>demontáž a odvoz provizorního značení po dokončení stavby</t>
  </si>
  <si>
    <t>77</t>
  </si>
  <si>
    <t>914129</t>
  </si>
  <si>
    <t>DOPRAV ZNAČKY ZÁKLAD VEL OCEL FÓLIE TŘ 1 - NÁJEMNÉ</t>
  </si>
  <si>
    <t>KSDEN</t>
  </si>
  <si>
    <t>pronájem provizorního značení na 5 měsíců</t>
  </si>
  <si>
    <t>9*150=1 350,000 [A]</t>
  </si>
  <si>
    <t>položka zahrnuje sazbu za pronájem dopravních značek a zařízení, počet jednotek je určen jako součin počtu značek a počtu dní použití</t>
  </si>
  <si>
    <t>80</t>
  </si>
  <si>
    <t>914412</t>
  </si>
  <si>
    <t>DOPRAVNÍ ZNAČKY 100X150CM OCELOVÉ - MONTÁŽ S PŘEMÍSTĚNÍM</t>
  </si>
  <si>
    <t>osazení a údržba po dobu stavby cedule s textem "musíme to opravit" a cedule se "smajlíky"</t>
  </si>
  <si>
    <t>2+2=4,000 [A]</t>
  </si>
  <si>
    <t>81</t>
  </si>
  <si>
    <t>914413</t>
  </si>
  <si>
    <t>DOPRAVNÍ ZNAČKY 100X150CM OCELOVÉ - DEMONTÁŽ</t>
  </si>
  <si>
    <t>demontáž a odvoz informačních cedulí</t>
  </si>
  <si>
    <t>82</t>
  </si>
  <si>
    <t>914419</t>
  </si>
  <si>
    <t>DOPRAV ZNAČKY 100X150CM OCEL - NÁJEMNÉ</t>
  </si>
  <si>
    <t>pronájem informačních tabulí po dobu 5 měsíců</t>
  </si>
  <si>
    <t>4*150=600,000 [A]</t>
  </si>
  <si>
    <t>85</t>
  </si>
  <si>
    <t>915321</t>
  </si>
  <si>
    <t>VODOR DOPRAV ZNAČ Z FÓLIE DOČAS ODSTRANITEL - DOD A POKLÁDKA</t>
  </si>
  <si>
    <t>zřízení dočasného vodorovného dopravního značení - příčná čára souvislá V5</t>
  </si>
  <si>
    <t>2*3,0*0,5=3,000 [A]</t>
  </si>
  <si>
    <t>položka zahrnuje:  
- dodání a pokládku předepsané fólie  
- zahrnuje předznačení</t>
  </si>
  <si>
    <t>86</t>
  </si>
  <si>
    <t>915322</t>
  </si>
  <si>
    <t>VODOR DOPRAV ZNAČ Z FÓLIE DOČAS ODSTRANITEL - ODSTRANĚNÍ</t>
  </si>
  <si>
    <t>odstranění provizorního dopravního značení</t>
  </si>
  <si>
    <t>zahrnuje odstranění značení bez ohledu na způsob provedení (zatření, zbroušení) a odklizení vzniklé suti</t>
  </si>
  <si>
    <t>87</t>
  </si>
  <si>
    <t>916112</t>
  </si>
  <si>
    <t>DOPRAV SVĚTLO VÝSTRAŽ SAMOSTATNÉ - MONTÁŽ S PŘESUNEM</t>
  </si>
  <si>
    <t>osazení a údržba výstražných světel S7 vč. napájení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</si>
  <si>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</si>
  <si>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88</t>
  </si>
  <si>
    <t>916113</t>
  </si>
  <si>
    <t>DOPRAV SVĚTLO VÝSTRAŽ SAMOSTATNÉ - DEMONTÁŽ</t>
  </si>
  <si>
    <t>demontáž výstražných světel S7 a odvoz po dokončení stavby</t>
  </si>
  <si>
    <t>Položka zahrnuje odstranění, demontáž a odklizení zařízení s odvozem na předepsané místo</t>
  </si>
  <si>
    <t>89</t>
  </si>
  <si>
    <t>916119</t>
  </si>
  <si>
    <t>DOPRAV SVĚTLO VÝSTRAŽ SAMOSTATNÉ - NÁJEMNÉ</t>
  </si>
  <si>
    <t>pronájem světel S7 po dobu stavby na 5 měsíců</t>
  </si>
  <si>
    <t>2*150=300,000 [A]</t>
  </si>
  <si>
    <t>položka zahrnuje sazbu za pronájem zařízení. Počet měrných jednotek se určí jako součin počtu zařízení a počtu dní použití.</t>
  </si>
  <si>
    <t>90</t>
  </si>
  <si>
    <t>916122</t>
  </si>
  <si>
    <t>DOPRAV SVĚTLO VÝSTRAŽ SOUPRAVA 3KS - MONTÁŽ S PŘESUNEM</t>
  </si>
  <si>
    <t>dovoz a osazení, údržba po dobu stavby výstražných světel S7  
vizi příloha č. 12 situace dopravního značení</t>
  </si>
  <si>
    <t>91</t>
  </si>
  <si>
    <t>916123</t>
  </si>
  <si>
    <t>DOPRAV SVĚTLO VÝSTRAŽ SOUPRAVA 3KS - DEMONTÁŽ</t>
  </si>
  <si>
    <t>demontáž a odvoz výstražných světel S7 po dokončení stavby</t>
  </si>
  <si>
    <t>92</t>
  </si>
  <si>
    <t>916129</t>
  </si>
  <si>
    <t>DOPRAV SVĚTLO VÝSTRAŽ SOUPRAVA 3KS - NÁJEMNÉ</t>
  </si>
  <si>
    <t>pronájem výstražných světel S7 po dobu stavby na 5 měsíců</t>
  </si>
  <si>
    <t>93</t>
  </si>
  <si>
    <t>916132</t>
  </si>
  <si>
    <t>DOPRAV SVĚTLO VÝSTRAŽ SOUPRAVA 5KS - MONTÁŽ S PŘESUNEM</t>
  </si>
  <si>
    <t>vizi příloha č. 12 situace dopravního značení</t>
  </si>
  <si>
    <t>94</t>
  </si>
  <si>
    <t>916133</t>
  </si>
  <si>
    <t>DOPRAV SVĚTLO VÝSTRAŽ SOUPRAVA 5KS - DEMONTÁŽ</t>
  </si>
  <si>
    <t>demontáž a odvoz světel po dokončení stavby</t>
  </si>
  <si>
    <t>95</t>
  </si>
  <si>
    <t>916139</t>
  </si>
  <si>
    <t>DOPRAVNÍ SVĚTLO VÝSTRAŽNÉ SOUPRAVA 5 KUSŮ - NÁJEMNÉ</t>
  </si>
  <si>
    <t>pronájem výstražných světel po dobu stavby</t>
  </si>
  <si>
    <t>96</t>
  </si>
  <si>
    <t>916152</t>
  </si>
  <si>
    <t>SEMAFOROVÁ PŘENOSNÁ SOUPRAVA - MONTÁŽ S PŘESUNEM</t>
  </si>
  <si>
    <t>dovoz a montáž, údržba po dobu stavby světelné semaforové soustavy  
vizi příloha č. 12 situace dopravního značení</t>
  </si>
  <si>
    <t>97</t>
  </si>
  <si>
    <t>916153</t>
  </si>
  <si>
    <t>SEMAFOROVÁ PŘENOSNÁ SOUPRAVA - DEMONTÁŽ</t>
  </si>
  <si>
    <t>demontáž a odvoz semaforů po dokončení stavby</t>
  </si>
  <si>
    <t>98</t>
  </si>
  <si>
    <t>916159</t>
  </si>
  <si>
    <t>SEMAFOROVÁ PŘENOSNÁ SOUPRAVA - NÁJEMNÉ</t>
  </si>
  <si>
    <t>pronájem semaforové soustavby po dobu stavby na 5 měsíců</t>
  </si>
  <si>
    <t>99</t>
  </si>
  <si>
    <t>916352</t>
  </si>
  <si>
    <t>SMĚROVACÍ DESKY Z4 OBOUSTR S FÓLIÍ TŘ 1 - MONTÁŽ S PŘESUNEM</t>
  </si>
  <si>
    <t>osazení a údržba směrovacích desek po dobu stavby  
vizi příloha č. 12 situace dopravního značení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</si>
  <si>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</si>
  <si>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100</t>
  </si>
  <si>
    <t>916353</t>
  </si>
  <si>
    <t>SMĚROVACÍ DESKY Z4 OBOUSTR S FÓLIÍ TŘ 1 - DEMONTÁŽ</t>
  </si>
  <si>
    <t>demontáž a odvoz směrovacích desek po dokončení stavby</t>
  </si>
  <si>
    <t>101</t>
  </si>
  <si>
    <t>916359</t>
  </si>
  <si>
    <t>SMĚROVACÍ DESKY Z4 OBOUSTR S FÓLIÍ TŘ 1 - NÁJEMNÉ</t>
  </si>
  <si>
    <t>pronájem směrovacích desek po dobu stavby na 5 měsíců</t>
  </si>
  <si>
    <t>14*150=2 100,000 [A]</t>
  </si>
  <si>
    <t>SO 341</t>
  </si>
  <si>
    <t>Přeložka vodovodu</t>
  </si>
  <si>
    <t>hloubení rýh 27*2=54,000 [A]</t>
  </si>
  <si>
    <t>naložení přebytečného materiálu a odvoz na skládku</t>
  </si>
  <si>
    <t>vytlačená kubatura z rýhy (lože a obsyp)5,4+21,6=27,000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</si>
  <si>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</si>
  <si>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132739</t>
  </si>
  <si>
    <t>27*10=270,000 [A]</t>
  </si>
  <si>
    <t>hloubení rýhy s uložením materiálu stranou 
odvoz na meziskládku</t>
  </si>
  <si>
    <t>celková kubatura výkopu  (50*1*1,8+4*1*1,8)-27=70,200 [A]</t>
  </si>
  <si>
    <t>17411</t>
  </si>
  <si>
    <t>ZÁSYP JAM A RÝH ZEMINOU SE ZHUTNĚNÍM</t>
  </si>
  <si>
    <t>zásyp stavebních jam novou vhodnou propustnou nenamrzavou zeminou, hutnění na Id=0,85  
v případě splnění požadovaných vlastností pro zásyp lze využít výkopovou zeminu</t>
  </si>
  <si>
    <t>97,2-21,6-5,4=70,200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</si>
  <si>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</si>
  <si>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</si>
  <si>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</si>
  <si>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min. 30cm nad vrch potrubí ze štěrkopísku bez ostrohranných částic</t>
  </si>
  <si>
    <t>0,4*54*1=21,600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</si>
  <si>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</si>
  <si>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12573</t>
  </si>
  <si>
    <t>VYKOPÁVKY ZE ZEMNÍKŮ A SKLÁDEK TŘ. I</t>
  </si>
  <si>
    <t>z mezideponie</t>
  </si>
  <si>
    <t>70,2=70,200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</si>
  <si>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</si>
  <si>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45131A</t>
  </si>
  <si>
    <t>PODKLADNÍ A VÝPLŇOVÉ VRSTVY Z PROSTÉHO BETONU C20/25</t>
  </si>
  <si>
    <t>podkladní bloky z betonu C 20/25 vč. bednění a jeho odstranění</t>
  </si>
  <si>
    <t>14*0,5=7,000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</si>
  <si>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</si>
  <si>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štěrkopískové lože v tl. 10cm</t>
  </si>
  <si>
    <t>54*1,0*0,1=5,400 [A]</t>
  </si>
  <si>
    <t>701004</t>
  </si>
  <si>
    <t>VYHLEDÁVACÍ MARKER ZEMNÍ</t>
  </si>
  <si>
    <t>prstencový marker vč. montáže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</si>
  <si>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</si>
  <si>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87314</t>
  </si>
  <si>
    <t>POTRUBÍ Z TRUB PLASTOVÝCH TLAKOVÝCH SVAŘOVANÝCH DN DO 40MM</t>
  </si>
  <si>
    <t>dodváka a montáž potrubí vč. tvarovek a armatur</t>
  </si>
  <si>
    <t>potrubí D 32x3,0mm  26,0=26,000 [A] 
potrubí D 40x3,7 mm 28,0=28,000 [B] 
Celkem: A+B=54,000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</si>
  <si>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</si>
  <si>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87326</t>
  </si>
  <si>
    <t>POTRUBÍ Z TRUB PLASTOVÝCH TLAKOVÝCH SVAŘOVANÝCH DN DO 80MM</t>
  </si>
  <si>
    <t>potrubí D 63x5,8mm  5,0=5,000 [A]</t>
  </si>
  <si>
    <t>87327</t>
  </si>
  <si>
    <t>POTRUBÍ Z TRUB PLASTOVÝCH TLAKOVÝCH SVAŘOVANÝCH DN DO 100MM</t>
  </si>
  <si>
    <t>potrubí D 90x8,2mm  10,0=10,000 [A]</t>
  </si>
  <si>
    <t>891115</t>
  </si>
  <si>
    <t>ŠOUPÁTKA DN DO 50MM</t>
  </si>
  <si>
    <t>šoupátko vodovodní DN 50, kompletní dodávka a montáž</t>
  </si>
  <si>
    <t>- Položka zahrnuje kompletní montáž dle technologického předpisu, dodávku armatury, veškerou mimostaveništní a vnitrostaveništní dopravu.</t>
  </si>
  <si>
    <t>891615</t>
  </si>
  <si>
    <t>KLAPKY DN DO 50MM</t>
  </si>
  <si>
    <t>žabí klapka DN 50 PN10</t>
  </si>
  <si>
    <t>891915</t>
  </si>
  <si>
    <t>ZEMNÍ SOUPRAVY DN DO 50MM S POKLOPEM</t>
  </si>
  <si>
    <t>zemní souprava pro šoupátko vč. poklopu</t>
  </si>
  <si>
    <t>899308</t>
  </si>
  <si>
    <t>DOPLŇKY NA POTRUBÍ - SIGNALIZAČ VODIČ</t>
  </si>
  <si>
    <t>signalizační vodič s Cu jádrem, izolace PVC</t>
  </si>
  <si>
    <t>potrubí DN 32  26=26,000 [A] 
potrubí DN 40  28=28,000 [B] 
Celkem: A+B=54,000 [C]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</si>
  <si>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</si>
  <si>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</si>
  <si>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</si>
  <si>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</si>
  <si>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899331R</t>
  </si>
  <si>
    <t>DOPLŇKY NA VODOVODNÍ POTRUBÍ</t>
  </si>
  <si>
    <t>práce spojené s odstávkou a uvedením vodovodu do provozu</t>
  </si>
  <si>
    <t>- položka propoje zahrnuje dodávku a montáž propojovacího mezikusu, vypracování technologického postupu a práce s ním spojené, dozor správce potrubí.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</si>
  <si>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</si>
  <si>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</si>
  <si>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</si>
  <si>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89972</t>
  </si>
  <si>
    <t>PROPLACH A DEZINFEKCE VODOVODNÍHO POTRUBÍ DN DO 100MM</t>
  </si>
  <si>
    <t>26+28=54,000 [A]</t>
  </si>
  <si>
    <t>- napuštění a vypuštění vody, dodání vody a dezinfekčního prostředku, bakteriologický rozbor vody.</t>
  </si>
  <si>
    <t>93658</t>
  </si>
  <si>
    <t>OCHRANNÉ TYČOVÉ ZNAKY - ORIENTAČNÍ SLOUPKY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</si>
</sst>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35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80</v>
      </c>
      <c s="23" t="s">
        <v>81</v>
      </c>
      <c s="18" t="s">
        <v>64</v>
      </c>
      <c s="24" t="s">
        <v>82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83</v>
      </c>
      <c s="23" t="s">
        <v>84</v>
      </c>
      <c s="18" t="s">
        <v>64</v>
      </c>
      <c s="24" t="s">
        <v>85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86</v>
      </c>
      <c s="23" t="s">
        <v>87</v>
      </c>
      <c s="18" t="s">
        <v>64</v>
      </c>
      <c s="24" t="s">
        <v>88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89</v>
      </c>
      <c s="23" t="s">
        <v>90</v>
      </c>
      <c s="18" t="s">
        <v>64</v>
      </c>
      <c s="24" t="s">
        <v>91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92</v>
      </c>
      <c s="23" t="s">
        <v>93</v>
      </c>
      <c s="18" t="s">
        <v>64</v>
      </c>
      <c s="24" t="s">
        <v>94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95</v>
      </c>
      <c s="23" t="s">
        <v>96</v>
      </c>
      <c s="18" t="s">
        <v>64</v>
      </c>
      <c s="24" t="s">
        <v>97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98</v>
      </c>
      <c s="23" t="s">
        <v>99</v>
      </c>
      <c s="18" t="s">
        <v>40</v>
      </c>
      <c s="24" t="s">
        <v>100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101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0+O8+O17+O78+O83+O88+O101+O106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102</v>
      </c>
      <c s="32">
        <f>0+I8+I17+I78+I83+I88+I101+I106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102</v>
      </c>
      <c s="5"/>
      <c s="14" t="s">
        <v>103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104</v>
      </c>
      <c s="18" t="s">
        <v>22</v>
      </c>
      <c s="24" t="s">
        <v>105</v>
      </c>
      <c s="25" t="s">
        <v>106</v>
      </c>
      <c s="26">
        <v>365.5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107</v>
      </c>
    </row>
    <row r="11" spans="1:5" ht="38.25">
      <c r="A11" s="30" t="s">
        <v>45</v>
      </c>
      <c r="E11" s="31" t="s">
        <v>108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104</v>
      </c>
      <c s="18" t="s">
        <v>15</v>
      </c>
      <c s="24" t="s">
        <v>105</v>
      </c>
      <c s="25" t="s">
        <v>106</v>
      </c>
      <c s="26">
        <v>88.8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110</v>
      </c>
    </row>
    <row r="15" spans="1:5" ht="12.75">
      <c r="A15" s="30" t="s">
        <v>45</v>
      </c>
      <c r="E15" s="31" t="s">
        <v>111</v>
      </c>
    </row>
    <row r="16" spans="1:5" ht="25.5">
      <c r="A16" t="s">
        <v>46</v>
      </c>
      <c r="E16" s="29" t="s">
        <v>109</v>
      </c>
    </row>
    <row r="17" spans="1:18" ht="12.75" customHeight="1">
      <c r="A17" s="5" t="s">
        <v>36</v>
      </c>
      <c s="5"/>
      <c s="35" t="s">
        <v>22</v>
      </c>
      <c s="5"/>
      <c s="21" t="s">
        <v>112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25.5">
      <c r="A18" s="18" t="s">
        <v>38</v>
      </c>
      <c s="23" t="s">
        <v>15</v>
      </c>
      <c s="23" t="s">
        <v>113</v>
      </c>
      <c s="18" t="s">
        <v>40</v>
      </c>
      <c s="24" t="s">
        <v>114</v>
      </c>
      <c s="25" t="s">
        <v>115</v>
      </c>
      <c s="26">
        <v>37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116</v>
      </c>
    </row>
    <row r="20" spans="1:5" ht="12.75">
      <c r="A20" s="30" t="s">
        <v>45</v>
      </c>
      <c r="E20" s="31" t="s">
        <v>117</v>
      </c>
    </row>
    <row r="21" spans="1:5" ht="63.75">
      <c r="A21" t="s">
        <v>46</v>
      </c>
      <c r="E21" s="29" t="s">
        <v>118</v>
      </c>
    </row>
    <row r="22" spans="1:16" ht="25.5">
      <c r="A22" s="18" t="s">
        <v>38</v>
      </c>
      <c s="23" t="s">
        <v>26</v>
      </c>
      <c s="23" t="s">
        <v>119</v>
      </c>
      <c s="18" t="s">
        <v>40</v>
      </c>
      <c s="24" t="s">
        <v>120</v>
      </c>
      <c s="25" t="s">
        <v>121</v>
      </c>
      <c s="26">
        <v>814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122</v>
      </c>
    </row>
    <row r="24" spans="1:5" ht="12.75">
      <c r="A24" s="30" t="s">
        <v>45</v>
      </c>
      <c r="E24" s="31" t="s">
        <v>123</v>
      </c>
    </row>
    <row r="25" spans="1:5" ht="25.5">
      <c r="A25" t="s">
        <v>46</v>
      </c>
      <c r="E25" s="29" t="s">
        <v>124</v>
      </c>
    </row>
    <row r="26" spans="1:16" ht="12.75">
      <c r="A26" s="18" t="s">
        <v>38</v>
      </c>
      <c s="23" t="s">
        <v>28</v>
      </c>
      <c s="23" t="s">
        <v>125</v>
      </c>
      <c s="18" t="s">
        <v>40</v>
      </c>
      <c s="24" t="s">
        <v>126</v>
      </c>
      <c s="25" t="s">
        <v>115</v>
      </c>
      <c s="26">
        <v>2.7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127</v>
      </c>
    </row>
    <row r="28" spans="1:5" ht="12.75">
      <c r="A28" s="30" t="s">
        <v>45</v>
      </c>
      <c r="E28" s="31" t="s">
        <v>128</v>
      </c>
    </row>
    <row r="29" spans="1:5" ht="25.5">
      <c r="A29" t="s">
        <v>46</v>
      </c>
      <c r="E29" s="29" t="s">
        <v>129</v>
      </c>
    </row>
    <row r="30" spans="1:16" ht="25.5">
      <c r="A30" s="18" t="s">
        <v>38</v>
      </c>
      <c s="23" t="s">
        <v>30</v>
      </c>
      <c s="23" t="s">
        <v>130</v>
      </c>
      <c s="18" t="s">
        <v>40</v>
      </c>
      <c s="24" t="s">
        <v>131</v>
      </c>
      <c s="25" t="s">
        <v>115</v>
      </c>
      <c s="26">
        <v>50.25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132</v>
      </c>
    </row>
    <row r="32" spans="1:5" ht="12.75">
      <c r="A32" s="30" t="s">
        <v>45</v>
      </c>
      <c r="E32" s="31" t="s">
        <v>133</v>
      </c>
    </row>
    <row r="33" spans="1:5" ht="63.75">
      <c r="A33" t="s">
        <v>46</v>
      </c>
      <c r="E33" s="29" t="s">
        <v>118</v>
      </c>
    </row>
    <row r="34" spans="1:16" ht="25.5">
      <c r="A34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121</v>
      </c>
      <c s="26">
        <v>1005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122</v>
      </c>
    </row>
    <row r="36" spans="1:5" ht="12.75">
      <c r="A36" s="30" t="s">
        <v>45</v>
      </c>
      <c r="E36" s="31" t="s">
        <v>137</v>
      </c>
    </row>
    <row r="37" spans="1:5" ht="25.5">
      <c r="A37" t="s">
        <v>46</v>
      </c>
      <c r="E37" s="29" t="s">
        <v>124</v>
      </c>
    </row>
    <row r="38" spans="1:16" ht="12.75">
      <c r="A38" s="18" t="s">
        <v>38</v>
      </c>
      <c s="23" t="s">
        <v>74</v>
      </c>
      <c s="23" t="s">
        <v>138</v>
      </c>
      <c s="18" t="s">
        <v>40</v>
      </c>
      <c s="24" t="s">
        <v>139</v>
      </c>
      <c s="25" t="s">
        <v>115</v>
      </c>
      <c s="26">
        <v>43.95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140</v>
      </c>
    </row>
    <row r="40" spans="1:5" ht="12.75">
      <c r="A40" s="30" t="s">
        <v>45</v>
      </c>
      <c r="E40" s="31" t="s">
        <v>141</v>
      </c>
    </row>
    <row r="41" spans="1:5" ht="38.25">
      <c r="A41" t="s">
        <v>46</v>
      </c>
      <c r="E41" s="29" t="s">
        <v>142</v>
      </c>
    </row>
    <row r="42" spans="1:16" ht="12.75">
      <c r="A42" s="18" t="s">
        <v>38</v>
      </c>
      <c s="23" t="s">
        <v>33</v>
      </c>
      <c s="23" t="s">
        <v>143</v>
      </c>
      <c s="18" t="s">
        <v>40</v>
      </c>
      <c s="24" t="s">
        <v>144</v>
      </c>
      <c s="25" t="s">
        <v>115</v>
      </c>
      <c s="26">
        <v>132.5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145</v>
      </c>
    </row>
    <row r="44" spans="1:5" ht="12.75">
      <c r="A44" s="30" t="s">
        <v>45</v>
      </c>
      <c r="E44" s="31" t="s">
        <v>40</v>
      </c>
    </row>
    <row r="45" spans="1:5" ht="369.75">
      <c r="A45" t="s">
        <v>46</v>
      </c>
      <c r="E45" s="29" t="s">
        <v>146</v>
      </c>
    </row>
    <row r="46" spans="1:16" ht="12.75">
      <c r="A46" s="18" t="s">
        <v>38</v>
      </c>
      <c s="23" t="s">
        <v>35</v>
      </c>
      <c s="23" t="s">
        <v>147</v>
      </c>
      <c s="18" t="s">
        <v>40</v>
      </c>
      <c s="24" t="s">
        <v>148</v>
      </c>
      <c s="25" t="s">
        <v>115</v>
      </c>
      <c s="26">
        <v>1325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149</v>
      </c>
    </row>
    <row r="48" spans="1:5" ht="12.75">
      <c r="A48" s="30" t="s">
        <v>45</v>
      </c>
      <c r="E48" s="31" t="s">
        <v>150</v>
      </c>
    </row>
    <row r="49" spans="1:5" ht="25.5">
      <c r="A49" t="s">
        <v>46</v>
      </c>
      <c r="E49" s="29" t="s">
        <v>151</v>
      </c>
    </row>
    <row r="50" spans="1:16" ht="12.75">
      <c r="A50" s="18" t="s">
        <v>38</v>
      </c>
      <c s="23" t="s">
        <v>80</v>
      </c>
      <c s="23" t="s">
        <v>152</v>
      </c>
      <c s="18" t="s">
        <v>40</v>
      </c>
      <c s="24" t="s">
        <v>153</v>
      </c>
      <c s="25" t="s">
        <v>115</v>
      </c>
      <c s="26">
        <v>43.95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154</v>
      </c>
    </row>
    <row r="52" spans="1:5" ht="12.75">
      <c r="A52" s="30" t="s">
        <v>45</v>
      </c>
      <c r="E52" s="31" t="s">
        <v>40</v>
      </c>
    </row>
    <row r="53" spans="1:5" ht="306">
      <c r="A53" t="s">
        <v>46</v>
      </c>
      <c r="E53" s="29" t="s">
        <v>155</v>
      </c>
    </row>
    <row r="54" spans="1:16" ht="12.75">
      <c r="A54" s="18" t="s">
        <v>38</v>
      </c>
      <c s="23" t="s">
        <v>83</v>
      </c>
      <c s="23" t="s">
        <v>156</v>
      </c>
      <c s="18" t="s">
        <v>40</v>
      </c>
      <c s="24" t="s">
        <v>157</v>
      </c>
      <c s="25" t="s">
        <v>115</v>
      </c>
      <c s="26">
        <v>28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158</v>
      </c>
    </row>
    <row r="56" spans="1:5" ht="12.75">
      <c r="A56" s="30" t="s">
        <v>45</v>
      </c>
      <c r="E56" s="31" t="s">
        <v>159</v>
      </c>
    </row>
    <row r="57" spans="1:5" ht="306">
      <c r="A57" t="s">
        <v>46</v>
      </c>
      <c r="E57" s="29" t="s">
        <v>160</v>
      </c>
    </row>
    <row r="58" spans="1:16" ht="12.75">
      <c r="A58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115</v>
      </c>
      <c s="26">
        <v>132.5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164</v>
      </c>
    </row>
    <row r="60" spans="1:5" ht="12.75">
      <c r="A60" s="30" t="s">
        <v>45</v>
      </c>
      <c r="E60" s="31" t="s">
        <v>165</v>
      </c>
    </row>
    <row r="61" spans="1:5" ht="280.5">
      <c r="A61" t="s">
        <v>46</v>
      </c>
      <c r="E61" s="29" t="s">
        <v>166</v>
      </c>
    </row>
    <row r="62" spans="1:16" ht="12.75">
      <c r="A62" s="18" t="s">
        <v>38</v>
      </c>
      <c s="23" t="s">
        <v>86</v>
      </c>
      <c s="23" t="s">
        <v>167</v>
      </c>
      <c s="18" t="s">
        <v>40</v>
      </c>
      <c s="24" t="s">
        <v>168</v>
      </c>
      <c s="25" t="s">
        <v>169</v>
      </c>
      <c s="26">
        <v>335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170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171</v>
      </c>
    </row>
    <row r="66" spans="1:16" ht="12.75">
      <c r="A66" s="18" t="s">
        <v>38</v>
      </c>
      <c s="23" t="s">
        <v>89</v>
      </c>
      <c s="23" t="s">
        <v>172</v>
      </c>
      <c s="18" t="s">
        <v>40</v>
      </c>
      <c s="24" t="s">
        <v>173</v>
      </c>
      <c s="25" t="s">
        <v>169</v>
      </c>
      <c s="26">
        <v>112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174</v>
      </c>
    </row>
    <row r="68" spans="1:5" ht="12.75">
      <c r="A68" s="30" t="s">
        <v>45</v>
      </c>
      <c r="E68" s="31" t="s">
        <v>175</v>
      </c>
    </row>
    <row r="69" spans="1:5" ht="12.75">
      <c r="A69" t="s">
        <v>46</v>
      </c>
      <c r="E69" s="29" t="s">
        <v>176</v>
      </c>
    </row>
    <row r="70" spans="1:16" ht="12.75">
      <c r="A70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169</v>
      </c>
      <c s="26">
        <v>293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180</v>
      </c>
    </row>
    <row r="72" spans="1:5" ht="12.75">
      <c r="A72" s="30" t="s">
        <v>45</v>
      </c>
      <c r="E72" s="31" t="s">
        <v>181</v>
      </c>
    </row>
    <row r="73" spans="1:5" ht="38.25">
      <c r="A73" t="s">
        <v>46</v>
      </c>
      <c r="E73" s="29" t="s">
        <v>182</v>
      </c>
    </row>
    <row r="74" spans="1:16" ht="12.75">
      <c r="A74" s="18" t="s">
        <v>38</v>
      </c>
      <c s="23" t="s">
        <v>92</v>
      </c>
      <c s="23" t="s">
        <v>183</v>
      </c>
      <c s="18" t="s">
        <v>40</v>
      </c>
      <c s="24" t="s">
        <v>184</v>
      </c>
      <c s="25" t="s">
        <v>169</v>
      </c>
      <c s="26">
        <v>293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185</v>
      </c>
    </row>
    <row r="76" spans="1:5" ht="12.75">
      <c r="A76" s="30" t="s">
        <v>45</v>
      </c>
      <c r="E76" s="31" t="s">
        <v>186</v>
      </c>
    </row>
    <row r="77" spans="1:5" ht="25.5">
      <c r="A77" t="s">
        <v>46</v>
      </c>
      <c r="E77" s="29" t="s">
        <v>187</v>
      </c>
    </row>
    <row r="78" spans="1:18" ht="12.75" customHeight="1">
      <c r="A78" s="5" t="s">
        <v>36</v>
      </c>
      <c s="5"/>
      <c s="35" t="s">
        <v>16</v>
      </c>
      <c s="5"/>
      <c s="21" t="s">
        <v>188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95</v>
      </c>
      <c s="23" t="s">
        <v>189</v>
      </c>
      <c s="18" t="s">
        <v>40</v>
      </c>
      <c s="24" t="s">
        <v>190</v>
      </c>
      <c s="25" t="s">
        <v>169</v>
      </c>
      <c s="26">
        <v>221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191</v>
      </c>
    </row>
    <row r="81" spans="1:5" ht="12.75">
      <c r="A81" s="30" t="s">
        <v>45</v>
      </c>
      <c r="E81" s="31" t="s">
        <v>192</v>
      </c>
    </row>
    <row r="82" spans="1:5" ht="102">
      <c r="A82" t="s">
        <v>46</v>
      </c>
      <c r="E82" s="29" t="s">
        <v>193</v>
      </c>
    </row>
    <row r="83" spans="1:18" ht="12.75" customHeight="1">
      <c r="A83" s="5" t="s">
        <v>36</v>
      </c>
      <c s="5"/>
      <c s="35" t="s">
        <v>26</v>
      </c>
      <c s="5"/>
      <c s="21" t="s">
        <v>194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8" t="s">
        <v>38</v>
      </c>
      <c s="23" t="s">
        <v>98</v>
      </c>
      <c s="23" t="s">
        <v>195</v>
      </c>
      <c s="18" t="s">
        <v>40</v>
      </c>
      <c s="24" t="s">
        <v>196</v>
      </c>
      <c s="25" t="s">
        <v>115</v>
      </c>
      <c s="26">
        <v>9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197</v>
      </c>
    </row>
    <row r="86" spans="1:5" ht="12.75">
      <c r="A86" s="30" t="s">
        <v>45</v>
      </c>
      <c r="E86" s="31" t="s">
        <v>198</v>
      </c>
    </row>
    <row r="87" spans="1:5" ht="38.25">
      <c r="A87" t="s">
        <v>46</v>
      </c>
      <c r="E87" s="29" t="s">
        <v>199</v>
      </c>
    </row>
    <row r="88" spans="1:18" ht="12.75" customHeight="1">
      <c r="A88" s="5" t="s">
        <v>36</v>
      </c>
      <c s="5"/>
      <c s="35" t="s">
        <v>28</v>
      </c>
      <c s="5"/>
      <c s="21" t="s">
        <v>200</v>
      </c>
      <c s="5"/>
      <c s="5"/>
      <c s="5"/>
      <c s="36">
        <f>0+Q88</f>
      </c>
      <c r="O88">
        <f>0+R88</f>
      </c>
      <c r="Q88">
        <f>0+I89+I93+I97</f>
      </c>
      <c>
        <f>0+O89+O93+O97</f>
      </c>
    </row>
    <row r="89" spans="1:16" ht="12.75">
      <c r="A89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169</v>
      </c>
      <c s="26">
        <v>335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204</v>
      </c>
    </row>
    <row r="91" spans="1:5" ht="12.75">
      <c r="A91" s="30" t="s">
        <v>45</v>
      </c>
      <c r="E91" s="31" t="s">
        <v>40</v>
      </c>
    </row>
    <row r="92" spans="1:5" ht="51">
      <c r="A92" t="s">
        <v>46</v>
      </c>
      <c r="E92" s="29" t="s">
        <v>205</v>
      </c>
    </row>
    <row r="93" spans="1:16" ht="12.75">
      <c r="A93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169</v>
      </c>
      <c s="26">
        <v>370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209</v>
      </c>
    </row>
    <row r="95" spans="1:5" ht="12.75">
      <c r="A95" s="30" t="s">
        <v>45</v>
      </c>
      <c r="E95" s="31" t="s">
        <v>40</v>
      </c>
    </row>
    <row r="96" spans="1:5" ht="140.25">
      <c r="A96" t="s">
        <v>46</v>
      </c>
      <c r="E96" s="29" t="s">
        <v>210</v>
      </c>
    </row>
    <row r="97" spans="1:16" ht="12.75">
      <c r="A97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169</v>
      </c>
      <c s="26">
        <v>18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38.25">
      <c r="A98" s="28" t="s">
        <v>43</v>
      </c>
      <c r="E98" s="29" t="s">
        <v>214</v>
      </c>
    </row>
    <row r="99" spans="1:5" ht="12.75">
      <c r="A99" s="30" t="s">
        <v>45</v>
      </c>
      <c r="E99" s="31" t="s">
        <v>215</v>
      </c>
    </row>
    <row r="100" spans="1:5" ht="153">
      <c r="A100" t="s">
        <v>46</v>
      </c>
      <c r="E100" s="29" t="s">
        <v>216</v>
      </c>
    </row>
    <row r="101" spans="1:18" ht="12.75" customHeight="1">
      <c r="A101" s="5" t="s">
        <v>36</v>
      </c>
      <c s="5"/>
      <c s="35" t="s">
        <v>74</v>
      </c>
      <c s="5"/>
      <c s="21" t="s">
        <v>217</v>
      </c>
      <c s="5"/>
      <c s="5"/>
      <c s="5"/>
      <c s="36">
        <f>0+Q101</f>
      </c>
      <c r="O101">
        <f>0+R101</f>
      </c>
      <c r="Q101">
        <f>0+I102</f>
      </c>
      <c>
        <f>0+O102</f>
      </c>
    </row>
    <row r="102" spans="1:16" ht="12.75">
      <c r="A102" s="18" t="s">
        <v>38</v>
      </c>
      <c s="23" t="s">
        <v>218</v>
      </c>
      <c s="23" t="s">
        <v>219</v>
      </c>
      <c s="18" t="s">
        <v>64</v>
      </c>
      <c s="24" t="s">
        <v>220</v>
      </c>
      <c s="25" t="s">
        <v>221</v>
      </c>
      <c s="26">
        <v>40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222</v>
      </c>
    </row>
    <row r="104" spans="1:5" ht="12.75">
      <c r="A104" s="30" t="s">
        <v>45</v>
      </c>
      <c r="E104" s="31" t="s">
        <v>223</v>
      </c>
    </row>
    <row r="105" spans="1:5" ht="255">
      <c r="A105" t="s">
        <v>46</v>
      </c>
      <c r="E105" s="29" t="s">
        <v>224</v>
      </c>
    </row>
    <row r="106" spans="1:18" ht="12.75" customHeight="1">
      <c r="A106" s="5" t="s">
        <v>36</v>
      </c>
      <c s="5"/>
      <c s="35" t="s">
        <v>33</v>
      </c>
      <c s="5"/>
      <c s="21" t="s">
        <v>225</v>
      </c>
      <c s="5"/>
      <c s="5"/>
      <c s="5"/>
      <c s="36">
        <f>0+Q106</f>
      </c>
      <c r="O106">
        <f>0+R106</f>
      </c>
      <c r="Q106">
        <f>0+I107+I111+I115</f>
      </c>
      <c>
        <f>0+O107+O111+O115</f>
      </c>
    </row>
    <row r="107" spans="1:16" ht="12.75">
      <c r="A107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221</v>
      </c>
      <c s="26">
        <v>28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229</v>
      </c>
    </row>
    <row r="109" spans="1:5" ht="12.75">
      <c r="A109" s="30" t="s">
        <v>45</v>
      </c>
      <c r="E109" s="31" t="s">
        <v>230</v>
      </c>
    </row>
    <row r="110" spans="1:5" ht="76.5">
      <c r="A110" t="s">
        <v>46</v>
      </c>
      <c r="E110" s="29" t="s">
        <v>231</v>
      </c>
    </row>
    <row r="111" spans="1:16" ht="12.75">
      <c r="A111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221</v>
      </c>
      <c s="26">
        <v>28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235</v>
      </c>
    </row>
    <row r="113" spans="1:5" ht="12.75">
      <c r="A113" s="30" t="s">
        <v>45</v>
      </c>
      <c r="E113" s="31" t="s">
        <v>40</v>
      </c>
    </row>
    <row r="114" spans="1:5" ht="38.25">
      <c r="A114" t="s">
        <v>46</v>
      </c>
      <c r="E114" s="29" t="s">
        <v>236</v>
      </c>
    </row>
    <row r="115" spans="1:16" ht="12.75">
      <c r="A115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221</v>
      </c>
      <c s="26">
        <v>40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240</v>
      </c>
    </row>
    <row r="117" spans="1:5" ht="12.75">
      <c r="A117" s="30" t="s">
        <v>45</v>
      </c>
      <c r="E117" s="31" t="s">
        <v>223</v>
      </c>
    </row>
    <row r="118" spans="1:5" ht="51">
      <c r="A118" t="s">
        <v>46</v>
      </c>
      <c r="E118" s="29" t="s">
        <v>241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0+O8+O29+O118+O163+O180+O205+O250+O255+O280+O293+O378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242</v>
      </c>
      <c s="32">
        <f>0+I8+I29+I118+I163+I180+I205+I250+I255+I280+I293+I378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242</v>
      </c>
      <c s="5"/>
      <c s="14" t="s">
        <v>243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104</v>
      </c>
      <c s="18" t="s">
        <v>22</v>
      </c>
      <c s="24" t="s">
        <v>105</v>
      </c>
      <c s="25" t="s">
        <v>106</v>
      </c>
      <c s="26">
        <v>1371.217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107</v>
      </c>
    </row>
    <row r="11" spans="1:5" ht="114.75">
      <c r="A11" s="30" t="s">
        <v>45</v>
      </c>
      <c r="E11" s="31" t="s">
        <v>244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104</v>
      </c>
      <c s="18" t="s">
        <v>16</v>
      </c>
      <c s="24" t="s">
        <v>105</v>
      </c>
      <c s="25" t="s">
        <v>106</v>
      </c>
      <c s="26">
        <v>77.84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245</v>
      </c>
    </row>
    <row r="15" spans="1:5" ht="12.75">
      <c r="A15" s="30" t="s">
        <v>45</v>
      </c>
      <c r="E15" s="31" t="s">
        <v>246</v>
      </c>
    </row>
    <row r="16" spans="1:5" ht="25.5">
      <c r="A16" t="s">
        <v>46</v>
      </c>
      <c r="E16" s="29" t="s">
        <v>109</v>
      </c>
    </row>
    <row r="17" spans="1:16" ht="12.75">
      <c r="A17" s="18" t="s">
        <v>38</v>
      </c>
      <c s="23" t="s">
        <v>15</v>
      </c>
      <c s="23" t="s">
        <v>104</v>
      </c>
      <c s="18" t="s">
        <v>15</v>
      </c>
      <c s="24" t="s">
        <v>105</v>
      </c>
      <c s="25" t="s">
        <v>106</v>
      </c>
      <c s="26">
        <v>144.72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247</v>
      </c>
    </row>
    <row r="19" spans="1:5" ht="12.75">
      <c r="A19" s="30" t="s">
        <v>45</v>
      </c>
      <c r="E19" s="31" t="s">
        <v>248</v>
      </c>
    </row>
    <row r="20" spans="1:5" ht="25.5">
      <c r="A20" t="s">
        <v>46</v>
      </c>
      <c r="E20" s="29" t="s">
        <v>109</v>
      </c>
    </row>
    <row r="21" spans="1:16" ht="12.75">
      <c r="A21" s="18" t="s">
        <v>38</v>
      </c>
      <c s="23" t="s">
        <v>26</v>
      </c>
      <c s="23" t="s">
        <v>249</v>
      </c>
      <c s="18" t="s">
        <v>40</v>
      </c>
      <c s="24" t="s">
        <v>250</v>
      </c>
      <c s="25" t="s">
        <v>106</v>
      </c>
      <c s="26">
        <v>1.14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251</v>
      </c>
    </row>
    <row r="23" spans="1:5" ht="12.75">
      <c r="A23" s="30" t="s">
        <v>45</v>
      </c>
      <c r="E23" s="31" t="s">
        <v>252</v>
      </c>
    </row>
    <row r="24" spans="1:5" ht="25.5">
      <c r="A24" t="s">
        <v>46</v>
      </c>
      <c r="E24" s="29" t="s">
        <v>109</v>
      </c>
    </row>
    <row r="25" spans="1:16" ht="12.75">
      <c r="A25" s="18" t="s">
        <v>38</v>
      </c>
      <c s="23" t="s">
        <v>28</v>
      </c>
      <c s="23" t="s">
        <v>253</v>
      </c>
      <c s="18" t="s">
        <v>40</v>
      </c>
      <c s="24" t="s">
        <v>254</v>
      </c>
      <c s="25" t="s">
        <v>42</v>
      </c>
      <c s="26">
        <v>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255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256</v>
      </c>
    </row>
    <row r="29" spans="1:18" ht="12.75" customHeight="1">
      <c r="A29" s="5" t="s">
        <v>36</v>
      </c>
      <c s="5"/>
      <c s="35" t="s">
        <v>22</v>
      </c>
      <c s="5"/>
      <c s="21" t="s">
        <v>112</v>
      </c>
      <c s="5"/>
      <c s="5"/>
      <c s="5"/>
      <c s="36">
        <f>0+Q29</f>
      </c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25.5">
      <c r="A30" s="18" t="s">
        <v>38</v>
      </c>
      <c s="23" t="s">
        <v>28</v>
      </c>
      <c s="23" t="s">
        <v>257</v>
      </c>
      <c s="18" t="s">
        <v>40</v>
      </c>
      <c s="24" t="s">
        <v>258</v>
      </c>
      <c s="25" t="s">
        <v>259</v>
      </c>
      <c s="26">
        <v>14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260</v>
      </c>
    </row>
    <row r="32" spans="1:5" ht="12.75">
      <c r="A32" s="30" t="s">
        <v>45</v>
      </c>
      <c r="E32" s="31" t="s">
        <v>40</v>
      </c>
    </row>
    <row r="33" spans="1:5" ht="165.75">
      <c r="A33" t="s">
        <v>46</v>
      </c>
      <c r="E33" s="29" t="s">
        <v>261</v>
      </c>
    </row>
    <row r="34" spans="1:16" ht="25.5">
      <c r="A34" s="18" t="s">
        <v>38</v>
      </c>
      <c s="23" t="s">
        <v>30</v>
      </c>
      <c s="23" t="s">
        <v>113</v>
      </c>
      <c s="18" t="s">
        <v>40</v>
      </c>
      <c s="24" t="s">
        <v>114</v>
      </c>
      <c s="25" t="s">
        <v>115</v>
      </c>
      <c s="26">
        <v>60.3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262</v>
      </c>
    </row>
    <row r="36" spans="1:5" ht="12.75">
      <c r="A36" s="30" t="s">
        <v>45</v>
      </c>
      <c r="E36" s="31" t="s">
        <v>263</v>
      </c>
    </row>
    <row r="37" spans="1:5" ht="63.75">
      <c r="A37" t="s">
        <v>46</v>
      </c>
      <c r="E37" s="29" t="s">
        <v>118</v>
      </c>
    </row>
    <row r="38" spans="1:16" ht="25.5">
      <c r="A38" s="18" t="s">
        <v>38</v>
      </c>
      <c s="23" t="s">
        <v>134</v>
      </c>
      <c s="23" t="s">
        <v>119</v>
      </c>
      <c s="18" t="s">
        <v>40</v>
      </c>
      <c s="24" t="s">
        <v>120</v>
      </c>
      <c s="25" t="s">
        <v>121</v>
      </c>
      <c s="26">
        <v>1447.2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122</v>
      </c>
    </row>
    <row r="40" spans="1:5" ht="12.75">
      <c r="A40" s="30" t="s">
        <v>45</v>
      </c>
      <c r="E40" s="31" t="s">
        <v>264</v>
      </c>
    </row>
    <row r="41" spans="1:5" ht="25.5">
      <c r="A41" t="s">
        <v>46</v>
      </c>
      <c r="E41" s="29" t="s">
        <v>124</v>
      </c>
    </row>
    <row r="42" spans="1:16" ht="25.5">
      <c r="A42" s="18" t="s">
        <v>38</v>
      </c>
      <c s="23" t="s">
        <v>74</v>
      </c>
      <c s="23" t="s">
        <v>130</v>
      </c>
      <c s="18" t="s">
        <v>40</v>
      </c>
      <c s="24" t="s">
        <v>131</v>
      </c>
      <c s="25" t="s">
        <v>115</v>
      </c>
      <c s="26">
        <v>49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265</v>
      </c>
    </row>
    <row r="44" spans="1:5" ht="12.75">
      <c r="A44" s="30" t="s">
        <v>45</v>
      </c>
      <c r="E44" s="31" t="s">
        <v>266</v>
      </c>
    </row>
    <row r="45" spans="1:5" ht="63.75">
      <c r="A45" t="s">
        <v>46</v>
      </c>
      <c r="E45" s="29" t="s">
        <v>118</v>
      </c>
    </row>
    <row r="46" spans="1:16" ht="25.5">
      <c r="A46" s="18" t="s">
        <v>38</v>
      </c>
      <c s="23" t="s">
        <v>33</v>
      </c>
      <c s="23" t="s">
        <v>135</v>
      </c>
      <c s="18" t="s">
        <v>40</v>
      </c>
      <c s="24" t="s">
        <v>136</v>
      </c>
      <c s="25" t="s">
        <v>121</v>
      </c>
      <c s="26">
        <v>980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267</v>
      </c>
    </row>
    <row r="48" spans="1:5" ht="12.75">
      <c r="A48" s="30" t="s">
        <v>45</v>
      </c>
      <c r="E48" s="31" t="s">
        <v>268</v>
      </c>
    </row>
    <row r="49" spans="1:5" ht="25.5">
      <c r="A49" t="s">
        <v>46</v>
      </c>
      <c r="E49" s="29" t="s">
        <v>124</v>
      </c>
    </row>
    <row r="50" spans="1:16" ht="12.75">
      <c r="A50" s="18" t="s">
        <v>38</v>
      </c>
      <c s="23" t="s">
        <v>35</v>
      </c>
      <c s="23" t="s">
        <v>269</v>
      </c>
      <c s="18" t="s">
        <v>40</v>
      </c>
      <c s="24" t="s">
        <v>270</v>
      </c>
      <c s="25" t="s">
        <v>115</v>
      </c>
      <c s="26">
        <v>40.2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271</v>
      </c>
    </row>
    <row r="52" spans="1:5" ht="12.75">
      <c r="A52" s="30" t="s">
        <v>45</v>
      </c>
      <c r="E52" s="31" t="s">
        <v>272</v>
      </c>
    </row>
    <row r="53" spans="1:5" ht="25.5">
      <c r="A53" t="s">
        <v>46</v>
      </c>
      <c r="E53" s="29" t="s">
        <v>129</v>
      </c>
    </row>
    <row r="54" spans="1:16" ht="12.75">
      <c r="A54" s="18" t="s">
        <v>38</v>
      </c>
      <c s="23" t="s">
        <v>83</v>
      </c>
      <c s="23" t="s">
        <v>273</v>
      </c>
      <c s="18" t="s">
        <v>40</v>
      </c>
      <c s="24" t="s">
        <v>274</v>
      </c>
      <c s="25" t="s">
        <v>275</v>
      </c>
      <c s="26">
        <v>320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276</v>
      </c>
    </row>
    <row r="56" spans="1:5" ht="12.75">
      <c r="A56" s="30" t="s">
        <v>45</v>
      </c>
      <c r="E56" s="31" t="s">
        <v>277</v>
      </c>
    </row>
    <row r="57" spans="1:5" ht="38.25">
      <c r="A57" t="s">
        <v>46</v>
      </c>
      <c r="E57" s="29" t="s">
        <v>278</v>
      </c>
    </row>
    <row r="58" spans="1:16" ht="12.75">
      <c r="A58" s="18" t="s">
        <v>38</v>
      </c>
      <c s="23" t="s">
        <v>161</v>
      </c>
      <c s="23" t="s">
        <v>279</v>
      </c>
      <c s="18" t="s">
        <v>40</v>
      </c>
      <c s="24" t="s">
        <v>280</v>
      </c>
      <c s="25" t="s">
        <v>221</v>
      </c>
      <c s="26">
        <v>37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281</v>
      </c>
    </row>
    <row r="60" spans="1:5" ht="12.75">
      <c r="A60" s="30" t="s">
        <v>45</v>
      </c>
      <c r="E60" s="31" t="s">
        <v>40</v>
      </c>
    </row>
    <row r="61" spans="1:5" ht="38.25">
      <c r="A61" t="s">
        <v>46</v>
      </c>
      <c r="E61" s="29" t="s">
        <v>282</v>
      </c>
    </row>
    <row r="62" spans="1:16" ht="12.75">
      <c r="A62" s="18" t="s">
        <v>38</v>
      </c>
      <c s="23" t="s">
        <v>86</v>
      </c>
      <c s="23" t="s">
        <v>138</v>
      </c>
      <c s="18" t="s">
        <v>40</v>
      </c>
      <c s="24" t="s">
        <v>139</v>
      </c>
      <c s="25" t="s">
        <v>115</v>
      </c>
      <c s="26">
        <v>17.1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283</v>
      </c>
    </row>
    <row r="64" spans="1:5" ht="12.75">
      <c r="A64" s="30" t="s">
        <v>45</v>
      </c>
      <c r="E64" s="31" t="s">
        <v>284</v>
      </c>
    </row>
    <row r="65" spans="1:5" ht="38.25">
      <c r="A65" t="s">
        <v>46</v>
      </c>
      <c r="E65" s="29" t="s">
        <v>142</v>
      </c>
    </row>
    <row r="66" spans="1:16" ht="12.75">
      <c r="A66" s="18" t="s">
        <v>38</v>
      </c>
      <c s="23" t="s">
        <v>89</v>
      </c>
      <c s="23" t="s">
        <v>143</v>
      </c>
      <c s="18" t="s">
        <v>40</v>
      </c>
      <c s="24" t="s">
        <v>144</v>
      </c>
      <c s="25" t="s">
        <v>115</v>
      </c>
      <c s="26">
        <v>8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285</v>
      </c>
    </row>
    <row r="68" spans="1:5" ht="12.75">
      <c r="A68" s="30" t="s">
        <v>45</v>
      </c>
      <c r="E68" s="31" t="s">
        <v>286</v>
      </c>
    </row>
    <row r="69" spans="1:5" ht="369.75">
      <c r="A69" t="s">
        <v>46</v>
      </c>
      <c r="E69" s="29" t="s">
        <v>146</v>
      </c>
    </row>
    <row r="70" spans="1:16" ht="12.75">
      <c r="A70" s="18" t="s">
        <v>38</v>
      </c>
      <c s="23" t="s">
        <v>177</v>
      </c>
      <c s="23" t="s">
        <v>287</v>
      </c>
      <c s="18" t="s">
        <v>40</v>
      </c>
      <c s="24" t="s">
        <v>288</v>
      </c>
      <c s="25" t="s">
        <v>289</v>
      </c>
      <c s="26">
        <v>80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290</v>
      </c>
    </row>
    <row r="72" spans="1:5" ht="12.75">
      <c r="A72" s="30" t="s">
        <v>45</v>
      </c>
      <c r="E72" s="31" t="s">
        <v>291</v>
      </c>
    </row>
    <row r="73" spans="1:5" ht="25.5">
      <c r="A73" t="s">
        <v>46</v>
      </c>
      <c r="E73" s="29" t="s">
        <v>292</v>
      </c>
    </row>
    <row r="74" spans="1:16" ht="12.75">
      <c r="A74" s="18" t="s">
        <v>38</v>
      </c>
      <c s="23" t="s">
        <v>92</v>
      </c>
      <c s="23" t="s">
        <v>152</v>
      </c>
      <c s="18" t="s">
        <v>40</v>
      </c>
      <c s="24" t="s">
        <v>153</v>
      </c>
      <c s="25" t="s">
        <v>115</v>
      </c>
      <c s="26">
        <v>17.1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293</v>
      </c>
    </row>
    <row r="76" spans="1:5" ht="12.75">
      <c r="A76" s="30" t="s">
        <v>45</v>
      </c>
      <c r="E76" s="31" t="s">
        <v>40</v>
      </c>
    </row>
    <row r="77" spans="1:5" ht="306">
      <c r="A77" t="s">
        <v>46</v>
      </c>
      <c r="E77" s="29" t="s">
        <v>155</v>
      </c>
    </row>
    <row r="78" spans="1:16" ht="12.75">
      <c r="A78" s="18" t="s">
        <v>38</v>
      </c>
      <c s="23" t="s">
        <v>95</v>
      </c>
      <c s="23" t="s">
        <v>294</v>
      </c>
      <c s="18" t="s">
        <v>40</v>
      </c>
      <c s="24" t="s">
        <v>295</v>
      </c>
      <c s="25" t="s">
        <v>115</v>
      </c>
      <c s="26">
        <v>403.154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296</v>
      </c>
    </row>
    <row r="80" spans="1:5" ht="38.25">
      <c r="A80" s="30" t="s">
        <v>45</v>
      </c>
      <c r="E80" s="31" t="s">
        <v>297</v>
      </c>
    </row>
    <row r="81" spans="1:5" ht="318.75">
      <c r="A81" t="s">
        <v>46</v>
      </c>
      <c r="E81" s="29" t="s">
        <v>298</v>
      </c>
    </row>
    <row r="82" spans="1:16" ht="12.75">
      <c r="A82" s="18" t="s">
        <v>38</v>
      </c>
      <c s="23" t="s">
        <v>98</v>
      </c>
      <c s="23" t="s">
        <v>299</v>
      </c>
      <c s="18" t="s">
        <v>40</v>
      </c>
      <c s="24" t="s">
        <v>300</v>
      </c>
      <c s="25" t="s">
        <v>289</v>
      </c>
      <c s="26">
        <v>4031.54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149</v>
      </c>
    </row>
    <row r="84" spans="1:5" ht="12.75">
      <c r="A84" s="30" t="s">
        <v>45</v>
      </c>
      <c r="E84" s="31" t="s">
        <v>301</v>
      </c>
    </row>
    <row r="85" spans="1:5" ht="25.5">
      <c r="A85" t="s">
        <v>46</v>
      </c>
      <c r="E85" s="29" t="s">
        <v>292</v>
      </c>
    </row>
    <row r="86" spans="1:16" ht="12.75">
      <c r="A86" s="18" t="s">
        <v>38</v>
      </c>
      <c s="23" t="s">
        <v>201</v>
      </c>
      <c s="23" t="s">
        <v>302</v>
      </c>
      <c s="18" t="s">
        <v>40</v>
      </c>
      <c s="24" t="s">
        <v>303</v>
      </c>
      <c s="25" t="s">
        <v>115</v>
      </c>
      <c s="26">
        <v>9.204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304</v>
      </c>
    </row>
    <row r="88" spans="1:5" ht="12.75">
      <c r="A88" s="30" t="s">
        <v>45</v>
      </c>
      <c r="E88" s="31" t="s">
        <v>305</v>
      </c>
    </row>
    <row r="89" spans="1:5" ht="318.75">
      <c r="A89" t="s">
        <v>46</v>
      </c>
      <c r="E89" s="29" t="s">
        <v>298</v>
      </c>
    </row>
    <row r="90" spans="1:16" ht="12.75">
      <c r="A90" s="18" t="s">
        <v>38</v>
      </c>
      <c s="23" t="s">
        <v>206</v>
      </c>
      <c s="23" t="s">
        <v>306</v>
      </c>
      <c s="18" t="s">
        <v>40</v>
      </c>
      <c s="24" t="s">
        <v>307</v>
      </c>
      <c s="25" t="s">
        <v>289</v>
      </c>
      <c s="26">
        <v>92.04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308</v>
      </c>
    </row>
    <row r="92" spans="1:5" ht="12.75">
      <c r="A92" s="30" t="s">
        <v>45</v>
      </c>
      <c r="E92" s="31" t="s">
        <v>309</v>
      </c>
    </row>
    <row r="93" spans="1:5" ht="25.5">
      <c r="A93" t="s">
        <v>46</v>
      </c>
      <c r="E93" s="29" t="s">
        <v>292</v>
      </c>
    </row>
    <row r="94" spans="1:16" ht="12.75">
      <c r="A94" s="18" t="s">
        <v>38</v>
      </c>
      <c s="23" t="s">
        <v>211</v>
      </c>
      <c s="23" t="s">
        <v>310</v>
      </c>
      <c s="18" t="s">
        <v>40</v>
      </c>
      <c s="24" t="s">
        <v>311</v>
      </c>
      <c s="25" t="s">
        <v>115</v>
      </c>
      <c s="26">
        <v>658.428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312</v>
      </c>
    </row>
    <row r="96" spans="1:5" ht="114.75">
      <c r="A96" s="30" t="s">
        <v>45</v>
      </c>
      <c r="E96" s="31" t="s">
        <v>313</v>
      </c>
    </row>
    <row r="97" spans="1:5" ht="191.25">
      <c r="A97" t="s">
        <v>46</v>
      </c>
      <c r="E97" s="29" t="s">
        <v>314</v>
      </c>
    </row>
    <row r="98" spans="1:16" ht="12.75">
      <c r="A98" s="18" t="s">
        <v>38</v>
      </c>
      <c s="23" t="s">
        <v>218</v>
      </c>
      <c s="23" t="s">
        <v>315</v>
      </c>
      <c s="18" t="s">
        <v>40</v>
      </c>
      <c s="24" t="s">
        <v>316</v>
      </c>
      <c s="25" t="s">
        <v>115</v>
      </c>
      <c s="26">
        <v>293.52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317</v>
      </c>
    </row>
    <row r="100" spans="1:5" ht="12.75">
      <c r="A100" s="30" t="s">
        <v>45</v>
      </c>
      <c r="E100" s="31" t="s">
        <v>318</v>
      </c>
    </row>
    <row r="101" spans="1:5" ht="229.5">
      <c r="A101" t="s">
        <v>46</v>
      </c>
      <c r="E101" s="29" t="s">
        <v>319</v>
      </c>
    </row>
    <row r="102" spans="1:16" ht="12.75">
      <c r="A102" s="18" t="s">
        <v>38</v>
      </c>
      <c s="23" t="s">
        <v>226</v>
      </c>
      <c s="23" t="s">
        <v>320</v>
      </c>
      <c s="18" t="s">
        <v>40</v>
      </c>
      <c s="24" t="s">
        <v>321</v>
      </c>
      <c s="25" t="s">
        <v>115</v>
      </c>
      <c s="26">
        <v>24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322</v>
      </c>
    </row>
    <row r="104" spans="1:5" ht="12.75">
      <c r="A104" s="30" t="s">
        <v>45</v>
      </c>
      <c r="E104" s="31" t="s">
        <v>323</v>
      </c>
    </row>
    <row r="105" spans="1:5" ht="267.75">
      <c r="A105" t="s">
        <v>46</v>
      </c>
      <c r="E105" s="29" t="s">
        <v>324</v>
      </c>
    </row>
    <row r="106" spans="1:16" ht="12.75">
      <c r="A106" s="18" t="s">
        <v>38</v>
      </c>
      <c s="23" t="s">
        <v>232</v>
      </c>
      <c s="23" t="s">
        <v>325</v>
      </c>
      <c s="18" t="s">
        <v>40</v>
      </c>
      <c s="24" t="s">
        <v>326</v>
      </c>
      <c s="25" t="s">
        <v>169</v>
      </c>
      <c s="26">
        <v>114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327</v>
      </c>
    </row>
    <row r="108" spans="1:5" ht="12.75">
      <c r="A108" s="30" t="s">
        <v>45</v>
      </c>
      <c r="E108" s="31" t="s">
        <v>328</v>
      </c>
    </row>
    <row r="109" spans="1:5" ht="38.25">
      <c r="A109" t="s">
        <v>46</v>
      </c>
      <c r="E109" s="29" t="s">
        <v>329</v>
      </c>
    </row>
    <row r="110" spans="1:16" ht="12.75">
      <c r="A110" s="18" t="s">
        <v>38</v>
      </c>
      <c s="23" t="s">
        <v>237</v>
      </c>
      <c s="23" t="s">
        <v>183</v>
      </c>
      <c s="18" t="s">
        <v>40</v>
      </c>
      <c s="24" t="s">
        <v>184</v>
      </c>
      <c s="25" t="s">
        <v>169</v>
      </c>
      <c s="26">
        <v>114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330</v>
      </c>
    </row>
    <row r="112" spans="1:5" ht="12.75">
      <c r="A112" s="30" t="s">
        <v>45</v>
      </c>
      <c r="E112" s="31" t="s">
        <v>40</v>
      </c>
    </row>
    <row r="113" spans="1:5" ht="25.5">
      <c r="A113" t="s">
        <v>46</v>
      </c>
      <c r="E113" s="29" t="s">
        <v>187</v>
      </c>
    </row>
    <row r="114" spans="1:16" ht="25.5">
      <c r="A114" s="18" t="s">
        <v>38</v>
      </c>
      <c s="23" t="s">
        <v>331</v>
      </c>
      <c s="23" t="s">
        <v>332</v>
      </c>
      <c s="18" t="s">
        <v>40</v>
      </c>
      <c s="24" t="s">
        <v>333</v>
      </c>
      <c s="25" t="s">
        <v>259</v>
      </c>
      <c s="26">
        <v>10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38.25">
      <c r="A115" s="28" t="s">
        <v>43</v>
      </c>
      <c r="E115" s="29" t="s">
        <v>334</v>
      </c>
    </row>
    <row r="116" spans="1:5" ht="12.75">
      <c r="A116" s="30" t="s">
        <v>45</v>
      </c>
      <c r="E116" s="31" t="s">
        <v>40</v>
      </c>
    </row>
    <row r="117" spans="1:5" ht="114.75">
      <c r="A117" t="s">
        <v>46</v>
      </c>
      <c r="E117" s="29" t="s">
        <v>335</v>
      </c>
    </row>
    <row r="118" spans="1:18" ht="12.75" customHeight="1">
      <c r="A118" s="5" t="s">
        <v>36</v>
      </c>
      <c s="5"/>
      <c s="35" t="s">
        <v>16</v>
      </c>
      <c s="5"/>
      <c s="21" t="s">
        <v>188</v>
      </c>
      <c s="5"/>
      <c s="5"/>
      <c s="5"/>
      <c s="36">
        <f>0+Q118</f>
      </c>
      <c r="O118">
        <f>0+R118</f>
      </c>
      <c r="Q118">
        <f>0+I119+I123+I127+I131+I135+I139+I143+I147+I151+I155+I159</f>
      </c>
      <c>
        <f>0+O119+O123+O127+O131+O135+O139+O143+O147+O151+O155+O159</f>
      </c>
    </row>
    <row r="119" spans="1:16" ht="12.75">
      <c r="A119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169</v>
      </c>
      <c s="26">
        <v>17.84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339</v>
      </c>
    </row>
    <row r="121" spans="1:5" ht="12.75">
      <c r="A121" s="30" t="s">
        <v>45</v>
      </c>
      <c r="E121" s="31" t="s">
        <v>340</v>
      </c>
    </row>
    <row r="122" spans="1:5" ht="25.5">
      <c r="A122" t="s">
        <v>46</v>
      </c>
      <c r="E122" s="29" t="s">
        <v>341</v>
      </c>
    </row>
    <row r="123" spans="1:16" ht="12.75">
      <c r="A123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221</v>
      </c>
      <c s="26">
        <v>48.3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345</v>
      </c>
    </row>
    <row r="125" spans="1:5" ht="12.75">
      <c r="A125" s="30" t="s">
        <v>45</v>
      </c>
      <c r="E125" s="31" t="s">
        <v>346</v>
      </c>
    </row>
    <row r="126" spans="1:5" ht="165.75">
      <c r="A126" t="s">
        <v>46</v>
      </c>
      <c r="E126" s="29" t="s">
        <v>347</v>
      </c>
    </row>
    <row r="127" spans="1:16" ht="12.75">
      <c r="A127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221</v>
      </c>
      <c s="26">
        <v>22.3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63.75">
      <c r="A128" s="28" t="s">
        <v>43</v>
      </c>
      <c r="E128" s="29" t="s">
        <v>351</v>
      </c>
    </row>
    <row r="129" spans="1:5" ht="12.75">
      <c r="A129" s="30" t="s">
        <v>45</v>
      </c>
      <c r="E129" s="31" t="s">
        <v>40</v>
      </c>
    </row>
    <row r="130" spans="1:5" ht="165.75">
      <c r="A130" t="s">
        <v>46</v>
      </c>
      <c r="E130" s="29" t="s">
        <v>347</v>
      </c>
    </row>
    <row r="131" spans="1:16" ht="12.75">
      <c r="A131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115</v>
      </c>
      <c s="26">
        <v>0.158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355</v>
      </c>
    </row>
    <row r="133" spans="1:5" ht="12.75">
      <c r="A133" s="30" t="s">
        <v>45</v>
      </c>
      <c r="E133" s="31" t="s">
        <v>356</v>
      </c>
    </row>
    <row r="134" spans="1:5" ht="51">
      <c r="A134" t="s">
        <v>46</v>
      </c>
      <c r="E134" s="29" t="s">
        <v>357</v>
      </c>
    </row>
    <row r="135" spans="1:16" ht="12.75">
      <c r="A135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106</v>
      </c>
      <c s="26">
        <v>58.312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38.25">
      <c r="A136" s="28" t="s">
        <v>43</v>
      </c>
      <c r="E136" s="29" t="s">
        <v>361</v>
      </c>
    </row>
    <row r="137" spans="1:5" ht="38.25">
      <c r="A137" s="30" t="s">
        <v>45</v>
      </c>
      <c r="E137" s="31" t="s">
        <v>362</v>
      </c>
    </row>
    <row r="138" spans="1:5" ht="38.25">
      <c r="A138" t="s">
        <v>46</v>
      </c>
      <c r="E138" s="29" t="s">
        <v>363</v>
      </c>
    </row>
    <row r="139" spans="1:16" ht="12.75">
      <c r="A139" s="18" t="s">
        <v>38</v>
      </c>
      <c s="23" t="s">
        <v>364</v>
      </c>
      <c s="23" t="s">
        <v>365</v>
      </c>
      <c s="18" t="s">
        <v>40</v>
      </c>
      <c s="24" t="s">
        <v>366</v>
      </c>
      <c s="25" t="s">
        <v>169</v>
      </c>
      <c s="26">
        <v>233.7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367</v>
      </c>
    </row>
    <row r="141" spans="1:5" ht="12.75">
      <c r="A141" s="30" t="s">
        <v>45</v>
      </c>
      <c r="E141" s="31" t="s">
        <v>368</v>
      </c>
    </row>
    <row r="142" spans="1:5" ht="25.5">
      <c r="A142" t="s">
        <v>46</v>
      </c>
      <c r="E142" s="29" t="s">
        <v>369</v>
      </c>
    </row>
    <row r="143" spans="1:16" ht="12.75">
      <c r="A143" s="18" t="s">
        <v>38</v>
      </c>
      <c s="23" t="s">
        <v>370</v>
      </c>
      <c s="23" t="s">
        <v>371</v>
      </c>
      <c s="18" t="s">
        <v>40</v>
      </c>
      <c s="24" t="s">
        <v>372</v>
      </c>
      <c s="25" t="s">
        <v>221</v>
      </c>
      <c s="26">
        <v>784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373</v>
      </c>
    </row>
    <row r="145" spans="1:5" ht="12.75">
      <c r="A145" s="30" t="s">
        <v>45</v>
      </c>
      <c r="E145" s="31" t="s">
        <v>374</v>
      </c>
    </row>
    <row r="146" spans="1:5" ht="191.25">
      <c r="A146" t="s">
        <v>46</v>
      </c>
      <c r="E146" s="29" t="s">
        <v>375</v>
      </c>
    </row>
    <row r="147" spans="1:16" ht="12.75">
      <c r="A147" s="18" t="s">
        <v>38</v>
      </c>
      <c s="23" t="s">
        <v>376</v>
      </c>
      <c s="23" t="s">
        <v>377</v>
      </c>
      <c s="18" t="s">
        <v>40</v>
      </c>
      <c s="24" t="s">
        <v>378</v>
      </c>
      <c s="25" t="s">
        <v>115</v>
      </c>
      <c s="26">
        <v>38.59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38.25">
      <c r="A148" s="28" t="s">
        <v>43</v>
      </c>
      <c r="E148" s="29" t="s">
        <v>379</v>
      </c>
    </row>
    <row r="149" spans="1:5" ht="12.75">
      <c r="A149" s="30" t="s">
        <v>45</v>
      </c>
      <c r="E149" s="31" t="s">
        <v>380</v>
      </c>
    </row>
    <row r="150" spans="1:5" ht="369.75">
      <c r="A150" t="s">
        <v>46</v>
      </c>
      <c r="E150" s="29" t="s">
        <v>381</v>
      </c>
    </row>
    <row r="151" spans="1:16" ht="12.75">
      <c r="A151" s="18" t="s">
        <v>38</v>
      </c>
      <c s="23" t="s">
        <v>382</v>
      </c>
      <c s="23" t="s">
        <v>383</v>
      </c>
      <c s="18" t="s">
        <v>40</v>
      </c>
      <c s="24" t="s">
        <v>384</v>
      </c>
      <c s="25" t="s">
        <v>106</v>
      </c>
      <c s="26">
        <v>6.176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40</v>
      </c>
    </row>
    <row r="153" spans="1:5" ht="12.75">
      <c r="A153" s="30" t="s">
        <v>45</v>
      </c>
      <c r="E153" s="31" t="s">
        <v>385</v>
      </c>
    </row>
    <row r="154" spans="1:5" ht="267.75">
      <c r="A154" t="s">
        <v>46</v>
      </c>
      <c r="E154" s="29" t="s">
        <v>386</v>
      </c>
    </row>
    <row r="155" spans="1:16" ht="25.5">
      <c r="A155" s="18" t="s">
        <v>38</v>
      </c>
      <c s="23" t="s">
        <v>387</v>
      </c>
      <c s="23" t="s">
        <v>388</v>
      </c>
      <c s="18" t="s">
        <v>40</v>
      </c>
      <c s="24" t="s">
        <v>389</v>
      </c>
      <c s="25" t="s">
        <v>259</v>
      </c>
      <c s="26">
        <v>18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25.5">
      <c r="A156" s="28" t="s">
        <v>43</v>
      </c>
      <c r="E156" s="29" t="s">
        <v>390</v>
      </c>
    </row>
    <row r="157" spans="1:5" ht="12.75">
      <c r="A157" s="30" t="s">
        <v>45</v>
      </c>
      <c r="E157" s="31" t="s">
        <v>391</v>
      </c>
    </row>
    <row r="158" spans="1:5" ht="63.75">
      <c r="A158" t="s">
        <v>46</v>
      </c>
      <c r="E158" s="29" t="s">
        <v>392</v>
      </c>
    </row>
    <row r="159" spans="1:16" ht="12.75">
      <c r="A159" s="18" t="s">
        <v>38</v>
      </c>
      <c s="23" t="s">
        <v>393</v>
      </c>
      <c s="23" t="s">
        <v>394</v>
      </c>
      <c s="18" t="s">
        <v>40</v>
      </c>
      <c s="24" t="s">
        <v>395</v>
      </c>
      <c s="25" t="s">
        <v>115</v>
      </c>
      <c s="26">
        <v>94.074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396</v>
      </c>
    </row>
    <row r="161" spans="1:5" ht="38.25">
      <c r="A161" s="30" t="s">
        <v>45</v>
      </c>
      <c r="E161" s="31" t="s">
        <v>397</v>
      </c>
    </row>
    <row r="162" spans="1:5" ht="369.75">
      <c r="A162" t="s">
        <v>46</v>
      </c>
      <c r="E162" s="29" t="s">
        <v>398</v>
      </c>
    </row>
    <row r="163" spans="1:18" ht="12.75" customHeight="1">
      <c r="A163" s="5" t="s">
        <v>36</v>
      </c>
      <c s="5"/>
      <c s="35" t="s">
        <v>15</v>
      </c>
      <c s="5"/>
      <c s="21" t="s">
        <v>399</v>
      </c>
      <c s="5"/>
      <c s="5"/>
      <c s="5"/>
      <c s="36">
        <f>0+Q163</f>
      </c>
      <c r="O163">
        <f>0+R163</f>
      </c>
      <c r="Q163">
        <f>0+I164+I168+I172+I176</f>
      </c>
      <c>
        <f>0+O164+O168+O172+O176</f>
      </c>
    </row>
    <row r="164" spans="1:16" ht="12.75">
      <c r="A164" s="18" t="s">
        <v>38</v>
      </c>
      <c s="23" t="s">
        <v>400</v>
      </c>
      <c s="23" t="s">
        <v>401</v>
      </c>
      <c s="18" t="s">
        <v>40</v>
      </c>
      <c s="24" t="s">
        <v>402</v>
      </c>
      <c s="25" t="s">
        <v>115</v>
      </c>
      <c s="26">
        <v>12.783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25.5">
      <c r="A165" s="28" t="s">
        <v>43</v>
      </c>
      <c r="E165" s="29" t="s">
        <v>403</v>
      </c>
    </row>
    <row r="166" spans="1:5" ht="38.25">
      <c r="A166" s="30" t="s">
        <v>45</v>
      </c>
      <c r="E166" s="31" t="s">
        <v>404</v>
      </c>
    </row>
    <row r="167" spans="1:5" ht="382.5">
      <c r="A167" t="s">
        <v>46</v>
      </c>
      <c r="E167" s="29" t="s">
        <v>405</v>
      </c>
    </row>
    <row r="168" spans="1:16" ht="12.75">
      <c r="A168" s="18" t="s">
        <v>38</v>
      </c>
      <c s="23" t="s">
        <v>406</v>
      </c>
      <c s="23" t="s">
        <v>407</v>
      </c>
      <c s="18" t="s">
        <v>40</v>
      </c>
      <c s="24" t="s">
        <v>408</v>
      </c>
      <c s="25" t="s">
        <v>106</v>
      </c>
      <c s="26">
        <v>1.292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40</v>
      </c>
    </row>
    <row r="170" spans="1:5" ht="12.75">
      <c r="A170" s="30" t="s">
        <v>45</v>
      </c>
      <c r="E170" s="31" t="s">
        <v>409</v>
      </c>
    </row>
    <row r="171" spans="1:5" ht="242.25">
      <c r="A171" t="s">
        <v>46</v>
      </c>
      <c r="E171" s="29" t="s">
        <v>410</v>
      </c>
    </row>
    <row r="172" spans="1:16" ht="12.75">
      <c r="A172" s="18" t="s">
        <v>38</v>
      </c>
      <c s="23" t="s">
        <v>411</v>
      </c>
      <c s="23" t="s">
        <v>412</v>
      </c>
      <c s="18" t="s">
        <v>40</v>
      </c>
      <c s="24" t="s">
        <v>413</v>
      </c>
      <c s="25" t="s">
        <v>115</v>
      </c>
      <c s="26">
        <v>89.283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38.25">
      <c r="A173" s="28" t="s">
        <v>43</v>
      </c>
      <c r="E173" s="29" t="s">
        <v>414</v>
      </c>
    </row>
    <row r="174" spans="1:5" ht="51">
      <c r="A174" s="30" t="s">
        <v>45</v>
      </c>
      <c r="E174" s="31" t="s">
        <v>415</v>
      </c>
    </row>
    <row r="175" spans="1:5" ht="369.75">
      <c r="A175" t="s">
        <v>46</v>
      </c>
      <c r="E175" s="29" t="s">
        <v>398</v>
      </c>
    </row>
    <row r="176" spans="1:16" ht="12.75">
      <c r="A176" s="18" t="s">
        <v>38</v>
      </c>
      <c s="23" t="s">
        <v>416</v>
      </c>
      <c s="23" t="s">
        <v>417</v>
      </c>
      <c s="18" t="s">
        <v>40</v>
      </c>
      <c s="24" t="s">
        <v>418</v>
      </c>
      <c s="25" t="s">
        <v>106</v>
      </c>
      <c s="26">
        <v>14.285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40</v>
      </c>
    </row>
    <row r="178" spans="1:5" ht="12.75">
      <c r="A178" s="30" t="s">
        <v>45</v>
      </c>
      <c r="E178" s="31" t="s">
        <v>419</v>
      </c>
    </row>
    <row r="179" spans="1:5" ht="267.75">
      <c r="A179" t="s">
        <v>46</v>
      </c>
      <c r="E179" s="29" t="s">
        <v>386</v>
      </c>
    </row>
    <row r="180" spans="1:18" ht="12.75" customHeight="1">
      <c r="A180" s="5" t="s">
        <v>36</v>
      </c>
      <c s="5"/>
      <c s="35" t="s">
        <v>26</v>
      </c>
      <c s="5"/>
      <c s="21" t="s">
        <v>194</v>
      </c>
      <c s="5"/>
      <c s="5"/>
      <c s="5"/>
      <c s="36">
        <f>0+Q180</f>
      </c>
      <c r="O180">
        <f>0+R180</f>
      </c>
      <c r="Q180">
        <f>0+I181+I185+I189+I193+I197+I201</f>
      </c>
      <c>
        <f>0+O181+O185+O189+O193+O197+O201</f>
      </c>
    </row>
    <row r="181" spans="1:16" ht="12.75">
      <c r="A181" s="18" t="s">
        <v>38</v>
      </c>
      <c s="23" t="s">
        <v>420</v>
      </c>
      <c s="23" t="s">
        <v>421</v>
      </c>
      <c s="18" t="s">
        <v>40</v>
      </c>
      <c s="24" t="s">
        <v>422</v>
      </c>
      <c s="25" t="s">
        <v>115</v>
      </c>
      <c s="26">
        <v>35.639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25.5">
      <c r="A182" s="28" t="s">
        <v>43</v>
      </c>
      <c r="E182" s="29" t="s">
        <v>423</v>
      </c>
    </row>
    <row r="183" spans="1:5" ht="38.25">
      <c r="A183" s="30" t="s">
        <v>45</v>
      </c>
      <c r="E183" s="31" t="s">
        <v>424</v>
      </c>
    </row>
    <row r="184" spans="1:5" ht="369.75">
      <c r="A184" t="s">
        <v>46</v>
      </c>
      <c r="E184" s="29" t="s">
        <v>398</v>
      </c>
    </row>
    <row r="185" spans="1:16" ht="12.75">
      <c r="A185" s="18" t="s">
        <v>38</v>
      </c>
      <c s="23" t="s">
        <v>425</v>
      </c>
      <c s="23" t="s">
        <v>426</v>
      </c>
      <c s="18" t="s">
        <v>40</v>
      </c>
      <c s="24" t="s">
        <v>427</v>
      </c>
      <c s="25" t="s">
        <v>115</v>
      </c>
      <c s="26">
        <v>22.95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428</v>
      </c>
    </row>
    <row r="187" spans="1:5" ht="12.75">
      <c r="A187" s="30" t="s">
        <v>45</v>
      </c>
      <c r="E187" s="31" t="s">
        <v>429</v>
      </c>
    </row>
    <row r="188" spans="1:5" ht="369.75">
      <c r="A188" t="s">
        <v>46</v>
      </c>
      <c r="E188" s="29" t="s">
        <v>398</v>
      </c>
    </row>
    <row r="189" spans="1:16" ht="12.75">
      <c r="A189" s="18" t="s">
        <v>38</v>
      </c>
      <c s="23" t="s">
        <v>430</v>
      </c>
      <c s="23" t="s">
        <v>431</v>
      </c>
      <c s="18" t="s">
        <v>40</v>
      </c>
      <c s="24" t="s">
        <v>432</v>
      </c>
      <c s="25" t="s">
        <v>115</v>
      </c>
      <c s="26">
        <v>63.44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25.5">
      <c r="A190" s="28" t="s">
        <v>43</v>
      </c>
      <c r="E190" s="29" t="s">
        <v>433</v>
      </c>
    </row>
    <row r="191" spans="1:5" ht="12.75">
      <c r="A191" s="30" t="s">
        <v>45</v>
      </c>
      <c r="E191" s="31" t="s">
        <v>434</v>
      </c>
    </row>
    <row r="192" spans="1:5" ht="38.25">
      <c r="A192" t="s">
        <v>46</v>
      </c>
      <c r="E192" s="29" t="s">
        <v>435</v>
      </c>
    </row>
    <row r="193" spans="1:16" ht="12.75">
      <c r="A193" s="18" t="s">
        <v>38</v>
      </c>
      <c s="23" t="s">
        <v>436</v>
      </c>
      <c s="23" t="s">
        <v>437</v>
      </c>
      <c s="18" t="s">
        <v>40</v>
      </c>
      <c s="24" t="s">
        <v>438</v>
      </c>
      <c s="25" t="s">
        <v>115</v>
      </c>
      <c s="26">
        <v>21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25.5">
      <c r="A194" s="28" t="s">
        <v>43</v>
      </c>
      <c r="E194" s="29" t="s">
        <v>439</v>
      </c>
    </row>
    <row r="195" spans="1:5" ht="12.75">
      <c r="A195" s="30" t="s">
        <v>45</v>
      </c>
      <c r="E195" s="31" t="s">
        <v>440</v>
      </c>
    </row>
    <row r="196" spans="1:5" ht="51">
      <c r="A196" t="s">
        <v>46</v>
      </c>
      <c r="E196" s="29" t="s">
        <v>441</v>
      </c>
    </row>
    <row r="197" spans="1:16" ht="12.75">
      <c r="A197" s="18" t="s">
        <v>38</v>
      </c>
      <c s="23" t="s">
        <v>442</v>
      </c>
      <c s="23" t="s">
        <v>443</v>
      </c>
      <c s="18" t="s">
        <v>40</v>
      </c>
      <c s="24" t="s">
        <v>444</v>
      </c>
      <c s="25" t="s">
        <v>115</v>
      </c>
      <c s="26">
        <v>30.6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25.5">
      <c r="A198" s="28" t="s">
        <v>43</v>
      </c>
      <c r="E198" s="29" t="s">
        <v>445</v>
      </c>
    </row>
    <row r="199" spans="1:5" ht="12.75">
      <c r="A199" s="30" t="s">
        <v>45</v>
      </c>
      <c r="E199" s="31" t="s">
        <v>446</v>
      </c>
    </row>
    <row r="200" spans="1:5" ht="102">
      <c r="A200" t="s">
        <v>46</v>
      </c>
      <c r="E200" s="29" t="s">
        <v>447</v>
      </c>
    </row>
    <row r="201" spans="1:16" ht="12.75">
      <c r="A201" s="18" t="s">
        <v>38</v>
      </c>
      <c s="23" t="s">
        <v>448</v>
      </c>
      <c s="23" t="s">
        <v>449</v>
      </c>
      <c s="18" t="s">
        <v>40</v>
      </c>
      <c s="24" t="s">
        <v>450</v>
      </c>
      <c s="25" t="s">
        <v>115</v>
      </c>
      <c s="26">
        <v>4.368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451</v>
      </c>
    </row>
    <row r="203" spans="1:5" ht="12.75">
      <c r="A203" s="30" t="s">
        <v>45</v>
      </c>
      <c r="E203" s="31" t="s">
        <v>452</v>
      </c>
    </row>
    <row r="204" spans="1:5" ht="357">
      <c r="A204" t="s">
        <v>46</v>
      </c>
      <c r="E204" s="29" t="s">
        <v>453</v>
      </c>
    </row>
    <row r="205" spans="1:18" ht="12.75" customHeight="1">
      <c r="A205" s="5" t="s">
        <v>36</v>
      </c>
      <c s="5"/>
      <c s="35" t="s">
        <v>28</v>
      </c>
      <c s="5"/>
      <c s="21" t="s">
        <v>200</v>
      </c>
      <c s="5"/>
      <c s="5"/>
      <c s="5"/>
      <c s="36">
        <f>0+Q205</f>
      </c>
      <c r="O205">
        <f>0+R205</f>
      </c>
      <c r="Q205">
        <f>0+I206+I210+I214+I218+I222+I226+I230+I234+I238+I242+I246</f>
      </c>
      <c>
        <f>0+O206+O210+O214+O218+O222+O226+O230+O234+O238+O242+O246</f>
      </c>
    </row>
    <row r="206" spans="1:16" ht="12.75">
      <c r="A206" s="18" t="s">
        <v>38</v>
      </c>
      <c s="23" t="s">
        <v>454</v>
      </c>
      <c s="23" t="s">
        <v>455</v>
      </c>
      <c s="18" t="s">
        <v>40</v>
      </c>
      <c s="24" t="s">
        <v>456</v>
      </c>
      <c s="25" t="s">
        <v>169</v>
      </c>
      <c s="26">
        <v>735.8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25.5">
      <c r="A207" s="28" t="s">
        <v>43</v>
      </c>
      <c r="E207" s="29" t="s">
        <v>457</v>
      </c>
    </row>
    <row r="208" spans="1:5" ht="12.75">
      <c r="A208" s="30" t="s">
        <v>45</v>
      </c>
      <c r="E208" s="31" t="s">
        <v>458</v>
      </c>
    </row>
    <row r="209" spans="1:5" ht="51">
      <c r="A209" t="s">
        <v>46</v>
      </c>
      <c r="E209" s="29" t="s">
        <v>205</v>
      </c>
    </row>
    <row r="210" spans="1:16" ht="12.75">
      <c r="A210" s="18" t="s">
        <v>38</v>
      </c>
      <c s="23" t="s">
        <v>459</v>
      </c>
      <c s="23" t="s">
        <v>460</v>
      </c>
      <c s="18" t="s">
        <v>40</v>
      </c>
      <c s="24" t="s">
        <v>461</v>
      </c>
      <c s="25" t="s">
        <v>115</v>
      </c>
      <c s="26">
        <v>1.5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12.75">
      <c r="A211" s="28" t="s">
        <v>43</v>
      </c>
      <c r="E211" s="29" t="s">
        <v>462</v>
      </c>
    </row>
    <row r="212" spans="1:5" ht="12.75">
      <c r="A212" s="30" t="s">
        <v>45</v>
      </c>
      <c r="E212" s="31" t="s">
        <v>463</v>
      </c>
    </row>
    <row r="213" spans="1:5" ht="38.25">
      <c r="A213" t="s">
        <v>46</v>
      </c>
      <c r="E213" s="29" t="s">
        <v>464</v>
      </c>
    </row>
    <row r="214" spans="1:16" ht="12.75">
      <c r="A214" s="18" t="s">
        <v>38</v>
      </c>
      <c s="23" t="s">
        <v>465</v>
      </c>
      <c s="23" t="s">
        <v>466</v>
      </c>
      <c s="18" t="s">
        <v>40</v>
      </c>
      <c s="24" t="s">
        <v>467</v>
      </c>
      <c s="25" t="s">
        <v>169</v>
      </c>
      <c s="26">
        <v>367.9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25.5">
      <c r="A215" s="28" t="s">
        <v>43</v>
      </c>
      <c r="E215" s="29" t="s">
        <v>468</v>
      </c>
    </row>
    <row r="216" spans="1:5" ht="12.75">
      <c r="A216" s="30" t="s">
        <v>45</v>
      </c>
      <c r="E216" s="31" t="s">
        <v>40</v>
      </c>
    </row>
    <row r="217" spans="1:5" ht="51">
      <c r="A217" t="s">
        <v>46</v>
      </c>
      <c r="E217" s="29" t="s">
        <v>469</v>
      </c>
    </row>
    <row r="218" spans="1:16" ht="12.75">
      <c r="A218" s="18" t="s">
        <v>38</v>
      </c>
      <c s="23" t="s">
        <v>470</v>
      </c>
      <c s="23" t="s">
        <v>471</v>
      </c>
      <c s="18" t="s">
        <v>40</v>
      </c>
      <c s="24" t="s">
        <v>472</v>
      </c>
      <c s="25" t="s">
        <v>169</v>
      </c>
      <c s="26">
        <v>979.96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25.5">
      <c r="A219" s="28" t="s">
        <v>43</v>
      </c>
      <c r="E219" s="29" t="s">
        <v>473</v>
      </c>
    </row>
    <row r="220" spans="1:5" ht="51">
      <c r="A220" s="30" t="s">
        <v>45</v>
      </c>
      <c r="E220" s="31" t="s">
        <v>474</v>
      </c>
    </row>
    <row r="221" spans="1:5" ht="51">
      <c r="A221" t="s">
        <v>46</v>
      </c>
      <c r="E221" s="29" t="s">
        <v>469</v>
      </c>
    </row>
    <row r="222" spans="1:16" ht="12.75">
      <c r="A222" s="18" t="s">
        <v>38</v>
      </c>
      <c s="23" t="s">
        <v>475</v>
      </c>
      <c s="23" t="s">
        <v>476</v>
      </c>
      <c s="18" t="s">
        <v>40</v>
      </c>
      <c s="24" t="s">
        <v>477</v>
      </c>
      <c s="25" t="s">
        <v>169</v>
      </c>
      <c s="26">
        <v>367.9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25.5">
      <c r="A223" s="28" t="s">
        <v>43</v>
      </c>
      <c r="E223" s="29" t="s">
        <v>478</v>
      </c>
    </row>
    <row r="224" spans="1:5" ht="12.75">
      <c r="A224" s="30" t="s">
        <v>45</v>
      </c>
      <c r="E224" s="31" t="s">
        <v>40</v>
      </c>
    </row>
    <row r="225" spans="1:5" ht="51">
      <c r="A225" t="s">
        <v>46</v>
      </c>
      <c r="E225" s="29" t="s">
        <v>469</v>
      </c>
    </row>
    <row r="226" spans="1:16" ht="12.75">
      <c r="A226" s="18" t="s">
        <v>38</v>
      </c>
      <c s="23" t="s">
        <v>479</v>
      </c>
      <c s="23" t="s">
        <v>480</v>
      </c>
      <c s="18" t="s">
        <v>40</v>
      </c>
      <c s="24" t="s">
        <v>481</v>
      </c>
      <c s="25" t="s">
        <v>169</v>
      </c>
      <c s="26">
        <v>500.81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25.5">
      <c r="A227" s="28" t="s">
        <v>43</v>
      </c>
      <c r="E227" s="29" t="s">
        <v>482</v>
      </c>
    </row>
    <row r="228" spans="1:5" ht="12.75">
      <c r="A228" s="30" t="s">
        <v>45</v>
      </c>
      <c r="E228" s="31" t="s">
        <v>483</v>
      </c>
    </row>
    <row r="229" spans="1:5" ht="140.25">
      <c r="A229" t="s">
        <v>46</v>
      </c>
      <c r="E229" s="29" t="s">
        <v>210</v>
      </c>
    </row>
    <row r="230" spans="1:16" ht="12.75">
      <c r="A230" s="18" t="s">
        <v>38</v>
      </c>
      <c s="23" t="s">
        <v>484</v>
      </c>
      <c s="23" t="s">
        <v>485</v>
      </c>
      <c s="18" t="s">
        <v>40</v>
      </c>
      <c s="24" t="s">
        <v>486</v>
      </c>
      <c s="25" t="s">
        <v>169</v>
      </c>
      <c s="26">
        <v>111.16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25.5">
      <c r="A231" s="28" t="s">
        <v>43</v>
      </c>
      <c r="E231" s="29" t="s">
        <v>487</v>
      </c>
    </row>
    <row r="232" spans="1:5" ht="12.75">
      <c r="A232" s="30" t="s">
        <v>45</v>
      </c>
      <c r="E232" s="31" t="s">
        <v>488</v>
      </c>
    </row>
    <row r="233" spans="1:5" ht="140.25">
      <c r="A233" t="s">
        <v>46</v>
      </c>
      <c r="E233" s="29" t="s">
        <v>210</v>
      </c>
    </row>
    <row r="234" spans="1:16" ht="12.75">
      <c r="A234" s="18" t="s">
        <v>38</v>
      </c>
      <c s="23" t="s">
        <v>489</v>
      </c>
      <c s="23" t="s">
        <v>490</v>
      </c>
      <c s="18" t="s">
        <v>40</v>
      </c>
      <c s="24" t="s">
        <v>491</v>
      </c>
      <c s="25" t="s">
        <v>169</v>
      </c>
      <c s="26">
        <v>367.9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25.5">
      <c r="A235" s="28" t="s">
        <v>43</v>
      </c>
      <c r="E235" s="29" t="s">
        <v>492</v>
      </c>
    </row>
    <row r="236" spans="1:5" ht="12.75">
      <c r="A236" s="30" t="s">
        <v>45</v>
      </c>
      <c r="E236" s="31" t="s">
        <v>493</v>
      </c>
    </row>
    <row r="237" spans="1:5" ht="140.25">
      <c r="A237" t="s">
        <v>46</v>
      </c>
      <c r="E237" s="29" t="s">
        <v>210</v>
      </c>
    </row>
    <row r="238" spans="1:16" ht="12.75">
      <c r="A238" s="18" t="s">
        <v>38</v>
      </c>
      <c s="23" t="s">
        <v>494</v>
      </c>
      <c s="23" t="s">
        <v>495</v>
      </c>
      <c s="18" t="s">
        <v>40</v>
      </c>
      <c s="24" t="s">
        <v>496</v>
      </c>
      <c s="25" t="s">
        <v>169</v>
      </c>
      <c s="26">
        <v>367.9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25.5">
      <c r="A239" s="28" t="s">
        <v>43</v>
      </c>
      <c r="E239" s="29" t="s">
        <v>497</v>
      </c>
    </row>
    <row r="240" spans="1:5" ht="12.75">
      <c r="A240" s="30" t="s">
        <v>45</v>
      </c>
      <c r="E240" s="31" t="s">
        <v>493</v>
      </c>
    </row>
    <row r="241" spans="1:5" ht="140.25">
      <c r="A241" t="s">
        <v>46</v>
      </c>
      <c r="E241" s="29" t="s">
        <v>210</v>
      </c>
    </row>
    <row r="242" spans="1:16" ht="12.75">
      <c r="A242" s="18" t="s">
        <v>38</v>
      </c>
      <c s="23" t="s">
        <v>498</v>
      </c>
      <c s="23" t="s">
        <v>499</v>
      </c>
      <c s="18" t="s">
        <v>40</v>
      </c>
      <c s="24" t="s">
        <v>500</v>
      </c>
      <c s="25" t="s">
        <v>169</v>
      </c>
      <c s="26">
        <v>111.16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38.25">
      <c r="A243" s="28" t="s">
        <v>43</v>
      </c>
      <c r="E243" s="29" t="s">
        <v>501</v>
      </c>
    </row>
    <row r="244" spans="1:5" ht="12.75">
      <c r="A244" s="30" t="s">
        <v>45</v>
      </c>
      <c r="E244" s="31" t="s">
        <v>488</v>
      </c>
    </row>
    <row r="245" spans="1:5" ht="140.25">
      <c r="A245" t="s">
        <v>46</v>
      </c>
      <c r="E245" s="29" t="s">
        <v>210</v>
      </c>
    </row>
    <row r="246" spans="1:16" ht="12.75">
      <c r="A246" s="18" t="s">
        <v>38</v>
      </c>
      <c s="23" t="s">
        <v>502</v>
      </c>
      <c s="23" t="s">
        <v>503</v>
      </c>
      <c s="18" t="s">
        <v>40</v>
      </c>
      <c s="24" t="s">
        <v>504</v>
      </c>
      <c s="25" t="s">
        <v>169</v>
      </c>
      <c s="26">
        <v>111.16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25.5">
      <c r="A247" s="28" t="s">
        <v>43</v>
      </c>
      <c r="E247" s="29" t="s">
        <v>505</v>
      </c>
    </row>
    <row r="248" spans="1:5" ht="12.75">
      <c r="A248" s="30" t="s">
        <v>45</v>
      </c>
      <c r="E248" s="31" t="s">
        <v>488</v>
      </c>
    </row>
    <row r="249" spans="1:5" ht="25.5">
      <c r="A249" t="s">
        <v>46</v>
      </c>
      <c r="E249" s="29" t="s">
        <v>506</v>
      </c>
    </row>
    <row r="250" spans="1:18" ht="12.75" customHeight="1">
      <c r="A250" s="5" t="s">
        <v>36</v>
      </c>
      <c s="5"/>
      <c s="35" t="s">
        <v>30</v>
      </c>
      <c s="5"/>
      <c s="21" t="s">
        <v>507</v>
      </c>
      <c s="5"/>
      <c s="5"/>
      <c s="5"/>
      <c s="36">
        <f>0+Q250</f>
      </c>
      <c r="O250">
        <f>0+R250</f>
      </c>
      <c r="Q250">
        <f>0+I251</f>
      </c>
      <c>
        <f>0+O251</f>
      </c>
    </row>
    <row r="251" spans="1:16" ht="12.75">
      <c r="A251" s="18" t="s">
        <v>38</v>
      </c>
      <c s="23" t="s">
        <v>508</v>
      </c>
      <c s="23" t="s">
        <v>509</v>
      </c>
      <c s="18" t="s">
        <v>40</v>
      </c>
      <c s="24" t="s">
        <v>510</v>
      </c>
      <c s="25" t="s">
        <v>169</v>
      </c>
      <c s="26">
        <v>31.65</v>
      </c>
      <c s="27">
        <v>0</v>
      </c>
      <c s="27">
        <f>ROUND(ROUND(H251,2)*ROUND(G251,3),2)</f>
      </c>
      <c r="O251">
        <f>(I251*21)/100</f>
      </c>
      <c t="s">
        <v>16</v>
      </c>
    </row>
    <row r="252" spans="1:5" ht="12.75">
      <c r="A252" s="28" t="s">
        <v>43</v>
      </c>
      <c r="E252" s="29" t="s">
        <v>511</v>
      </c>
    </row>
    <row r="253" spans="1:5" ht="12.75">
      <c r="A253" s="30" t="s">
        <v>45</v>
      </c>
      <c r="E253" s="31" t="s">
        <v>512</v>
      </c>
    </row>
    <row r="254" spans="1:5" ht="25.5">
      <c r="A254" t="s">
        <v>46</v>
      </c>
      <c r="E254" s="29" t="s">
        <v>513</v>
      </c>
    </row>
    <row r="255" spans="1:18" ht="12.75" customHeight="1">
      <c r="A255" s="5" t="s">
        <v>36</v>
      </c>
      <c s="5"/>
      <c s="35" t="s">
        <v>134</v>
      </c>
      <c s="5"/>
      <c s="21" t="s">
        <v>514</v>
      </c>
      <c s="5"/>
      <c s="5"/>
      <c s="5"/>
      <c s="36">
        <f>0+Q255</f>
      </c>
      <c r="O255">
        <f>0+R255</f>
      </c>
      <c r="Q255">
        <f>0+I256+I260+I264+I268+I272+I276</f>
      </c>
      <c>
        <f>0+O256+O260+O264+O268+O272+O276</f>
      </c>
    </row>
    <row r="256" spans="1:16" ht="25.5">
      <c r="A256" s="18" t="s">
        <v>38</v>
      </c>
      <c s="23" t="s">
        <v>515</v>
      </c>
      <c s="23" t="s">
        <v>516</v>
      </c>
      <c s="18" t="s">
        <v>40</v>
      </c>
      <c s="24" t="s">
        <v>517</v>
      </c>
      <c s="25" t="s">
        <v>169</v>
      </c>
      <c s="26">
        <v>567</v>
      </c>
      <c s="27">
        <v>0</v>
      </c>
      <c s="27">
        <f>ROUND(ROUND(H256,2)*ROUND(G256,3),2)</f>
      </c>
      <c r="O256">
        <f>(I256*21)/100</f>
      </c>
      <c t="s">
        <v>16</v>
      </c>
    </row>
    <row r="257" spans="1:5" ht="25.5">
      <c r="A257" s="28" t="s">
        <v>43</v>
      </c>
      <c r="E257" s="29" t="s">
        <v>518</v>
      </c>
    </row>
    <row r="258" spans="1:5" ht="89.25">
      <c r="A258" s="30" t="s">
        <v>45</v>
      </c>
      <c r="E258" s="31" t="s">
        <v>519</v>
      </c>
    </row>
    <row r="259" spans="1:5" ht="191.25">
      <c r="A259" t="s">
        <v>46</v>
      </c>
      <c r="E259" s="29" t="s">
        <v>520</v>
      </c>
    </row>
    <row r="260" spans="1:16" ht="12.75">
      <c r="A260" s="18" t="s">
        <v>38</v>
      </c>
      <c s="23" t="s">
        <v>521</v>
      </c>
      <c s="23" t="s">
        <v>522</v>
      </c>
      <c s="18" t="s">
        <v>40</v>
      </c>
      <c s="24" t="s">
        <v>523</v>
      </c>
      <c s="25" t="s">
        <v>169</v>
      </c>
      <c s="26">
        <v>78.36</v>
      </c>
      <c s="27">
        <v>0</v>
      </c>
      <c s="27">
        <f>ROUND(ROUND(H260,2)*ROUND(G260,3),2)</f>
      </c>
      <c r="O260">
        <f>(I260*21)/100</f>
      </c>
      <c t="s">
        <v>16</v>
      </c>
    </row>
    <row r="261" spans="1:5" ht="25.5">
      <c r="A261" s="28" t="s">
        <v>43</v>
      </c>
      <c r="E261" s="29" t="s">
        <v>524</v>
      </c>
    </row>
    <row r="262" spans="1:5" ht="38.25">
      <c r="A262" s="30" t="s">
        <v>45</v>
      </c>
      <c r="E262" s="31" t="s">
        <v>525</v>
      </c>
    </row>
    <row r="263" spans="1:5" ht="191.25">
      <c r="A263" t="s">
        <v>46</v>
      </c>
      <c r="E263" s="29" t="s">
        <v>526</v>
      </c>
    </row>
    <row r="264" spans="1:16" ht="25.5">
      <c r="A264" s="18" t="s">
        <v>38</v>
      </c>
      <c s="23" t="s">
        <v>527</v>
      </c>
      <c s="23" t="s">
        <v>528</v>
      </c>
      <c s="18" t="s">
        <v>40</v>
      </c>
      <c s="24" t="s">
        <v>529</v>
      </c>
      <c s="25" t="s">
        <v>169</v>
      </c>
      <c s="26">
        <v>204.192</v>
      </c>
      <c s="27">
        <v>0</v>
      </c>
      <c s="27">
        <f>ROUND(ROUND(H264,2)*ROUND(G264,3),2)</f>
      </c>
      <c r="O264">
        <f>(I264*21)/100</f>
      </c>
      <c t="s">
        <v>16</v>
      </c>
    </row>
    <row r="265" spans="1:5" ht="38.25">
      <c r="A265" s="28" t="s">
        <v>43</v>
      </c>
      <c r="E265" s="29" t="s">
        <v>530</v>
      </c>
    </row>
    <row r="266" spans="1:5" ht="38.25">
      <c r="A266" s="30" t="s">
        <v>45</v>
      </c>
      <c r="E266" s="31" t="s">
        <v>531</v>
      </c>
    </row>
    <row r="267" spans="1:5" ht="204">
      <c r="A267" t="s">
        <v>46</v>
      </c>
      <c r="E267" s="29" t="s">
        <v>532</v>
      </c>
    </row>
    <row r="268" spans="1:16" ht="25.5">
      <c r="A268" s="18" t="s">
        <v>38</v>
      </c>
      <c s="23" t="s">
        <v>533</v>
      </c>
      <c s="23" t="s">
        <v>534</v>
      </c>
      <c s="18" t="s">
        <v>40</v>
      </c>
      <c s="24" t="s">
        <v>535</v>
      </c>
      <c s="25" t="s">
        <v>169</v>
      </c>
      <c s="26">
        <v>22.56</v>
      </c>
      <c s="27">
        <v>0</v>
      </c>
      <c s="27">
        <f>ROUND(ROUND(H268,2)*ROUND(G268,3),2)</f>
      </c>
      <c r="O268">
        <f>(I268*21)/100</f>
      </c>
      <c t="s">
        <v>16</v>
      </c>
    </row>
    <row r="269" spans="1:5" ht="25.5">
      <c r="A269" s="28" t="s">
        <v>43</v>
      </c>
      <c r="E269" s="29" t="s">
        <v>536</v>
      </c>
    </row>
    <row r="270" spans="1:5" ht="12.75">
      <c r="A270" s="30" t="s">
        <v>45</v>
      </c>
      <c r="E270" s="31" t="s">
        <v>537</v>
      </c>
    </row>
    <row r="271" spans="1:5" ht="204">
      <c r="A271" t="s">
        <v>46</v>
      </c>
      <c r="E271" s="29" t="s">
        <v>538</v>
      </c>
    </row>
    <row r="272" spans="1:16" ht="12.75">
      <c r="A272" s="18" t="s">
        <v>38</v>
      </c>
      <c s="23" t="s">
        <v>539</v>
      </c>
      <c s="23" t="s">
        <v>540</v>
      </c>
      <c s="18" t="s">
        <v>40</v>
      </c>
      <c s="24" t="s">
        <v>541</v>
      </c>
      <c s="25" t="s">
        <v>169</v>
      </c>
      <c s="26">
        <v>181.647</v>
      </c>
      <c s="27">
        <v>0</v>
      </c>
      <c s="27">
        <f>ROUND(ROUND(H272,2)*ROUND(G272,3),2)</f>
      </c>
      <c r="O272">
        <f>(I272*21)/100</f>
      </c>
      <c t="s">
        <v>16</v>
      </c>
    </row>
    <row r="273" spans="1:5" ht="38.25">
      <c r="A273" s="28" t="s">
        <v>43</v>
      </c>
      <c r="E273" s="29" t="s">
        <v>542</v>
      </c>
    </row>
    <row r="274" spans="1:5" ht="12.75">
      <c r="A274" s="30" t="s">
        <v>45</v>
      </c>
      <c r="E274" s="31" t="s">
        <v>543</v>
      </c>
    </row>
    <row r="275" spans="1:5" ht="38.25">
      <c r="A275" t="s">
        <v>46</v>
      </c>
      <c r="E275" s="29" t="s">
        <v>544</v>
      </c>
    </row>
    <row r="276" spans="1:16" ht="12.75">
      <c r="A276" s="18" t="s">
        <v>38</v>
      </c>
      <c s="23" t="s">
        <v>545</v>
      </c>
      <c s="23" t="s">
        <v>546</v>
      </c>
      <c s="18" t="s">
        <v>40</v>
      </c>
      <c s="24" t="s">
        <v>547</v>
      </c>
      <c s="25" t="s">
        <v>169</v>
      </c>
      <c s="26">
        <v>45.693</v>
      </c>
      <c s="27">
        <v>0</v>
      </c>
      <c s="27">
        <f>ROUND(ROUND(H276,2)*ROUND(G276,3),2)</f>
      </c>
      <c r="O276">
        <f>(I276*21)/100</f>
      </c>
      <c t="s">
        <v>16</v>
      </c>
    </row>
    <row r="277" spans="1:5" ht="12.75">
      <c r="A277" s="28" t="s">
        <v>43</v>
      </c>
      <c r="E277" s="29" t="s">
        <v>548</v>
      </c>
    </row>
    <row r="278" spans="1:5" ht="38.25">
      <c r="A278" s="30" t="s">
        <v>45</v>
      </c>
      <c r="E278" s="31" t="s">
        <v>549</v>
      </c>
    </row>
    <row r="279" spans="1:5" ht="51">
      <c r="A279" t="s">
        <v>46</v>
      </c>
      <c r="E279" s="29" t="s">
        <v>550</v>
      </c>
    </row>
    <row r="280" spans="1:18" ht="12.75" customHeight="1">
      <c r="A280" s="5" t="s">
        <v>36</v>
      </c>
      <c s="5"/>
      <c s="35" t="s">
        <v>74</v>
      </c>
      <c s="5"/>
      <c s="21" t="s">
        <v>217</v>
      </c>
      <c s="5"/>
      <c s="5"/>
      <c s="5"/>
      <c s="36">
        <f>0+Q280</f>
      </c>
      <c r="O280">
        <f>0+R280</f>
      </c>
      <c r="Q280">
        <f>0+I281+I285+I289</f>
      </c>
      <c>
        <f>0+O281+O285+O289</f>
      </c>
    </row>
    <row r="281" spans="1:16" ht="12.75">
      <c r="A281" s="18" t="s">
        <v>38</v>
      </c>
      <c s="23" t="s">
        <v>551</v>
      </c>
      <c s="23" t="s">
        <v>552</v>
      </c>
      <c s="18" t="s">
        <v>40</v>
      </c>
      <c s="24" t="s">
        <v>553</v>
      </c>
      <c s="25" t="s">
        <v>221</v>
      </c>
      <c s="26">
        <v>10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12.75">
      <c r="A282" s="28" t="s">
        <v>43</v>
      </c>
      <c r="E282" s="29" t="s">
        <v>554</v>
      </c>
    </row>
    <row r="283" spans="1:5" ht="12.75">
      <c r="A283" s="30" t="s">
        <v>45</v>
      </c>
      <c r="E283" s="31" t="s">
        <v>40</v>
      </c>
    </row>
    <row r="284" spans="1:5" ht="255">
      <c r="A284" t="s">
        <v>46</v>
      </c>
      <c r="E284" s="29" t="s">
        <v>224</v>
      </c>
    </row>
    <row r="285" spans="1:16" ht="12.75">
      <c r="A285" s="18" t="s">
        <v>38</v>
      </c>
      <c s="23" t="s">
        <v>555</v>
      </c>
      <c s="23" t="s">
        <v>556</v>
      </c>
      <c s="18" t="s">
        <v>40</v>
      </c>
      <c s="24" t="s">
        <v>557</v>
      </c>
      <c s="25" t="s">
        <v>221</v>
      </c>
      <c s="26">
        <v>15</v>
      </c>
      <c s="27">
        <v>0</v>
      </c>
      <c s="27">
        <f>ROUND(ROUND(H285,2)*ROUND(G285,3),2)</f>
      </c>
      <c r="O285">
        <f>(I285*21)/100</f>
      </c>
      <c t="s">
        <v>16</v>
      </c>
    </row>
    <row r="286" spans="1:5" ht="25.5">
      <c r="A286" s="28" t="s">
        <v>43</v>
      </c>
      <c r="E286" s="29" t="s">
        <v>558</v>
      </c>
    </row>
    <row r="287" spans="1:5" ht="38.25">
      <c r="A287" s="30" t="s">
        <v>45</v>
      </c>
      <c r="E287" s="31" t="s">
        <v>559</v>
      </c>
    </row>
    <row r="288" spans="1:5" ht="178.5">
      <c r="A288" t="s">
        <v>46</v>
      </c>
      <c r="E288" s="29" t="s">
        <v>560</v>
      </c>
    </row>
    <row r="289" spans="1:16" ht="12.75">
      <c r="A289" s="18" t="s">
        <v>38</v>
      </c>
      <c s="23" t="s">
        <v>561</v>
      </c>
      <c s="23" t="s">
        <v>562</v>
      </c>
      <c s="18" t="s">
        <v>40</v>
      </c>
      <c s="24" t="s">
        <v>563</v>
      </c>
      <c s="25" t="s">
        <v>259</v>
      </c>
      <c s="26">
        <v>1</v>
      </c>
      <c s="27">
        <v>0</v>
      </c>
      <c s="27">
        <f>ROUND(ROUND(H289,2)*ROUND(G289,3),2)</f>
      </c>
      <c r="O289">
        <f>(I289*21)/100</f>
      </c>
      <c t="s">
        <v>16</v>
      </c>
    </row>
    <row r="290" spans="1:5" ht="12.75">
      <c r="A290" s="28" t="s">
        <v>43</v>
      </c>
      <c r="E290" s="29" t="s">
        <v>564</v>
      </c>
    </row>
    <row r="291" spans="1:5" ht="12.75">
      <c r="A291" s="30" t="s">
        <v>45</v>
      </c>
      <c r="E291" s="31" t="s">
        <v>40</v>
      </c>
    </row>
    <row r="292" spans="1:5" ht="76.5">
      <c r="A292" t="s">
        <v>46</v>
      </c>
      <c r="E292" s="29" t="s">
        <v>565</v>
      </c>
    </row>
    <row r="293" spans="1:18" ht="12.75" customHeight="1">
      <c r="A293" s="5" t="s">
        <v>36</v>
      </c>
      <c s="5"/>
      <c s="35" t="s">
        <v>33</v>
      </c>
      <c s="5"/>
      <c s="21" t="s">
        <v>225</v>
      </c>
      <c s="5"/>
      <c s="5"/>
      <c s="5"/>
      <c s="36">
        <f>0+Q293</f>
      </c>
      <c r="O293">
        <f>0+R293</f>
      </c>
      <c r="Q293">
        <f>0+I294+I298+I302+I306+I310+I314+I318+I322+I326+I330+I334+I338+I342+I346+I350+I354+I358+I362+I366+I370+I374</f>
      </c>
      <c>
        <f>0+O294+O298+O302+O306+O310+O314+O318+O322+O326+O330+O334+O338+O342+O346+O350+O354+O358+O362+O366+O370+O374</f>
      </c>
    </row>
    <row r="294" spans="1:16" ht="12.75">
      <c r="A294" s="18" t="s">
        <v>38</v>
      </c>
      <c s="23" t="s">
        <v>566</v>
      </c>
      <c s="23" t="s">
        <v>567</v>
      </c>
      <c s="18" t="s">
        <v>40</v>
      </c>
      <c s="24" t="s">
        <v>568</v>
      </c>
      <c s="25" t="s">
        <v>221</v>
      </c>
      <c s="26">
        <v>14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569</v>
      </c>
    </row>
    <row r="296" spans="1:5" ht="12.75">
      <c r="A296" s="30" t="s">
        <v>45</v>
      </c>
      <c r="E296" s="31" t="s">
        <v>40</v>
      </c>
    </row>
    <row r="297" spans="1:5" ht="63.75">
      <c r="A297" t="s">
        <v>46</v>
      </c>
      <c r="E297" s="29" t="s">
        <v>570</v>
      </c>
    </row>
    <row r="298" spans="1:16" ht="12.75">
      <c r="A298" s="18" t="s">
        <v>38</v>
      </c>
      <c s="23" t="s">
        <v>571</v>
      </c>
      <c s="23" t="s">
        <v>572</v>
      </c>
      <c s="18" t="s">
        <v>40</v>
      </c>
      <c s="24" t="s">
        <v>573</v>
      </c>
      <c s="25" t="s">
        <v>221</v>
      </c>
      <c s="26">
        <v>21.4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25.5">
      <c r="A299" s="28" t="s">
        <v>43</v>
      </c>
      <c r="E299" s="29" t="s">
        <v>574</v>
      </c>
    </row>
    <row r="300" spans="1:5" ht="12.75">
      <c r="A300" s="30" t="s">
        <v>45</v>
      </c>
      <c r="E300" s="31" t="s">
        <v>575</v>
      </c>
    </row>
    <row r="301" spans="1:5" ht="38.25">
      <c r="A301" t="s">
        <v>46</v>
      </c>
      <c r="E301" s="29" t="s">
        <v>236</v>
      </c>
    </row>
    <row r="302" spans="1:16" ht="12.75">
      <c r="A302" s="18" t="s">
        <v>38</v>
      </c>
      <c s="23" t="s">
        <v>576</v>
      </c>
      <c s="23" t="s">
        <v>577</v>
      </c>
      <c s="18" t="s">
        <v>40</v>
      </c>
      <c s="24" t="s">
        <v>578</v>
      </c>
      <c s="25" t="s">
        <v>221</v>
      </c>
      <c s="26">
        <v>19</v>
      </c>
      <c s="27">
        <v>0</v>
      </c>
      <c s="27">
        <f>ROUND(ROUND(H302,2)*ROUND(G302,3),2)</f>
      </c>
      <c r="O302">
        <f>(I302*21)/100</f>
      </c>
      <c t="s">
        <v>16</v>
      </c>
    </row>
    <row r="303" spans="1:5" ht="12.75">
      <c r="A303" s="28" t="s">
        <v>43</v>
      </c>
      <c r="E303" s="29" t="s">
        <v>579</v>
      </c>
    </row>
    <row r="304" spans="1:5" ht="12.75">
      <c r="A304" s="30" t="s">
        <v>45</v>
      </c>
      <c r="E304" s="31" t="s">
        <v>580</v>
      </c>
    </row>
    <row r="305" spans="1:5" ht="63.75">
      <c r="A305" t="s">
        <v>46</v>
      </c>
      <c r="E305" s="29" t="s">
        <v>581</v>
      </c>
    </row>
    <row r="306" spans="1:16" ht="12.75">
      <c r="A306" s="18" t="s">
        <v>38</v>
      </c>
      <c s="23" t="s">
        <v>582</v>
      </c>
      <c s="23" t="s">
        <v>583</v>
      </c>
      <c s="18" t="s">
        <v>40</v>
      </c>
      <c s="24" t="s">
        <v>584</v>
      </c>
      <c s="25" t="s">
        <v>221</v>
      </c>
      <c s="26">
        <v>19.2</v>
      </c>
      <c s="27">
        <v>0</v>
      </c>
      <c s="27">
        <f>ROUND(ROUND(H306,2)*ROUND(G306,3),2)</f>
      </c>
      <c r="O306">
        <f>(I306*21)/100</f>
      </c>
      <c t="s">
        <v>16</v>
      </c>
    </row>
    <row r="307" spans="1:5" ht="25.5">
      <c r="A307" s="28" t="s">
        <v>43</v>
      </c>
      <c r="E307" s="29" t="s">
        <v>585</v>
      </c>
    </row>
    <row r="308" spans="1:5" ht="12.75">
      <c r="A308" s="30" t="s">
        <v>45</v>
      </c>
      <c r="E308" s="31" t="s">
        <v>586</v>
      </c>
    </row>
    <row r="309" spans="1:5" ht="38.25">
      <c r="A309" t="s">
        <v>46</v>
      </c>
      <c r="E309" s="29" t="s">
        <v>236</v>
      </c>
    </row>
    <row r="310" spans="1:16" ht="12.75">
      <c r="A310" s="18" t="s">
        <v>38</v>
      </c>
      <c s="23" t="s">
        <v>587</v>
      </c>
      <c s="23" t="s">
        <v>588</v>
      </c>
      <c s="18" t="s">
        <v>40</v>
      </c>
      <c s="24" t="s">
        <v>589</v>
      </c>
      <c s="25" t="s">
        <v>259</v>
      </c>
      <c s="26">
        <v>4</v>
      </c>
      <c s="27">
        <v>0</v>
      </c>
      <c s="27">
        <f>ROUND(ROUND(H310,2)*ROUND(G310,3),2)</f>
      </c>
      <c r="O310">
        <f>(I310*21)/100</f>
      </c>
      <c t="s">
        <v>16</v>
      </c>
    </row>
    <row r="311" spans="1:5" ht="12.75">
      <c r="A311" s="28" t="s">
        <v>43</v>
      </c>
      <c r="E311" s="29" t="s">
        <v>590</v>
      </c>
    </row>
    <row r="312" spans="1:5" ht="12.75">
      <c r="A312" s="30" t="s">
        <v>45</v>
      </c>
      <c r="E312" s="31" t="s">
        <v>40</v>
      </c>
    </row>
    <row r="313" spans="1:5" ht="51">
      <c r="A313" t="s">
        <v>46</v>
      </c>
      <c r="E313" s="29" t="s">
        <v>591</v>
      </c>
    </row>
    <row r="314" spans="1:16" ht="12.75">
      <c r="A314" s="18" t="s">
        <v>38</v>
      </c>
      <c s="23" t="s">
        <v>592</v>
      </c>
      <c s="23" t="s">
        <v>593</v>
      </c>
      <c s="18" t="s">
        <v>40</v>
      </c>
      <c s="24" t="s">
        <v>594</v>
      </c>
      <c s="25" t="s">
        <v>259</v>
      </c>
      <c s="26">
        <v>2</v>
      </c>
      <c s="27">
        <v>0</v>
      </c>
      <c s="27">
        <f>ROUND(ROUND(H314,2)*ROUND(G314,3),2)</f>
      </c>
      <c r="O314">
        <f>(I314*21)/100</f>
      </c>
      <c t="s">
        <v>16</v>
      </c>
    </row>
    <row r="315" spans="1:5" ht="12.75">
      <c r="A315" s="28" t="s">
        <v>43</v>
      </c>
      <c r="E315" s="29" t="s">
        <v>595</v>
      </c>
    </row>
    <row r="316" spans="1:5" ht="12.75">
      <c r="A316" s="30" t="s">
        <v>45</v>
      </c>
      <c r="E316" s="31" t="s">
        <v>40</v>
      </c>
    </row>
    <row r="317" spans="1:5" ht="63.75">
      <c r="A317" t="s">
        <v>46</v>
      </c>
      <c r="E317" s="29" t="s">
        <v>596</v>
      </c>
    </row>
    <row r="318" spans="1:16" ht="12.75">
      <c r="A318" s="18" t="s">
        <v>38</v>
      </c>
      <c s="23" t="s">
        <v>597</v>
      </c>
      <c s="23" t="s">
        <v>598</v>
      </c>
      <c s="18" t="s">
        <v>40</v>
      </c>
      <c s="24" t="s">
        <v>599</v>
      </c>
      <c s="25" t="s">
        <v>259</v>
      </c>
      <c s="26">
        <v>2</v>
      </c>
      <c s="27">
        <v>0</v>
      </c>
      <c s="27">
        <f>ROUND(ROUND(H318,2)*ROUND(G318,3),2)</f>
      </c>
      <c r="O318">
        <f>(I318*21)/100</f>
      </c>
      <c t="s">
        <v>16</v>
      </c>
    </row>
    <row r="319" spans="1:5" ht="25.5">
      <c r="A319" s="28" t="s">
        <v>43</v>
      </c>
      <c r="E319" s="29" t="s">
        <v>600</v>
      </c>
    </row>
    <row r="320" spans="1:5" ht="12.75">
      <c r="A320" s="30" t="s">
        <v>45</v>
      </c>
      <c r="E320" s="31" t="s">
        <v>40</v>
      </c>
    </row>
    <row r="321" spans="1:5" ht="25.5">
      <c r="A321" t="s">
        <v>46</v>
      </c>
      <c r="E321" s="29" t="s">
        <v>601</v>
      </c>
    </row>
    <row r="322" spans="1:16" ht="25.5">
      <c r="A322" s="18" t="s">
        <v>38</v>
      </c>
      <c s="23" t="s">
        <v>602</v>
      </c>
      <c s="23" t="s">
        <v>603</v>
      </c>
      <c s="18" t="s">
        <v>40</v>
      </c>
      <c s="24" t="s">
        <v>604</v>
      </c>
      <c s="25" t="s">
        <v>169</v>
      </c>
      <c s="26">
        <v>27.5</v>
      </c>
      <c s="27">
        <v>0</v>
      </c>
      <c s="27">
        <f>ROUND(ROUND(H322,2)*ROUND(G322,3),2)</f>
      </c>
      <c r="O322">
        <f>(I322*21)/100</f>
      </c>
      <c t="s">
        <v>16</v>
      </c>
    </row>
    <row r="323" spans="1:5" ht="12.75">
      <c r="A323" s="28" t="s">
        <v>43</v>
      </c>
      <c r="E323" s="29" t="s">
        <v>605</v>
      </c>
    </row>
    <row r="324" spans="1:5" ht="12.75">
      <c r="A324" s="30" t="s">
        <v>45</v>
      </c>
      <c r="E324" s="31" t="s">
        <v>606</v>
      </c>
    </row>
    <row r="325" spans="1:5" ht="38.25">
      <c r="A325" t="s">
        <v>46</v>
      </c>
      <c r="E325" s="29" t="s">
        <v>607</v>
      </c>
    </row>
    <row r="326" spans="1:16" ht="25.5">
      <c r="A326" s="18" t="s">
        <v>38</v>
      </c>
      <c s="23" t="s">
        <v>608</v>
      </c>
      <c s="23" t="s">
        <v>609</v>
      </c>
      <c s="18" t="s">
        <v>40</v>
      </c>
      <c s="24" t="s">
        <v>610</v>
      </c>
      <c s="25" t="s">
        <v>169</v>
      </c>
      <c s="26">
        <v>27.5</v>
      </c>
      <c s="27">
        <v>0</v>
      </c>
      <c s="27">
        <f>ROUND(ROUND(H326,2)*ROUND(G326,3),2)</f>
      </c>
      <c r="O326">
        <f>(I326*21)/100</f>
      </c>
      <c t="s">
        <v>16</v>
      </c>
    </row>
    <row r="327" spans="1:5" ht="12.75">
      <c r="A327" s="28" t="s">
        <v>43</v>
      </c>
      <c r="E327" s="29" t="s">
        <v>611</v>
      </c>
    </row>
    <row r="328" spans="1:5" ht="12.75">
      <c r="A328" s="30" t="s">
        <v>45</v>
      </c>
      <c r="E328" s="31" t="s">
        <v>606</v>
      </c>
    </row>
    <row r="329" spans="1:5" ht="38.25">
      <c r="A329" t="s">
        <v>46</v>
      </c>
      <c r="E329" s="29" t="s">
        <v>607</v>
      </c>
    </row>
    <row r="330" spans="1:16" ht="12.75">
      <c r="A330" s="18" t="s">
        <v>38</v>
      </c>
      <c s="23" t="s">
        <v>612</v>
      </c>
      <c s="23" t="s">
        <v>613</v>
      </c>
      <c s="18" t="s">
        <v>40</v>
      </c>
      <c s="24" t="s">
        <v>614</v>
      </c>
      <c s="25" t="s">
        <v>221</v>
      </c>
      <c s="26">
        <v>37.7</v>
      </c>
      <c s="27">
        <v>0</v>
      </c>
      <c s="27">
        <f>ROUND(ROUND(H330,2)*ROUND(G330,3),2)</f>
      </c>
      <c r="O330">
        <f>(I330*21)/100</f>
      </c>
      <c t="s">
        <v>16</v>
      </c>
    </row>
    <row r="331" spans="1:5" ht="25.5">
      <c r="A331" s="28" t="s">
        <v>43</v>
      </c>
      <c r="E331" s="29" t="s">
        <v>615</v>
      </c>
    </row>
    <row r="332" spans="1:5" ht="12.75">
      <c r="A332" s="30" t="s">
        <v>45</v>
      </c>
      <c r="E332" s="31" t="s">
        <v>616</v>
      </c>
    </row>
    <row r="333" spans="1:5" ht="51">
      <c r="A333" t="s">
        <v>46</v>
      </c>
      <c r="E333" s="29" t="s">
        <v>617</v>
      </c>
    </row>
    <row r="334" spans="1:16" ht="12.75">
      <c r="A334" s="18" t="s">
        <v>38</v>
      </c>
      <c s="23" t="s">
        <v>618</v>
      </c>
      <c s="23" t="s">
        <v>619</v>
      </c>
      <c s="18" t="s">
        <v>40</v>
      </c>
      <c s="24" t="s">
        <v>620</v>
      </c>
      <c s="25" t="s">
        <v>221</v>
      </c>
      <c s="26">
        <v>66</v>
      </c>
      <c s="27">
        <v>0</v>
      </c>
      <c s="27">
        <f>ROUND(ROUND(H334,2)*ROUND(G334,3),2)</f>
      </c>
      <c r="O334">
        <f>(I334*21)/100</f>
      </c>
      <c t="s">
        <v>16</v>
      </c>
    </row>
    <row r="335" spans="1:5" ht="12.75">
      <c r="A335" s="28" t="s">
        <v>43</v>
      </c>
      <c r="E335" s="29" t="s">
        <v>621</v>
      </c>
    </row>
    <row r="336" spans="1:5" ht="12.75">
      <c r="A336" s="30" t="s">
        <v>45</v>
      </c>
      <c r="E336" s="31" t="s">
        <v>622</v>
      </c>
    </row>
    <row r="337" spans="1:5" ht="51">
      <c r="A337" t="s">
        <v>46</v>
      </c>
      <c r="E337" s="29" t="s">
        <v>623</v>
      </c>
    </row>
    <row r="338" spans="1:16" ht="12.75">
      <c r="A338" s="18" t="s">
        <v>38</v>
      </c>
      <c s="23" t="s">
        <v>624</v>
      </c>
      <c s="23" t="s">
        <v>625</v>
      </c>
      <c s="18" t="s">
        <v>40</v>
      </c>
      <c s="24" t="s">
        <v>626</v>
      </c>
      <c s="25" t="s">
        <v>221</v>
      </c>
      <c s="26">
        <v>246.9</v>
      </c>
      <c s="27">
        <v>0</v>
      </c>
      <c s="27">
        <f>ROUND(ROUND(H338,2)*ROUND(G338,3),2)</f>
      </c>
      <c r="O338">
        <f>(I338*21)/100</f>
      </c>
      <c t="s">
        <v>16</v>
      </c>
    </row>
    <row r="339" spans="1:5" ht="63.75">
      <c r="A339" s="28" t="s">
        <v>43</v>
      </c>
      <c r="E339" s="29" t="s">
        <v>627</v>
      </c>
    </row>
    <row r="340" spans="1:5" ht="12.75">
      <c r="A340" s="30" t="s">
        <v>45</v>
      </c>
      <c r="E340" s="31" t="s">
        <v>628</v>
      </c>
    </row>
    <row r="341" spans="1:5" ht="25.5">
      <c r="A341" t="s">
        <v>46</v>
      </c>
      <c r="E341" s="29" t="s">
        <v>629</v>
      </c>
    </row>
    <row r="342" spans="1:16" ht="12.75">
      <c r="A342" s="18" t="s">
        <v>38</v>
      </c>
      <c s="23" t="s">
        <v>630</v>
      </c>
      <c s="23" t="s">
        <v>631</v>
      </c>
      <c s="18" t="s">
        <v>40</v>
      </c>
      <c s="24" t="s">
        <v>632</v>
      </c>
      <c s="25" t="s">
        <v>221</v>
      </c>
      <c s="26">
        <v>16</v>
      </c>
      <c s="27">
        <v>0</v>
      </c>
      <c s="27">
        <f>ROUND(ROUND(H342,2)*ROUND(G342,3),2)</f>
      </c>
      <c r="O342">
        <f>(I342*21)/100</f>
      </c>
      <c t="s">
        <v>16</v>
      </c>
    </row>
    <row r="343" spans="1:5" ht="12.75">
      <c r="A343" s="28" t="s">
        <v>43</v>
      </c>
      <c r="E343" s="29" t="s">
        <v>633</v>
      </c>
    </row>
    <row r="344" spans="1:5" ht="12.75">
      <c r="A344" s="30" t="s">
        <v>45</v>
      </c>
      <c r="E344" s="31" t="s">
        <v>634</v>
      </c>
    </row>
    <row r="345" spans="1:5" ht="25.5">
      <c r="A345" t="s">
        <v>46</v>
      </c>
      <c r="E345" s="29" t="s">
        <v>629</v>
      </c>
    </row>
    <row r="346" spans="1:16" ht="12.75">
      <c r="A346" s="18" t="s">
        <v>38</v>
      </c>
      <c s="23" t="s">
        <v>635</v>
      </c>
      <c s="23" t="s">
        <v>636</v>
      </c>
      <c s="18" t="s">
        <v>40</v>
      </c>
      <c s="24" t="s">
        <v>637</v>
      </c>
      <c s="25" t="s">
        <v>221</v>
      </c>
      <c s="26">
        <v>7.34</v>
      </c>
      <c s="27">
        <v>0</v>
      </c>
      <c s="27">
        <f>ROUND(ROUND(H346,2)*ROUND(G346,3),2)</f>
      </c>
      <c r="O346">
        <f>(I346*21)/100</f>
      </c>
      <c t="s">
        <v>16</v>
      </c>
    </row>
    <row r="347" spans="1:5" ht="12.75">
      <c r="A347" s="28" t="s">
        <v>43</v>
      </c>
      <c r="E347" s="29" t="s">
        <v>638</v>
      </c>
    </row>
    <row r="348" spans="1:5" ht="12.75">
      <c r="A348" s="30" t="s">
        <v>45</v>
      </c>
      <c r="E348" s="31" t="s">
        <v>639</v>
      </c>
    </row>
    <row r="349" spans="1:5" ht="38.25">
      <c r="A349" t="s">
        <v>46</v>
      </c>
      <c r="E349" s="29" t="s">
        <v>640</v>
      </c>
    </row>
    <row r="350" spans="1:16" ht="12.75">
      <c r="A350" s="18" t="s">
        <v>38</v>
      </c>
      <c s="23" t="s">
        <v>641</v>
      </c>
      <c s="23" t="s">
        <v>642</v>
      </c>
      <c s="18" t="s">
        <v>40</v>
      </c>
      <c s="24" t="s">
        <v>643</v>
      </c>
      <c s="25" t="s">
        <v>221</v>
      </c>
      <c s="26">
        <v>246.9</v>
      </c>
      <c s="27">
        <v>0</v>
      </c>
      <c s="27">
        <f>ROUND(ROUND(H350,2)*ROUND(G350,3),2)</f>
      </c>
      <c r="O350">
        <f>(I350*21)/100</f>
      </c>
      <c t="s">
        <v>16</v>
      </c>
    </row>
    <row r="351" spans="1:5" ht="12.75">
      <c r="A351" s="28" t="s">
        <v>43</v>
      </c>
      <c r="E351" s="29" t="s">
        <v>644</v>
      </c>
    </row>
    <row r="352" spans="1:5" ht="12.75">
      <c r="A352" s="30" t="s">
        <v>45</v>
      </c>
      <c r="E352" s="31" t="s">
        <v>40</v>
      </c>
    </row>
    <row r="353" spans="1:5" ht="38.25">
      <c r="A353" t="s">
        <v>46</v>
      </c>
      <c r="E353" s="29" t="s">
        <v>640</v>
      </c>
    </row>
    <row r="354" spans="1:16" ht="12.75">
      <c r="A354" s="18" t="s">
        <v>38</v>
      </c>
      <c s="23" t="s">
        <v>645</v>
      </c>
      <c s="23" t="s">
        <v>646</v>
      </c>
      <c s="18" t="s">
        <v>40</v>
      </c>
      <c s="24" t="s">
        <v>647</v>
      </c>
      <c s="25" t="s">
        <v>221</v>
      </c>
      <c s="26">
        <v>10.5</v>
      </c>
      <c s="27">
        <v>0</v>
      </c>
      <c s="27">
        <f>ROUND(ROUND(H354,2)*ROUND(G354,3),2)</f>
      </c>
      <c r="O354">
        <f>(I354*21)/100</f>
      </c>
      <c t="s">
        <v>16</v>
      </c>
    </row>
    <row r="355" spans="1:5" ht="25.5">
      <c r="A355" s="28" t="s">
        <v>43</v>
      </c>
      <c r="E355" s="29" t="s">
        <v>648</v>
      </c>
    </row>
    <row r="356" spans="1:5" ht="12.75">
      <c r="A356" s="30" t="s">
        <v>45</v>
      </c>
      <c r="E356" s="31" t="s">
        <v>40</v>
      </c>
    </row>
    <row r="357" spans="1:5" ht="89.25">
      <c r="A357" t="s">
        <v>46</v>
      </c>
      <c r="E357" s="29" t="s">
        <v>649</v>
      </c>
    </row>
    <row r="358" spans="1:16" ht="12.75">
      <c r="A358" s="18" t="s">
        <v>38</v>
      </c>
      <c s="23" t="s">
        <v>650</v>
      </c>
      <c s="23" t="s">
        <v>651</v>
      </c>
      <c s="18" t="s">
        <v>40</v>
      </c>
      <c s="24" t="s">
        <v>652</v>
      </c>
      <c s="25" t="s">
        <v>259</v>
      </c>
      <c s="26">
        <v>1</v>
      </c>
      <c s="27">
        <v>0</v>
      </c>
      <c s="27">
        <f>ROUND(ROUND(H358,2)*ROUND(G358,3),2)</f>
      </c>
      <c r="O358">
        <f>(I358*21)/100</f>
      </c>
      <c t="s">
        <v>16</v>
      </c>
    </row>
    <row r="359" spans="1:5" ht="12.75">
      <c r="A359" s="28" t="s">
        <v>43</v>
      </c>
      <c r="E359" s="29" t="s">
        <v>653</v>
      </c>
    </row>
    <row r="360" spans="1:5" ht="12.75">
      <c r="A360" s="30" t="s">
        <v>45</v>
      </c>
      <c r="E360" s="31" t="s">
        <v>40</v>
      </c>
    </row>
    <row r="361" spans="1:5" ht="267.75">
      <c r="A361" t="s">
        <v>46</v>
      </c>
      <c r="E361" s="29" t="s">
        <v>654</v>
      </c>
    </row>
    <row r="362" spans="1:16" ht="12.75">
      <c r="A362" s="18" t="s">
        <v>38</v>
      </c>
      <c s="23" t="s">
        <v>655</v>
      </c>
      <c s="23" t="s">
        <v>656</v>
      </c>
      <c s="18" t="s">
        <v>40</v>
      </c>
      <c s="24" t="s">
        <v>657</v>
      </c>
      <c s="25" t="s">
        <v>115</v>
      </c>
      <c s="26">
        <v>90.6</v>
      </c>
      <c s="27">
        <v>0</v>
      </c>
      <c s="27">
        <f>ROUND(ROUND(H362,2)*ROUND(G362,3),2)</f>
      </c>
      <c r="O362">
        <f>(I362*21)/100</f>
      </c>
      <c t="s">
        <v>16</v>
      </c>
    </row>
    <row r="363" spans="1:5" ht="38.25">
      <c r="A363" s="28" t="s">
        <v>43</v>
      </c>
      <c r="E363" s="29" t="s">
        <v>658</v>
      </c>
    </row>
    <row r="364" spans="1:5" ht="12.75">
      <c r="A364" s="30" t="s">
        <v>45</v>
      </c>
      <c r="E364" s="31" t="s">
        <v>659</v>
      </c>
    </row>
    <row r="365" spans="1:5" ht="102">
      <c r="A365" t="s">
        <v>46</v>
      </c>
      <c r="E365" s="29" t="s">
        <v>660</v>
      </c>
    </row>
    <row r="366" spans="1:16" ht="12.75">
      <c r="A366" s="18" t="s">
        <v>38</v>
      </c>
      <c s="23" t="s">
        <v>661</v>
      </c>
      <c s="23" t="s">
        <v>662</v>
      </c>
      <c s="18" t="s">
        <v>40</v>
      </c>
      <c s="24" t="s">
        <v>663</v>
      </c>
      <c s="25" t="s">
        <v>115</v>
      </c>
      <c s="26">
        <v>31.136</v>
      </c>
      <c s="27">
        <v>0</v>
      </c>
      <c s="27">
        <f>ROUND(ROUND(H366,2)*ROUND(G366,3),2)</f>
      </c>
      <c r="O366">
        <f>(I366*21)/100</f>
      </c>
      <c t="s">
        <v>16</v>
      </c>
    </row>
    <row r="367" spans="1:5" ht="25.5">
      <c r="A367" s="28" t="s">
        <v>43</v>
      </c>
      <c r="E367" s="29" t="s">
        <v>664</v>
      </c>
    </row>
    <row r="368" spans="1:5" ht="38.25">
      <c r="A368" s="30" t="s">
        <v>45</v>
      </c>
      <c r="E368" s="31" t="s">
        <v>665</v>
      </c>
    </row>
    <row r="369" spans="1:5" ht="102">
      <c r="A369" t="s">
        <v>46</v>
      </c>
      <c r="E369" s="29" t="s">
        <v>660</v>
      </c>
    </row>
    <row r="370" spans="1:16" ht="12.75">
      <c r="A370" s="18" t="s">
        <v>38</v>
      </c>
      <c s="23" t="s">
        <v>666</v>
      </c>
      <c s="23" t="s">
        <v>667</v>
      </c>
      <c s="18" t="s">
        <v>40</v>
      </c>
      <c s="24" t="s">
        <v>668</v>
      </c>
      <c s="25" t="s">
        <v>121</v>
      </c>
      <c s="26">
        <v>778.4</v>
      </c>
      <c s="27">
        <v>0</v>
      </c>
      <c s="27">
        <f>ROUND(ROUND(H370,2)*ROUND(G370,3),2)</f>
      </c>
      <c r="O370">
        <f>(I370*21)/100</f>
      </c>
      <c t="s">
        <v>16</v>
      </c>
    </row>
    <row r="371" spans="1:5" ht="12.75">
      <c r="A371" s="28" t="s">
        <v>43</v>
      </c>
      <c r="E371" s="29" t="s">
        <v>669</v>
      </c>
    </row>
    <row r="372" spans="1:5" ht="12.75">
      <c r="A372" s="30" t="s">
        <v>45</v>
      </c>
      <c r="E372" s="31" t="s">
        <v>670</v>
      </c>
    </row>
    <row r="373" spans="1:5" ht="25.5">
      <c r="A373" t="s">
        <v>46</v>
      </c>
      <c r="E373" s="29" t="s">
        <v>124</v>
      </c>
    </row>
    <row r="374" spans="1:16" ht="12.75">
      <c r="A374" s="18" t="s">
        <v>38</v>
      </c>
      <c s="23" t="s">
        <v>671</v>
      </c>
      <c s="23" t="s">
        <v>672</v>
      </c>
      <c s="18" t="s">
        <v>40</v>
      </c>
      <c s="24" t="s">
        <v>673</v>
      </c>
      <c s="25" t="s">
        <v>169</v>
      </c>
      <c s="26">
        <v>57</v>
      </c>
      <c s="27">
        <v>0</v>
      </c>
      <c s="27">
        <f>ROUND(ROUND(H374,2)*ROUND(G374,3),2)</f>
      </c>
      <c r="O374">
        <f>(I374*21)/100</f>
      </c>
      <c t="s">
        <v>16</v>
      </c>
    </row>
    <row r="375" spans="1:5" ht="25.5">
      <c r="A375" s="28" t="s">
        <v>43</v>
      </c>
      <c r="E375" s="29" t="s">
        <v>674</v>
      </c>
    </row>
    <row r="376" spans="1:5" ht="12.75">
      <c r="A376" s="30" t="s">
        <v>45</v>
      </c>
      <c r="E376" s="31" t="s">
        <v>40</v>
      </c>
    </row>
    <row r="377" spans="1:5" ht="76.5">
      <c r="A377" t="s">
        <v>46</v>
      </c>
      <c r="E377" s="29" t="s">
        <v>675</v>
      </c>
    </row>
    <row r="378" spans="1:18" ht="12.75" customHeight="1">
      <c r="A378" s="5" t="s">
        <v>36</v>
      </c>
      <c s="5"/>
      <c s="35" t="s">
        <v>676</v>
      </c>
      <c s="5"/>
      <c s="21" t="s">
        <v>677</v>
      </c>
      <c s="5"/>
      <c s="5"/>
      <c s="5"/>
      <c s="36">
        <f>0+Q378</f>
      </c>
      <c r="O378">
        <f>0+R378</f>
      </c>
      <c r="Q378">
        <f>0+I379+I383+I387+I391+I395+I399+I403+I407+I411+I415+I419+I423+I427+I431+I435+I439+I443+I447+I451+I455+I459+I463+I467</f>
      </c>
      <c>
        <f>0+O379+O383+O387+O391+O395+O399+O403+O407+O411+O415+O419+O423+O427+O431+O435+O439+O443+O447+O451+O455+O459+O463+O467</f>
      </c>
    </row>
    <row r="379" spans="1:16" ht="25.5">
      <c r="A379" s="18" t="s">
        <v>38</v>
      </c>
      <c s="23" t="s">
        <v>678</v>
      </c>
      <c s="23" t="s">
        <v>679</v>
      </c>
      <c s="18" t="s">
        <v>40</v>
      </c>
      <c s="24" t="s">
        <v>680</v>
      </c>
      <c s="25" t="s">
        <v>259</v>
      </c>
      <c s="26">
        <v>9</v>
      </c>
      <c s="27">
        <v>0</v>
      </c>
      <c s="27">
        <f>ROUND(ROUND(H379,2)*ROUND(G379,3),2)</f>
      </c>
      <c r="O379">
        <f>(I379*21)/100</f>
      </c>
      <c t="s">
        <v>16</v>
      </c>
    </row>
    <row r="380" spans="1:5" ht="25.5">
      <c r="A380" s="28" t="s">
        <v>43</v>
      </c>
      <c r="E380" s="29" t="s">
        <v>681</v>
      </c>
    </row>
    <row r="381" spans="1:5" ht="12.75">
      <c r="A381" s="30" t="s">
        <v>45</v>
      </c>
      <c r="E381" s="31" t="s">
        <v>40</v>
      </c>
    </row>
    <row r="382" spans="1:5" ht="63.75">
      <c r="A382" t="s">
        <v>46</v>
      </c>
      <c r="E382" s="29" t="s">
        <v>596</v>
      </c>
    </row>
    <row r="383" spans="1:16" ht="12.75">
      <c r="A383" s="18" t="s">
        <v>38</v>
      </c>
      <c s="23" t="s">
        <v>682</v>
      </c>
      <c s="23" t="s">
        <v>683</v>
      </c>
      <c s="18" t="s">
        <v>40</v>
      </c>
      <c s="24" t="s">
        <v>684</v>
      </c>
      <c s="25" t="s">
        <v>259</v>
      </c>
      <c s="26">
        <v>9</v>
      </c>
      <c s="27">
        <v>0</v>
      </c>
      <c s="27">
        <f>ROUND(ROUND(H383,2)*ROUND(G383,3),2)</f>
      </c>
      <c r="O383">
        <f>(I383*21)/100</f>
      </c>
      <c t="s">
        <v>16</v>
      </c>
    </row>
    <row r="384" spans="1:5" ht="12.75">
      <c r="A384" s="28" t="s">
        <v>43</v>
      </c>
      <c r="E384" s="29" t="s">
        <v>685</v>
      </c>
    </row>
    <row r="385" spans="1:5" ht="12.75">
      <c r="A385" s="30" t="s">
        <v>45</v>
      </c>
      <c r="E385" s="31" t="s">
        <v>40</v>
      </c>
    </row>
    <row r="386" spans="1:5" ht="25.5">
      <c r="A386" t="s">
        <v>46</v>
      </c>
      <c r="E386" s="29" t="s">
        <v>601</v>
      </c>
    </row>
    <row r="387" spans="1:16" ht="12.75">
      <c r="A387" s="18" t="s">
        <v>38</v>
      </c>
      <c s="23" t="s">
        <v>686</v>
      </c>
      <c s="23" t="s">
        <v>687</v>
      </c>
      <c s="18" t="s">
        <v>40</v>
      </c>
      <c s="24" t="s">
        <v>688</v>
      </c>
      <c s="25" t="s">
        <v>689</v>
      </c>
      <c s="26">
        <v>1350</v>
      </c>
      <c s="27">
        <v>0</v>
      </c>
      <c s="27">
        <f>ROUND(ROUND(H387,2)*ROUND(G387,3),2)</f>
      </c>
      <c r="O387">
        <f>(I387*21)/100</f>
      </c>
      <c t="s">
        <v>16</v>
      </c>
    </row>
    <row r="388" spans="1:5" ht="12.75">
      <c r="A388" s="28" t="s">
        <v>43</v>
      </c>
      <c r="E388" s="29" t="s">
        <v>690</v>
      </c>
    </row>
    <row r="389" spans="1:5" ht="12.75">
      <c r="A389" s="30" t="s">
        <v>45</v>
      </c>
      <c r="E389" s="31" t="s">
        <v>691</v>
      </c>
    </row>
    <row r="390" spans="1:5" ht="25.5">
      <c r="A390" t="s">
        <v>46</v>
      </c>
      <c r="E390" s="29" t="s">
        <v>692</v>
      </c>
    </row>
    <row r="391" spans="1:16" ht="12.75">
      <c r="A391" s="18" t="s">
        <v>38</v>
      </c>
      <c s="23" t="s">
        <v>693</v>
      </c>
      <c s="23" t="s">
        <v>694</v>
      </c>
      <c s="18" t="s">
        <v>40</v>
      </c>
      <c s="24" t="s">
        <v>695</v>
      </c>
      <c s="25" t="s">
        <v>259</v>
      </c>
      <c s="26">
        <v>4</v>
      </c>
      <c s="27">
        <v>0</v>
      </c>
      <c s="27">
        <f>ROUND(ROUND(H391,2)*ROUND(G391,3),2)</f>
      </c>
      <c r="O391">
        <f>(I391*21)/100</f>
      </c>
      <c t="s">
        <v>16</v>
      </c>
    </row>
    <row r="392" spans="1:5" ht="25.5">
      <c r="A392" s="28" t="s">
        <v>43</v>
      </c>
      <c r="E392" s="29" t="s">
        <v>696</v>
      </c>
    </row>
    <row r="393" spans="1:5" ht="12.75">
      <c r="A393" s="30" t="s">
        <v>45</v>
      </c>
      <c r="E393" s="31" t="s">
        <v>697</v>
      </c>
    </row>
    <row r="394" spans="1:5" ht="63.75">
      <c r="A394" t="s">
        <v>46</v>
      </c>
      <c r="E394" s="29" t="s">
        <v>596</v>
      </c>
    </row>
    <row r="395" spans="1:16" ht="12.75">
      <c r="A395" s="18" t="s">
        <v>38</v>
      </c>
      <c s="23" t="s">
        <v>698</v>
      </c>
      <c s="23" t="s">
        <v>699</v>
      </c>
      <c s="18" t="s">
        <v>40</v>
      </c>
      <c s="24" t="s">
        <v>700</v>
      </c>
      <c s="25" t="s">
        <v>259</v>
      </c>
      <c s="26">
        <v>4</v>
      </c>
      <c s="27">
        <v>0</v>
      </c>
      <c s="27">
        <f>ROUND(ROUND(H395,2)*ROUND(G395,3),2)</f>
      </c>
      <c r="O395">
        <f>(I395*21)/100</f>
      </c>
      <c t="s">
        <v>16</v>
      </c>
    </row>
    <row r="396" spans="1:5" ht="12.75">
      <c r="A396" s="28" t="s">
        <v>43</v>
      </c>
      <c r="E396" s="29" t="s">
        <v>701</v>
      </c>
    </row>
    <row r="397" spans="1:5" ht="12.75">
      <c r="A397" s="30" t="s">
        <v>45</v>
      </c>
      <c r="E397" s="31" t="s">
        <v>40</v>
      </c>
    </row>
    <row r="398" spans="1:5" ht="25.5">
      <c r="A398" t="s">
        <v>46</v>
      </c>
      <c r="E398" s="29" t="s">
        <v>601</v>
      </c>
    </row>
    <row r="399" spans="1:16" ht="12.75">
      <c r="A399" s="18" t="s">
        <v>38</v>
      </c>
      <c s="23" t="s">
        <v>702</v>
      </c>
      <c s="23" t="s">
        <v>703</v>
      </c>
      <c s="18" t="s">
        <v>40</v>
      </c>
      <c s="24" t="s">
        <v>704</v>
      </c>
      <c s="25" t="s">
        <v>689</v>
      </c>
      <c s="26">
        <v>600</v>
      </c>
      <c s="27">
        <v>0</v>
      </c>
      <c s="27">
        <f>ROUND(ROUND(H399,2)*ROUND(G399,3),2)</f>
      </c>
      <c r="O399">
        <f>(I399*21)/100</f>
      </c>
      <c t="s">
        <v>16</v>
      </c>
    </row>
    <row r="400" spans="1:5" ht="12.75">
      <c r="A400" s="28" t="s">
        <v>43</v>
      </c>
      <c r="E400" s="29" t="s">
        <v>705</v>
      </c>
    </row>
    <row r="401" spans="1:5" ht="12.75">
      <c r="A401" s="30" t="s">
        <v>45</v>
      </c>
      <c r="E401" s="31" t="s">
        <v>706</v>
      </c>
    </row>
    <row r="402" spans="1:5" ht="25.5">
      <c r="A402" t="s">
        <v>46</v>
      </c>
      <c r="E402" s="29" t="s">
        <v>692</v>
      </c>
    </row>
    <row r="403" spans="1:16" ht="12.75">
      <c r="A403" s="18" t="s">
        <v>38</v>
      </c>
      <c s="23" t="s">
        <v>707</v>
      </c>
      <c s="23" t="s">
        <v>708</v>
      </c>
      <c s="18" t="s">
        <v>40</v>
      </c>
      <c s="24" t="s">
        <v>709</v>
      </c>
      <c s="25" t="s">
        <v>169</v>
      </c>
      <c s="26">
        <v>3</v>
      </c>
      <c s="27">
        <v>0</v>
      </c>
      <c s="27">
        <f>ROUND(ROUND(H403,2)*ROUND(G403,3),2)</f>
      </c>
      <c r="O403">
        <f>(I403*21)/100</f>
      </c>
      <c t="s">
        <v>16</v>
      </c>
    </row>
    <row r="404" spans="1:5" ht="12.75">
      <c r="A404" s="28" t="s">
        <v>43</v>
      </c>
      <c r="E404" s="29" t="s">
        <v>710</v>
      </c>
    </row>
    <row r="405" spans="1:5" ht="12.75">
      <c r="A405" s="30" t="s">
        <v>45</v>
      </c>
      <c r="E405" s="31" t="s">
        <v>711</v>
      </c>
    </row>
    <row r="406" spans="1:5" ht="38.25">
      <c r="A406" t="s">
        <v>46</v>
      </c>
      <c r="E406" s="29" t="s">
        <v>712</v>
      </c>
    </row>
    <row r="407" spans="1:16" ht="12.75">
      <c r="A407" s="18" t="s">
        <v>38</v>
      </c>
      <c s="23" t="s">
        <v>713</v>
      </c>
      <c s="23" t="s">
        <v>714</v>
      </c>
      <c s="18" t="s">
        <v>40</v>
      </c>
      <c s="24" t="s">
        <v>715</v>
      </c>
      <c s="25" t="s">
        <v>169</v>
      </c>
      <c s="26">
        <v>3</v>
      </c>
      <c s="27">
        <v>0</v>
      </c>
      <c s="27">
        <f>ROUND(ROUND(H407,2)*ROUND(G407,3),2)</f>
      </c>
      <c r="O407">
        <f>(I407*21)/100</f>
      </c>
      <c t="s">
        <v>16</v>
      </c>
    </row>
    <row r="408" spans="1:5" ht="12.75">
      <c r="A408" s="28" t="s">
        <v>43</v>
      </c>
      <c r="E408" s="29" t="s">
        <v>716</v>
      </c>
    </row>
    <row r="409" spans="1:5" ht="12.75">
      <c r="A409" s="30" t="s">
        <v>45</v>
      </c>
      <c r="E409" s="31" t="s">
        <v>40</v>
      </c>
    </row>
    <row r="410" spans="1:5" ht="25.5">
      <c r="A410" t="s">
        <v>46</v>
      </c>
      <c r="E410" s="29" t="s">
        <v>717</v>
      </c>
    </row>
    <row r="411" spans="1:16" ht="12.75">
      <c r="A411" s="18" t="s">
        <v>38</v>
      </c>
      <c s="23" t="s">
        <v>718</v>
      </c>
      <c s="23" t="s">
        <v>719</v>
      </c>
      <c s="18" t="s">
        <v>40</v>
      </c>
      <c s="24" t="s">
        <v>720</v>
      </c>
      <c s="25" t="s">
        <v>259</v>
      </c>
      <c s="26">
        <v>2</v>
      </c>
      <c s="27">
        <v>0</v>
      </c>
      <c s="27">
        <f>ROUND(ROUND(H411,2)*ROUND(G411,3),2)</f>
      </c>
      <c r="O411">
        <f>(I411*21)/100</f>
      </c>
      <c t="s">
        <v>16</v>
      </c>
    </row>
    <row r="412" spans="1:5" ht="12.75">
      <c r="A412" s="28" t="s">
        <v>43</v>
      </c>
      <c r="E412" s="29" t="s">
        <v>721</v>
      </c>
    </row>
    <row r="413" spans="1:5" ht="12.75">
      <c r="A413" s="30" t="s">
        <v>45</v>
      </c>
      <c r="E413" s="31" t="s">
        <v>40</v>
      </c>
    </row>
    <row r="414" spans="1:5" ht="76.5">
      <c r="A414" t="s">
        <v>46</v>
      </c>
      <c r="E414" s="29" t="s">
        <v>722</v>
      </c>
    </row>
    <row r="415" spans="1:16" ht="12.75">
      <c r="A415" s="18" t="s">
        <v>38</v>
      </c>
      <c s="23" t="s">
        <v>723</v>
      </c>
      <c s="23" t="s">
        <v>724</v>
      </c>
      <c s="18" t="s">
        <v>40</v>
      </c>
      <c s="24" t="s">
        <v>725</v>
      </c>
      <c s="25" t="s">
        <v>259</v>
      </c>
      <c s="26">
        <v>2</v>
      </c>
      <c s="27">
        <v>0</v>
      </c>
      <c s="27">
        <f>ROUND(ROUND(H415,2)*ROUND(G415,3),2)</f>
      </c>
      <c r="O415">
        <f>(I415*21)/100</f>
      </c>
      <c t="s">
        <v>16</v>
      </c>
    </row>
    <row r="416" spans="1:5" ht="12.75">
      <c r="A416" s="28" t="s">
        <v>43</v>
      </c>
      <c r="E416" s="29" t="s">
        <v>726</v>
      </c>
    </row>
    <row r="417" spans="1:5" ht="12.75">
      <c r="A417" s="30" t="s">
        <v>45</v>
      </c>
      <c r="E417" s="31" t="s">
        <v>40</v>
      </c>
    </row>
    <row r="418" spans="1:5" ht="25.5">
      <c r="A418" t="s">
        <v>46</v>
      </c>
      <c r="E418" s="29" t="s">
        <v>727</v>
      </c>
    </row>
    <row r="419" spans="1:16" ht="12.75">
      <c r="A419" s="18" t="s">
        <v>38</v>
      </c>
      <c s="23" t="s">
        <v>728</v>
      </c>
      <c s="23" t="s">
        <v>729</v>
      </c>
      <c s="18" t="s">
        <v>40</v>
      </c>
      <c s="24" t="s">
        <v>730</v>
      </c>
      <c s="25" t="s">
        <v>689</v>
      </c>
      <c s="26">
        <v>300</v>
      </c>
      <c s="27">
        <v>0</v>
      </c>
      <c s="27">
        <f>ROUND(ROUND(H419,2)*ROUND(G419,3),2)</f>
      </c>
      <c r="O419">
        <f>(I419*21)/100</f>
      </c>
      <c t="s">
        <v>16</v>
      </c>
    </row>
    <row r="420" spans="1:5" ht="12.75">
      <c r="A420" s="28" t="s">
        <v>43</v>
      </c>
      <c r="E420" s="29" t="s">
        <v>731</v>
      </c>
    </row>
    <row r="421" spans="1:5" ht="12.75">
      <c r="A421" s="30" t="s">
        <v>45</v>
      </c>
      <c r="E421" s="31" t="s">
        <v>732</v>
      </c>
    </row>
    <row r="422" spans="1:5" ht="25.5">
      <c r="A422" t="s">
        <v>46</v>
      </c>
      <c r="E422" s="29" t="s">
        <v>733</v>
      </c>
    </row>
    <row r="423" spans="1:16" ht="12.75">
      <c r="A423" s="18" t="s">
        <v>38</v>
      </c>
      <c s="23" t="s">
        <v>734</v>
      </c>
      <c s="23" t="s">
        <v>735</v>
      </c>
      <c s="18" t="s">
        <v>40</v>
      </c>
      <c s="24" t="s">
        <v>736</v>
      </c>
      <c s="25" t="s">
        <v>259</v>
      </c>
      <c s="26">
        <v>4</v>
      </c>
      <c s="27">
        <v>0</v>
      </c>
      <c s="27">
        <f>ROUND(ROUND(H423,2)*ROUND(G423,3),2)</f>
      </c>
      <c r="O423">
        <f>(I423*21)/100</f>
      </c>
      <c t="s">
        <v>16</v>
      </c>
    </row>
    <row r="424" spans="1:5" ht="25.5">
      <c r="A424" s="28" t="s">
        <v>43</v>
      </c>
      <c r="E424" s="29" t="s">
        <v>737</v>
      </c>
    </row>
    <row r="425" spans="1:5" ht="12.75">
      <c r="A425" s="30" t="s">
        <v>45</v>
      </c>
      <c r="E425" s="31" t="s">
        <v>40</v>
      </c>
    </row>
    <row r="426" spans="1:5" ht="76.5">
      <c r="A426" t="s">
        <v>46</v>
      </c>
      <c r="E426" s="29" t="s">
        <v>722</v>
      </c>
    </row>
    <row r="427" spans="1:16" ht="12.75">
      <c r="A427" s="18" t="s">
        <v>38</v>
      </c>
      <c s="23" t="s">
        <v>738</v>
      </c>
      <c s="23" t="s">
        <v>739</v>
      </c>
      <c s="18" t="s">
        <v>40</v>
      </c>
      <c s="24" t="s">
        <v>740</v>
      </c>
      <c s="25" t="s">
        <v>259</v>
      </c>
      <c s="26">
        <v>4</v>
      </c>
      <c s="27">
        <v>0</v>
      </c>
      <c s="27">
        <f>ROUND(ROUND(H427,2)*ROUND(G427,3),2)</f>
      </c>
      <c r="O427">
        <f>(I427*21)/100</f>
      </c>
      <c t="s">
        <v>16</v>
      </c>
    </row>
    <row r="428" spans="1:5" ht="12.75">
      <c r="A428" s="28" t="s">
        <v>43</v>
      </c>
      <c r="E428" s="29" t="s">
        <v>741</v>
      </c>
    </row>
    <row r="429" spans="1:5" ht="12.75">
      <c r="A429" s="30" t="s">
        <v>45</v>
      </c>
      <c r="E429" s="31" t="s">
        <v>40</v>
      </c>
    </row>
    <row r="430" spans="1:5" ht="25.5">
      <c r="A430" t="s">
        <v>46</v>
      </c>
      <c r="E430" s="29" t="s">
        <v>727</v>
      </c>
    </row>
    <row r="431" spans="1:16" ht="12.75">
      <c r="A431" s="18" t="s">
        <v>38</v>
      </c>
      <c s="23" t="s">
        <v>742</v>
      </c>
      <c s="23" t="s">
        <v>743</v>
      </c>
      <c s="18" t="s">
        <v>40</v>
      </c>
      <c s="24" t="s">
        <v>744</v>
      </c>
      <c s="25" t="s">
        <v>689</v>
      </c>
      <c s="26">
        <v>600</v>
      </c>
      <c s="27">
        <v>0</v>
      </c>
      <c s="27">
        <f>ROUND(ROUND(H431,2)*ROUND(G431,3),2)</f>
      </c>
      <c r="O431">
        <f>(I431*21)/100</f>
      </c>
      <c t="s">
        <v>16</v>
      </c>
    </row>
    <row r="432" spans="1:5" ht="12.75">
      <c r="A432" s="28" t="s">
        <v>43</v>
      </c>
      <c r="E432" s="29" t="s">
        <v>745</v>
      </c>
    </row>
    <row r="433" spans="1:5" ht="12.75">
      <c r="A433" s="30" t="s">
        <v>45</v>
      </c>
      <c r="E433" s="31" t="s">
        <v>706</v>
      </c>
    </row>
    <row r="434" spans="1:5" ht="25.5">
      <c r="A434" t="s">
        <v>46</v>
      </c>
      <c r="E434" s="29" t="s">
        <v>733</v>
      </c>
    </row>
    <row r="435" spans="1:16" ht="12.75">
      <c r="A435" s="18" t="s">
        <v>38</v>
      </c>
      <c s="23" t="s">
        <v>746</v>
      </c>
      <c s="23" t="s">
        <v>747</v>
      </c>
      <c s="18" t="s">
        <v>40</v>
      </c>
      <c s="24" t="s">
        <v>748</v>
      </c>
      <c s="25" t="s">
        <v>259</v>
      </c>
      <c s="26">
        <v>2</v>
      </c>
      <c s="27">
        <v>0</v>
      </c>
      <c s="27">
        <f>ROUND(ROUND(H435,2)*ROUND(G435,3),2)</f>
      </c>
      <c r="O435">
        <f>(I435*21)/100</f>
      </c>
      <c t="s">
        <v>16</v>
      </c>
    </row>
    <row r="436" spans="1:5" ht="12.75">
      <c r="A436" s="28" t="s">
        <v>43</v>
      </c>
      <c r="E436" s="29" t="s">
        <v>749</v>
      </c>
    </row>
    <row r="437" spans="1:5" ht="12.75">
      <c r="A437" s="30" t="s">
        <v>45</v>
      </c>
      <c r="E437" s="31" t="s">
        <v>40</v>
      </c>
    </row>
    <row r="438" spans="1:5" ht="76.5">
      <c r="A438" t="s">
        <v>46</v>
      </c>
      <c r="E438" s="29" t="s">
        <v>722</v>
      </c>
    </row>
    <row r="439" spans="1:16" ht="12.75">
      <c r="A439" s="18" t="s">
        <v>38</v>
      </c>
      <c s="23" t="s">
        <v>750</v>
      </c>
      <c s="23" t="s">
        <v>751</v>
      </c>
      <c s="18" t="s">
        <v>40</v>
      </c>
      <c s="24" t="s">
        <v>752</v>
      </c>
      <c s="25" t="s">
        <v>259</v>
      </c>
      <c s="26">
        <v>2</v>
      </c>
      <c s="27">
        <v>0</v>
      </c>
      <c s="27">
        <f>ROUND(ROUND(H439,2)*ROUND(G439,3),2)</f>
      </c>
      <c r="O439">
        <f>(I439*21)/100</f>
      </c>
      <c t="s">
        <v>16</v>
      </c>
    </row>
    <row r="440" spans="1:5" ht="12.75">
      <c r="A440" s="28" t="s">
        <v>43</v>
      </c>
      <c r="E440" s="29" t="s">
        <v>753</v>
      </c>
    </row>
    <row r="441" spans="1:5" ht="12.75">
      <c r="A441" s="30" t="s">
        <v>45</v>
      </c>
      <c r="E441" s="31" t="s">
        <v>40</v>
      </c>
    </row>
    <row r="442" spans="1:5" ht="25.5">
      <c r="A442" t="s">
        <v>46</v>
      </c>
      <c r="E442" s="29" t="s">
        <v>727</v>
      </c>
    </row>
    <row r="443" spans="1:16" ht="12.75">
      <c r="A443" s="18" t="s">
        <v>38</v>
      </c>
      <c s="23" t="s">
        <v>754</v>
      </c>
      <c s="23" t="s">
        <v>755</v>
      </c>
      <c s="18" t="s">
        <v>40</v>
      </c>
      <c s="24" t="s">
        <v>756</v>
      </c>
      <c s="25" t="s">
        <v>689</v>
      </c>
      <c s="26">
        <v>300</v>
      </c>
      <c s="27">
        <v>0</v>
      </c>
      <c s="27">
        <f>ROUND(ROUND(H443,2)*ROUND(G443,3),2)</f>
      </c>
      <c r="O443">
        <f>(I443*21)/100</f>
      </c>
      <c t="s">
        <v>16</v>
      </c>
    </row>
    <row r="444" spans="1:5" ht="12.75">
      <c r="A444" s="28" t="s">
        <v>43</v>
      </c>
      <c r="E444" s="29" t="s">
        <v>757</v>
      </c>
    </row>
    <row r="445" spans="1:5" ht="12.75">
      <c r="A445" s="30" t="s">
        <v>45</v>
      </c>
      <c r="E445" s="31" t="s">
        <v>732</v>
      </c>
    </row>
    <row r="446" spans="1:5" ht="25.5">
      <c r="A446" t="s">
        <v>46</v>
      </c>
      <c r="E446" s="29" t="s">
        <v>733</v>
      </c>
    </row>
    <row r="447" spans="1:16" ht="12.75">
      <c r="A447" s="18" t="s">
        <v>38</v>
      </c>
      <c s="23" t="s">
        <v>758</v>
      </c>
      <c s="23" t="s">
        <v>759</v>
      </c>
      <c s="18" t="s">
        <v>40</v>
      </c>
      <c s="24" t="s">
        <v>760</v>
      </c>
      <c s="25" t="s">
        <v>259</v>
      </c>
      <c s="26">
        <v>2</v>
      </c>
      <c s="27">
        <v>0</v>
      </c>
      <c s="27">
        <f>ROUND(ROUND(H447,2)*ROUND(G447,3),2)</f>
      </c>
      <c r="O447">
        <f>(I447*21)/100</f>
      </c>
      <c t="s">
        <v>16</v>
      </c>
    </row>
    <row r="448" spans="1:5" ht="25.5">
      <c r="A448" s="28" t="s">
        <v>43</v>
      </c>
      <c r="E448" s="29" t="s">
        <v>761</v>
      </c>
    </row>
    <row r="449" spans="1:5" ht="12.75">
      <c r="A449" s="30" t="s">
        <v>45</v>
      </c>
      <c r="E449" s="31" t="s">
        <v>40</v>
      </c>
    </row>
    <row r="450" spans="1:5" ht="76.5">
      <c r="A450" t="s">
        <v>46</v>
      </c>
      <c r="E450" s="29" t="s">
        <v>722</v>
      </c>
    </row>
    <row r="451" spans="1:16" ht="12.75">
      <c r="A451" s="18" t="s">
        <v>38</v>
      </c>
      <c s="23" t="s">
        <v>762</v>
      </c>
      <c s="23" t="s">
        <v>763</v>
      </c>
      <c s="18" t="s">
        <v>40</v>
      </c>
      <c s="24" t="s">
        <v>764</v>
      </c>
      <c s="25" t="s">
        <v>259</v>
      </c>
      <c s="26">
        <v>2</v>
      </c>
      <c s="27">
        <v>0</v>
      </c>
      <c s="27">
        <f>ROUND(ROUND(H451,2)*ROUND(G451,3),2)</f>
      </c>
      <c r="O451">
        <f>(I451*21)/100</f>
      </c>
      <c t="s">
        <v>16</v>
      </c>
    </row>
    <row r="452" spans="1:5" ht="12.75">
      <c r="A452" s="28" t="s">
        <v>43</v>
      </c>
      <c r="E452" s="29" t="s">
        <v>765</v>
      </c>
    </row>
    <row r="453" spans="1:5" ht="12.75">
      <c r="A453" s="30" t="s">
        <v>45</v>
      </c>
      <c r="E453" s="31" t="s">
        <v>40</v>
      </c>
    </row>
    <row r="454" spans="1:5" ht="25.5">
      <c r="A454" t="s">
        <v>46</v>
      </c>
      <c r="E454" s="29" t="s">
        <v>727</v>
      </c>
    </row>
    <row r="455" spans="1:16" ht="12.75">
      <c r="A455" s="18" t="s">
        <v>38</v>
      </c>
      <c s="23" t="s">
        <v>766</v>
      </c>
      <c s="23" t="s">
        <v>767</v>
      </c>
      <c s="18" t="s">
        <v>40</v>
      </c>
      <c s="24" t="s">
        <v>768</v>
      </c>
      <c s="25" t="s">
        <v>689</v>
      </c>
      <c s="26">
        <v>300</v>
      </c>
      <c s="27">
        <v>0</v>
      </c>
      <c s="27">
        <f>ROUND(ROUND(H455,2)*ROUND(G455,3),2)</f>
      </c>
      <c r="O455">
        <f>(I455*21)/100</f>
      </c>
      <c t="s">
        <v>16</v>
      </c>
    </row>
    <row r="456" spans="1:5" ht="12.75">
      <c r="A456" s="28" t="s">
        <v>43</v>
      </c>
      <c r="E456" s="29" t="s">
        <v>769</v>
      </c>
    </row>
    <row r="457" spans="1:5" ht="12.75">
      <c r="A457" s="30" t="s">
        <v>45</v>
      </c>
      <c r="E457" s="31" t="s">
        <v>732</v>
      </c>
    </row>
    <row r="458" spans="1:5" ht="25.5">
      <c r="A458" t="s">
        <v>46</v>
      </c>
      <c r="E458" s="29" t="s">
        <v>733</v>
      </c>
    </row>
    <row r="459" spans="1:16" ht="12.75">
      <c r="A459" s="18" t="s">
        <v>38</v>
      </c>
      <c s="23" t="s">
        <v>770</v>
      </c>
      <c s="23" t="s">
        <v>771</v>
      </c>
      <c s="18" t="s">
        <v>40</v>
      </c>
      <c s="24" t="s">
        <v>772</v>
      </c>
      <c s="25" t="s">
        <v>259</v>
      </c>
      <c s="26">
        <v>14</v>
      </c>
      <c s="27">
        <v>0</v>
      </c>
      <c s="27">
        <f>ROUND(ROUND(H459,2)*ROUND(G459,3),2)</f>
      </c>
      <c r="O459">
        <f>(I459*21)/100</f>
      </c>
      <c t="s">
        <v>16</v>
      </c>
    </row>
    <row r="460" spans="1:5" ht="25.5">
      <c r="A460" s="28" t="s">
        <v>43</v>
      </c>
      <c r="E460" s="29" t="s">
        <v>773</v>
      </c>
    </row>
    <row r="461" spans="1:5" ht="12.75">
      <c r="A461" s="30" t="s">
        <v>45</v>
      </c>
      <c r="E461" s="31" t="s">
        <v>40</v>
      </c>
    </row>
    <row r="462" spans="1:5" ht="63.75">
      <c r="A462" t="s">
        <v>46</v>
      </c>
      <c r="E462" s="29" t="s">
        <v>774</v>
      </c>
    </row>
    <row r="463" spans="1:16" ht="12.75">
      <c r="A463" s="18" t="s">
        <v>38</v>
      </c>
      <c s="23" t="s">
        <v>775</v>
      </c>
      <c s="23" t="s">
        <v>776</v>
      </c>
      <c s="18" t="s">
        <v>40</v>
      </c>
      <c s="24" t="s">
        <v>777</v>
      </c>
      <c s="25" t="s">
        <v>259</v>
      </c>
      <c s="26">
        <v>14</v>
      </c>
      <c s="27">
        <v>0</v>
      </c>
      <c s="27">
        <f>ROUND(ROUND(H463,2)*ROUND(G463,3),2)</f>
      </c>
      <c r="O463">
        <f>(I463*21)/100</f>
      </c>
      <c t="s">
        <v>16</v>
      </c>
    </row>
    <row r="464" spans="1:5" ht="12.75">
      <c r="A464" s="28" t="s">
        <v>43</v>
      </c>
      <c r="E464" s="29" t="s">
        <v>778</v>
      </c>
    </row>
    <row r="465" spans="1:5" ht="12.75">
      <c r="A465" s="30" t="s">
        <v>45</v>
      </c>
      <c r="E465" s="31" t="s">
        <v>40</v>
      </c>
    </row>
    <row r="466" spans="1:5" ht="25.5">
      <c r="A466" t="s">
        <v>46</v>
      </c>
      <c r="E466" s="29" t="s">
        <v>727</v>
      </c>
    </row>
    <row r="467" spans="1:16" ht="12.75">
      <c r="A467" s="18" t="s">
        <v>38</v>
      </c>
      <c s="23" t="s">
        <v>779</v>
      </c>
      <c s="23" t="s">
        <v>780</v>
      </c>
      <c s="18" t="s">
        <v>40</v>
      </c>
      <c s="24" t="s">
        <v>781</v>
      </c>
      <c s="25" t="s">
        <v>689</v>
      </c>
      <c s="26">
        <v>2100</v>
      </c>
      <c s="27">
        <v>0</v>
      </c>
      <c s="27">
        <f>ROUND(ROUND(H467,2)*ROUND(G467,3),2)</f>
      </c>
      <c r="O467">
        <f>(I467*21)/100</f>
      </c>
      <c t="s">
        <v>16</v>
      </c>
    </row>
    <row r="468" spans="1:5" ht="12.75">
      <c r="A468" s="28" t="s">
        <v>43</v>
      </c>
      <c r="E468" s="29" t="s">
        <v>782</v>
      </c>
    </row>
    <row r="469" spans="1:5" ht="12.75">
      <c r="A469" s="30" t="s">
        <v>45</v>
      </c>
      <c r="E469" s="31" t="s">
        <v>783</v>
      </c>
    </row>
    <row r="470" spans="1:5" ht="25.5">
      <c r="A470" t="s">
        <v>46</v>
      </c>
      <c r="E470" s="29" t="s">
        <v>733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0+O8+O13+O42+O51+O56+O101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784</v>
      </c>
      <c s="32">
        <f>0+I8+I13+I42+I51+I56+I101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784</v>
      </c>
      <c s="5"/>
      <c s="14" t="s">
        <v>785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104</v>
      </c>
      <c s="18" t="s">
        <v>40</v>
      </c>
      <c s="24" t="s">
        <v>105</v>
      </c>
      <c s="25" t="s">
        <v>106</v>
      </c>
      <c s="26">
        <v>54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107</v>
      </c>
    </row>
    <row r="11" spans="1:5" ht="12.75">
      <c r="A11" s="30" t="s">
        <v>45</v>
      </c>
      <c r="E11" s="31" t="s">
        <v>786</v>
      </c>
    </row>
    <row r="12" spans="1:5" ht="25.5">
      <c r="A12" t="s">
        <v>46</v>
      </c>
      <c r="E12" s="29" t="s">
        <v>109</v>
      </c>
    </row>
    <row r="13" spans="1:18" ht="12.75" customHeight="1">
      <c r="A13" s="5" t="s">
        <v>36</v>
      </c>
      <c s="5"/>
      <c s="35" t="s">
        <v>22</v>
      </c>
      <c s="5"/>
      <c s="21" t="s">
        <v>112</v>
      </c>
      <c s="5"/>
      <c s="5"/>
      <c s="5"/>
      <c s="36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18" t="s">
        <v>38</v>
      </c>
      <c s="23" t="s">
        <v>16</v>
      </c>
      <c s="23" t="s">
        <v>302</v>
      </c>
      <c s="18" t="s">
        <v>40</v>
      </c>
      <c s="24" t="s">
        <v>303</v>
      </c>
      <c s="25" t="s">
        <v>115</v>
      </c>
      <c s="26">
        <v>27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787</v>
      </c>
    </row>
    <row r="16" spans="1:5" ht="12.75">
      <c r="A16" s="30" t="s">
        <v>45</v>
      </c>
      <c r="E16" s="31" t="s">
        <v>788</v>
      </c>
    </row>
    <row r="17" spans="1:5" ht="318.75">
      <c r="A17" t="s">
        <v>46</v>
      </c>
      <c r="E17" s="29" t="s">
        <v>789</v>
      </c>
    </row>
    <row r="18" spans="1:16" ht="12.75">
      <c r="A18" s="18" t="s">
        <v>38</v>
      </c>
      <c s="23" t="s">
        <v>15</v>
      </c>
      <c s="23" t="s">
        <v>790</v>
      </c>
      <c s="18" t="s">
        <v>40</v>
      </c>
      <c s="24" t="s">
        <v>148</v>
      </c>
      <c s="25" t="s">
        <v>115</v>
      </c>
      <c s="26">
        <v>270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308</v>
      </c>
    </row>
    <row r="20" spans="1:5" ht="12.75">
      <c r="A20" s="30" t="s">
        <v>45</v>
      </c>
      <c r="E20" s="31" t="s">
        <v>791</v>
      </c>
    </row>
    <row r="21" spans="1:5" ht="25.5">
      <c r="A21" t="s">
        <v>46</v>
      </c>
      <c r="E21" s="29" t="s">
        <v>151</v>
      </c>
    </row>
    <row r="22" spans="1:16" ht="12.75">
      <c r="A22" s="18" t="s">
        <v>38</v>
      </c>
      <c s="23" t="s">
        <v>26</v>
      </c>
      <c s="23" t="s">
        <v>156</v>
      </c>
      <c s="18" t="s">
        <v>40</v>
      </c>
      <c s="24" t="s">
        <v>157</v>
      </c>
      <c s="25" t="s">
        <v>115</v>
      </c>
      <c s="26">
        <v>70.2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792</v>
      </c>
    </row>
    <row r="24" spans="1:5" ht="12.75">
      <c r="A24" s="30" t="s">
        <v>45</v>
      </c>
      <c r="E24" s="31" t="s">
        <v>793</v>
      </c>
    </row>
    <row r="25" spans="1:5" ht="306">
      <c r="A25" t="s">
        <v>46</v>
      </c>
      <c r="E25" s="29" t="s">
        <v>160</v>
      </c>
    </row>
    <row r="26" spans="1:16" ht="12.75">
      <c r="A26" s="18" t="s">
        <v>38</v>
      </c>
      <c s="23" t="s">
        <v>28</v>
      </c>
      <c s="23" t="s">
        <v>310</v>
      </c>
      <c s="18" t="s">
        <v>40</v>
      </c>
      <c s="24" t="s">
        <v>311</v>
      </c>
      <c s="25" t="s">
        <v>115</v>
      </c>
      <c s="26">
        <v>27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312</v>
      </c>
    </row>
    <row r="28" spans="1:5" ht="12.75">
      <c r="A28" s="30" t="s">
        <v>45</v>
      </c>
      <c r="E28" s="31" t="s">
        <v>40</v>
      </c>
    </row>
    <row r="29" spans="1:5" ht="191.25">
      <c r="A29" t="s">
        <v>46</v>
      </c>
      <c r="E29" s="29" t="s">
        <v>314</v>
      </c>
    </row>
    <row r="30" spans="1:16" ht="12.75">
      <c r="A30" s="18" t="s">
        <v>38</v>
      </c>
      <c s="23" t="s">
        <v>30</v>
      </c>
      <c s="23" t="s">
        <v>794</v>
      </c>
      <c s="18" t="s">
        <v>40</v>
      </c>
      <c s="24" t="s">
        <v>795</v>
      </c>
      <c s="25" t="s">
        <v>115</v>
      </c>
      <c s="26">
        <v>70.2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796</v>
      </c>
    </row>
    <row r="32" spans="1:5" ht="12.75">
      <c r="A32" s="30" t="s">
        <v>45</v>
      </c>
      <c r="E32" s="31" t="s">
        <v>797</v>
      </c>
    </row>
    <row r="33" spans="1:5" ht="229.5">
      <c r="A33" t="s">
        <v>46</v>
      </c>
      <c r="E33" s="29" t="s">
        <v>798</v>
      </c>
    </row>
    <row r="34" spans="1:16" ht="12.75">
      <c r="A34" s="18" t="s">
        <v>38</v>
      </c>
      <c s="23" t="s">
        <v>134</v>
      </c>
      <c s="23" t="s">
        <v>799</v>
      </c>
      <c s="18" t="s">
        <v>40</v>
      </c>
      <c s="24" t="s">
        <v>800</v>
      </c>
      <c s="25" t="s">
        <v>115</v>
      </c>
      <c s="26">
        <v>21.6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801</v>
      </c>
    </row>
    <row r="36" spans="1:5" ht="12.75">
      <c r="A36" s="30" t="s">
        <v>45</v>
      </c>
      <c r="E36" s="31" t="s">
        <v>802</v>
      </c>
    </row>
    <row r="37" spans="1:5" ht="293.25">
      <c r="A37" t="s">
        <v>46</v>
      </c>
      <c r="E37" s="29" t="s">
        <v>803</v>
      </c>
    </row>
    <row r="38" spans="1:16" ht="12.75">
      <c r="A38" s="18" t="s">
        <v>38</v>
      </c>
      <c s="23" t="s">
        <v>218</v>
      </c>
      <c s="23" t="s">
        <v>804</v>
      </c>
      <c s="18" t="s">
        <v>40</v>
      </c>
      <c s="24" t="s">
        <v>805</v>
      </c>
      <c s="25" t="s">
        <v>115</v>
      </c>
      <c s="26">
        <v>70.2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806</v>
      </c>
    </row>
    <row r="40" spans="1:5" ht="12.75">
      <c r="A40" s="30" t="s">
        <v>45</v>
      </c>
      <c r="E40" s="31" t="s">
        <v>807</v>
      </c>
    </row>
    <row r="41" spans="1:5" ht="306">
      <c r="A41" t="s">
        <v>46</v>
      </c>
      <c r="E41" s="29" t="s">
        <v>808</v>
      </c>
    </row>
    <row r="42" spans="1:18" ht="12.75" customHeight="1">
      <c r="A42" s="5" t="s">
        <v>36</v>
      </c>
      <c s="5"/>
      <c s="35" t="s">
        <v>26</v>
      </c>
      <c s="5"/>
      <c s="21" t="s">
        <v>194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8" t="s">
        <v>38</v>
      </c>
      <c s="23" t="s">
        <v>74</v>
      </c>
      <c s="23" t="s">
        <v>809</v>
      </c>
      <c s="18" t="s">
        <v>40</v>
      </c>
      <c s="24" t="s">
        <v>810</v>
      </c>
      <c s="25" t="s">
        <v>115</v>
      </c>
      <c s="26">
        <v>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811</v>
      </c>
    </row>
    <row r="45" spans="1:5" ht="12.75">
      <c r="A45" s="30" t="s">
        <v>45</v>
      </c>
      <c r="E45" s="31" t="s">
        <v>812</v>
      </c>
    </row>
    <row r="46" spans="1:5" ht="369.75">
      <c r="A46" t="s">
        <v>46</v>
      </c>
      <c r="E46" s="29" t="s">
        <v>813</v>
      </c>
    </row>
    <row r="47" spans="1:16" ht="12.75">
      <c r="A47" s="18" t="s">
        <v>38</v>
      </c>
      <c s="23" t="s">
        <v>33</v>
      </c>
      <c s="23" t="s">
        <v>195</v>
      </c>
      <c s="18" t="s">
        <v>40</v>
      </c>
      <c s="24" t="s">
        <v>196</v>
      </c>
      <c s="25" t="s">
        <v>115</v>
      </c>
      <c s="26">
        <v>5.4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814</v>
      </c>
    </row>
    <row r="49" spans="1:5" ht="12.75">
      <c r="A49" s="30" t="s">
        <v>45</v>
      </c>
      <c r="E49" s="31" t="s">
        <v>815</v>
      </c>
    </row>
    <row r="50" spans="1:5" ht="38.25">
      <c r="A50" t="s">
        <v>46</v>
      </c>
      <c r="E50" s="29" t="s">
        <v>199</v>
      </c>
    </row>
    <row r="51" spans="1:18" ht="12.75" customHeight="1">
      <c r="A51" s="5" t="s">
        <v>36</v>
      </c>
      <c s="5"/>
      <c s="35" t="s">
        <v>134</v>
      </c>
      <c s="5"/>
      <c s="21" t="s">
        <v>514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38</v>
      </c>
      <c s="23" t="s">
        <v>35</v>
      </c>
      <c s="23" t="s">
        <v>816</v>
      </c>
      <c s="18" t="s">
        <v>40</v>
      </c>
      <c s="24" t="s">
        <v>817</v>
      </c>
      <c s="25" t="s">
        <v>259</v>
      </c>
      <c s="26">
        <v>10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818</v>
      </c>
    </row>
    <row r="54" spans="1:5" ht="12.75">
      <c r="A54" s="30" t="s">
        <v>45</v>
      </c>
      <c r="E54" s="31" t="s">
        <v>40</v>
      </c>
    </row>
    <row r="55" spans="1:5" ht="114.75">
      <c r="A55" t="s">
        <v>46</v>
      </c>
      <c r="E55" s="29" t="s">
        <v>819</v>
      </c>
    </row>
    <row r="56" spans="1:18" ht="12.75" customHeight="1">
      <c r="A56" s="5" t="s">
        <v>36</v>
      </c>
      <c s="5"/>
      <c s="35" t="s">
        <v>74</v>
      </c>
      <c s="5"/>
      <c s="21" t="s">
        <v>217</v>
      </c>
      <c s="5"/>
      <c s="5"/>
      <c s="5"/>
      <c s="36">
        <f>0+Q56</f>
      </c>
      <c r="O56">
        <f>0+R56</f>
      </c>
      <c r="Q56">
        <f>0+I57+I61+I65+I69+I73+I77+I81+I85+I89+I93+I97</f>
      </c>
      <c>
        <f>0+O57+O61+O65+O69+O73+O77+O81+O85+O89+O93+O97</f>
      </c>
    </row>
    <row r="57" spans="1:16" ht="12.75">
      <c r="A57" s="18" t="s">
        <v>38</v>
      </c>
      <c s="23" t="s">
        <v>80</v>
      </c>
      <c s="23" t="s">
        <v>820</v>
      </c>
      <c s="18" t="s">
        <v>40</v>
      </c>
      <c s="24" t="s">
        <v>821</v>
      </c>
      <c s="25" t="s">
        <v>221</v>
      </c>
      <c s="26">
        <v>54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822</v>
      </c>
    </row>
    <row r="59" spans="1:5" ht="38.25">
      <c r="A59" s="30" t="s">
        <v>45</v>
      </c>
      <c r="E59" s="31" t="s">
        <v>823</v>
      </c>
    </row>
    <row r="60" spans="1:5" ht="255">
      <c r="A60" t="s">
        <v>46</v>
      </c>
      <c r="E60" s="29" t="s">
        <v>824</v>
      </c>
    </row>
    <row r="61" spans="1:16" ht="12.75">
      <c r="A61" s="18" t="s">
        <v>38</v>
      </c>
      <c s="23" t="s">
        <v>83</v>
      </c>
      <c s="23" t="s">
        <v>825</v>
      </c>
      <c s="18" t="s">
        <v>40</v>
      </c>
      <c s="24" t="s">
        <v>826</v>
      </c>
      <c s="25" t="s">
        <v>221</v>
      </c>
      <c s="26">
        <v>5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822</v>
      </c>
    </row>
    <row r="63" spans="1:5" ht="12.75">
      <c r="A63" s="30" t="s">
        <v>45</v>
      </c>
      <c r="E63" s="31" t="s">
        <v>827</v>
      </c>
    </row>
    <row r="64" spans="1:5" ht="255">
      <c r="A64" t="s">
        <v>46</v>
      </c>
      <c r="E64" s="29" t="s">
        <v>824</v>
      </c>
    </row>
    <row r="65" spans="1:16" ht="12.75">
      <c r="A65" s="18" t="s">
        <v>38</v>
      </c>
      <c s="23" t="s">
        <v>161</v>
      </c>
      <c s="23" t="s">
        <v>828</v>
      </c>
      <c s="18" t="s">
        <v>40</v>
      </c>
      <c s="24" t="s">
        <v>829</v>
      </c>
      <c s="25" t="s">
        <v>221</v>
      </c>
      <c s="26">
        <v>10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822</v>
      </c>
    </row>
    <row r="67" spans="1:5" ht="12.75">
      <c r="A67" s="30" t="s">
        <v>45</v>
      </c>
      <c r="E67" s="31" t="s">
        <v>830</v>
      </c>
    </row>
    <row r="68" spans="1:5" ht="255">
      <c r="A68" t="s">
        <v>46</v>
      </c>
      <c r="E68" s="29" t="s">
        <v>824</v>
      </c>
    </row>
    <row r="69" spans="1:16" ht="12.75">
      <c r="A69" s="18" t="s">
        <v>38</v>
      </c>
      <c s="23" t="s">
        <v>86</v>
      </c>
      <c s="23" t="s">
        <v>831</v>
      </c>
      <c s="18" t="s">
        <v>40</v>
      </c>
      <c s="24" t="s">
        <v>832</v>
      </c>
      <c s="25" t="s">
        <v>259</v>
      </c>
      <c s="26">
        <v>1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833</v>
      </c>
    </row>
    <row r="71" spans="1:5" ht="12.75">
      <c r="A71" s="30" t="s">
        <v>45</v>
      </c>
      <c r="E71" s="31" t="s">
        <v>40</v>
      </c>
    </row>
    <row r="72" spans="1:5" ht="25.5">
      <c r="A72" t="s">
        <v>46</v>
      </c>
      <c r="E72" s="29" t="s">
        <v>834</v>
      </c>
    </row>
    <row r="73" spans="1:16" ht="12.75">
      <c r="A73" s="18" t="s">
        <v>38</v>
      </c>
      <c s="23" t="s">
        <v>89</v>
      </c>
      <c s="23" t="s">
        <v>835</v>
      </c>
      <c s="18" t="s">
        <v>40</v>
      </c>
      <c s="24" t="s">
        <v>836</v>
      </c>
      <c s="25" t="s">
        <v>259</v>
      </c>
      <c s="26">
        <v>1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837</v>
      </c>
    </row>
    <row r="75" spans="1:5" ht="12.75">
      <c r="A75" s="30" t="s">
        <v>45</v>
      </c>
      <c r="E75" s="31" t="s">
        <v>40</v>
      </c>
    </row>
    <row r="76" spans="1:5" ht="25.5">
      <c r="A76" t="s">
        <v>46</v>
      </c>
      <c r="E76" s="29" t="s">
        <v>834</v>
      </c>
    </row>
    <row r="77" spans="1:16" ht="12.75">
      <c r="A77" s="18" t="s">
        <v>38</v>
      </c>
      <c s="23" t="s">
        <v>177</v>
      </c>
      <c s="23" t="s">
        <v>838</v>
      </c>
      <c s="18" t="s">
        <v>40</v>
      </c>
      <c s="24" t="s">
        <v>839</v>
      </c>
      <c s="25" t="s">
        <v>259</v>
      </c>
      <c s="26">
        <v>1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840</v>
      </c>
    </row>
    <row r="79" spans="1:5" ht="12.75">
      <c r="A79" s="30" t="s">
        <v>45</v>
      </c>
      <c r="E79" s="31" t="s">
        <v>40</v>
      </c>
    </row>
    <row r="80" spans="1:5" ht="25.5">
      <c r="A80" t="s">
        <v>46</v>
      </c>
      <c r="E80" s="29" t="s">
        <v>834</v>
      </c>
    </row>
    <row r="81" spans="1:16" ht="12.75">
      <c r="A81" s="18" t="s">
        <v>38</v>
      </c>
      <c s="23" t="s">
        <v>92</v>
      </c>
      <c s="23" t="s">
        <v>841</v>
      </c>
      <c s="18" t="s">
        <v>40</v>
      </c>
      <c s="24" t="s">
        <v>842</v>
      </c>
      <c s="25" t="s">
        <v>221</v>
      </c>
      <c s="26">
        <v>54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843</v>
      </c>
    </row>
    <row r="83" spans="1:5" ht="38.25">
      <c r="A83" s="30" t="s">
        <v>45</v>
      </c>
      <c r="E83" s="31" t="s">
        <v>844</v>
      </c>
    </row>
    <row r="84" spans="1:5" ht="51">
      <c r="A84" t="s">
        <v>46</v>
      </c>
      <c r="E84" s="29" t="s">
        <v>845</v>
      </c>
    </row>
    <row r="85" spans="1:16" ht="12.75">
      <c r="A85" s="18" t="s">
        <v>38</v>
      </c>
      <c s="23" t="s">
        <v>95</v>
      </c>
      <c s="23" t="s">
        <v>846</v>
      </c>
      <c s="18" t="s">
        <v>40</v>
      </c>
      <c s="24" t="s">
        <v>847</v>
      </c>
      <c s="25" t="s">
        <v>221</v>
      </c>
      <c s="26">
        <v>54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38.25">
      <c r="A87" s="30" t="s">
        <v>45</v>
      </c>
      <c r="E87" s="31" t="s">
        <v>844</v>
      </c>
    </row>
    <row r="88" spans="1:5" ht="38.25">
      <c r="A88" t="s">
        <v>46</v>
      </c>
      <c r="E88" s="29" t="s">
        <v>848</v>
      </c>
    </row>
    <row r="89" spans="1:16" ht="12.75">
      <c r="A89" s="18" t="s">
        <v>38</v>
      </c>
      <c s="23" t="s">
        <v>98</v>
      </c>
      <c s="23" t="s">
        <v>849</v>
      </c>
      <c s="18" t="s">
        <v>40</v>
      </c>
      <c s="24" t="s">
        <v>850</v>
      </c>
      <c s="25" t="s">
        <v>42</v>
      </c>
      <c s="26">
        <v>1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851</v>
      </c>
    </row>
    <row r="91" spans="1:5" ht="12.75">
      <c r="A91" s="30" t="s">
        <v>45</v>
      </c>
      <c r="E91" s="31" t="s">
        <v>40</v>
      </c>
    </row>
    <row r="92" spans="1:5" ht="25.5">
      <c r="A92" t="s">
        <v>46</v>
      </c>
      <c r="E92" s="29" t="s">
        <v>852</v>
      </c>
    </row>
    <row r="93" spans="1:16" ht="12.75">
      <c r="A93" s="18" t="s">
        <v>38</v>
      </c>
      <c s="23" t="s">
        <v>201</v>
      </c>
      <c s="23" t="s">
        <v>853</v>
      </c>
      <c s="18" t="s">
        <v>40</v>
      </c>
      <c s="24" t="s">
        <v>854</v>
      </c>
      <c s="25" t="s">
        <v>221</v>
      </c>
      <c s="26">
        <v>54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38.25">
      <c r="A95" s="30" t="s">
        <v>45</v>
      </c>
      <c r="E95" s="31" t="s">
        <v>844</v>
      </c>
    </row>
    <row r="96" spans="1:5" ht="51">
      <c r="A96" t="s">
        <v>46</v>
      </c>
      <c r="E96" s="29" t="s">
        <v>855</v>
      </c>
    </row>
    <row r="97" spans="1:16" ht="12.75">
      <c r="A97" s="18" t="s">
        <v>38</v>
      </c>
      <c s="23" t="s">
        <v>206</v>
      </c>
      <c s="23" t="s">
        <v>856</v>
      </c>
      <c s="18" t="s">
        <v>40</v>
      </c>
      <c s="24" t="s">
        <v>857</v>
      </c>
      <c s="25" t="s">
        <v>221</v>
      </c>
      <c s="26">
        <v>54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858</v>
      </c>
    </row>
    <row r="100" spans="1:5" ht="25.5">
      <c r="A100" t="s">
        <v>46</v>
      </c>
      <c r="E100" s="29" t="s">
        <v>859</v>
      </c>
    </row>
    <row r="101" spans="1:18" ht="12.75" customHeight="1">
      <c r="A101" s="5" t="s">
        <v>36</v>
      </c>
      <c s="5"/>
      <c s="35" t="s">
        <v>33</v>
      </c>
      <c s="5"/>
      <c s="21" t="s">
        <v>225</v>
      </c>
      <c s="5"/>
      <c s="5"/>
      <c s="5"/>
      <c s="36">
        <f>0+Q101</f>
      </c>
      <c r="O101">
        <f>0+R101</f>
      </c>
      <c r="Q101">
        <f>0+I102</f>
      </c>
      <c>
        <f>0+O102</f>
      </c>
    </row>
    <row r="102" spans="1:16" ht="12.75">
      <c r="A102" s="18" t="s">
        <v>38</v>
      </c>
      <c s="23" t="s">
        <v>211</v>
      </c>
      <c s="23" t="s">
        <v>860</v>
      </c>
      <c s="18" t="s">
        <v>40</v>
      </c>
      <c s="24" t="s">
        <v>861</v>
      </c>
      <c s="25" t="s">
        <v>259</v>
      </c>
      <c s="26">
        <v>6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40</v>
      </c>
    </row>
    <row r="105" spans="1:5" ht="38.25">
      <c r="A105" t="s">
        <v>46</v>
      </c>
      <c r="E105" s="29" t="s">
        <v>848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