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  <sheet name="SO 102" sheetId="4" r:id="rId4"/>
  </sheets>
  <definedNames/>
  <calcPr/>
  <webPublishing/>
</workbook>
</file>

<file path=xl/sharedStrings.xml><?xml version="1.0" encoding="utf-8"?>
<sst xmlns="http://schemas.openxmlformats.org/spreadsheetml/2006/main" count="843" uniqueCount="226">
  <si>
    <t>ASPE10</t>
  </si>
  <si>
    <t>S</t>
  </si>
  <si>
    <t>Soupis prací objektu</t>
  </si>
  <si>
    <t xml:space="preserve">Stavba: </t>
  </si>
  <si>
    <t>200158</t>
  </si>
  <si>
    <t>III/36829 Skrchov - Roubanina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</si>
  <si>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</si>
  <si>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</si>
  <si>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</si>
  <si>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</si>
  <si>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</si>
  <si>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</si>
  <si>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</si>
  <si>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</si>
  <si>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</si>
  <si>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2</t>
  </si>
  <si>
    <t>3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</si>
  <si>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</si>
  <si>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</si>
  <si>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</si>
  <si>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</si>
  <si>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</si>
  <si>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</si>
  <si>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</si>
  <si>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</si>
  <si>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</si>
  <si>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</si>
  <si>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</si>
  <si>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</si>
  <si>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</si>
  <si>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</si>
  <si>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</si>
  <si>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</si>
  <si>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</si>
  <si>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</si>
  <si>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</si>
  <si>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</si>
  <si>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</si>
  <si>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</si>
  <si>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</si>
  <si>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</si>
  <si>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</si>
  <si>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</si>
  <si>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</si>
  <si>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</si>
  <si>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</si>
  <si>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</si>
  <si>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</si>
  <si>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</si>
  <si>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</si>
  <si>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</si>
  <si>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</si>
  <si>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02710</t>
  </si>
  <si>
    <t>POMOC PRÁCE ZŘÍZ NEBO ZAJIŠŤ OBJÍŽĎKY A PŘÍSTUP CESTY</t>
  </si>
  <si>
    <t>Přechodná úprava dopravního značení a objízdných tras, včetně údržby a úprav během stavebních prací v souladu s TP66 - II.vydání  "Zásady pro označování pracovních míst na PK a s platnými předpisy pro navrhování DZ na PK, vč. vyhlášky č. 294/2015 Sb.    
Stávající svislé dopravní značky se pro potřeby PDZ zachovají a dle potřeby zakryjí, upraví nebo doplní.  
Přechodné SDZ (značky, směrovací desky, závory, semafor. souprava, světla) se umístí na nosičích a podkladních deskách včetně nutných přesunů dle jednotlivých fází (etap) výstavby, dodávky, montáže, demontáže. 
Vše v režii zhotovitele 
Návrh DDZ viz příloha č. D.2 - Dopravně inženýrská opatření 
předpokládaná délka realizace 4 týdny SO 101 a 2 týdny SO 102 
SO 101 
Detail 1 (1xIP10a+E3a), detail 2 (3xIS11a, 2xIS11b, 1xB24a+E13, 1xB24b+E13, 1xB1+E13+Z2, 1xC2f+E13, 2xB1+Z2, 2xdočasné zrušení IJ4b), detail 3 (1xIP22, 1xIS11b), detail 4 (3xIP22, 5xIS11b), detail 5 (2xIS11b, 1xIP22, 1xIS11b+IS11b), detail 6 (2xIS11b, 1xIP22, 1xIS11b+IS11b), detail 7 (1xIS11b+IS11b, 1xIP22), detail 8 (2xIP22, 3xIS11b, 1xIP10a+E3a), detail 9 (2xIP10a+E3a), detail 10 (2xIP10a+E3a), detail 11 (1xIJ4b, 2xIP10a, 1xB1+E13+Z2, 9xB1+E13, 6xdočasné zrušení IJ4b), provizorní zastávka (1xIJ4b) 
SO 102 
Detail 1 (2xIP10a+E3a, 1xIS11b, 1xB1+E13+Z2), detail 2 (1xIP10a+E3a), detail 3 (1xIP10a+E3a), detail 4 (1xIP10a+E3a), detail 5 (2xIP22, 1xIP10a+E3a, 4xIS11b), detail 6 (1xIS11b, 1xIP22), detail 7 (3xIP22, 4xIS11b, 1xIS11b+IS11b), detail 8 (3xIS11b, 1xIP22), detail 9 (3xIS11b, 1xIP22), detail 9 (3xIS11b, 1xIP22), detail 10 (1xIS11b, 1xIP22), detail 11 (2xIS11a, 1xB24a+E13, 1xB24b+E13, 1xIS11b, 1xB1+E13+Z2)</t>
  </si>
  <si>
    <t>1=1,00 [A]</t>
  </si>
  <si>
    <t>zahrnuje veškeré náklady spojené s objednatelem požadovanými zařízeními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</si>
  <si>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</si>
  <si>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</si>
  <si>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</si>
  <si>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</si>
  <si>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</si>
  <si>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</si>
  <si>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</si>
  <si>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</si>
  <si>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</si>
  <si>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</si>
  <si>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</si>
  <si>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</si>
  <si>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</si>
  <si>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</si>
  <si>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</si>
  <si>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</si>
  <si>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</si>
  <si>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</si>
  <si>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</si>
  <si>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SO 101</t>
  </si>
  <si>
    <t>Silnice III/36829 - úsek 1 křižovatka s I/43 - most ev. č. 36829-1</t>
  </si>
  <si>
    <t>014102</t>
  </si>
  <si>
    <t>POPLATKY ZA SKLÁDKU</t>
  </si>
  <si>
    <t>T</t>
  </si>
  <si>
    <t>Poplatek za skládku nezp. krajnice 
Odvoz na skládku v režii zhotovitele</t>
  </si>
  <si>
    <t>3216*0.05*2,0=321,60 [A]</t>
  </si>
  <si>
    <t>zahrnuje veškeré poplatky provozovateli skládky související s uložením odpadu na skládce.</t>
  </si>
  <si>
    <t>014132</t>
  </si>
  <si>
    <t>POPLATKY ZA SKLÁDKU TYP S-NO (NEBEZPEČNÝ ODPAD)</t>
  </si>
  <si>
    <t>Poplatek za uložení odpadu z frézování vozovky Rmateriál s obsahem dehtu</t>
  </si>
  <si>
    <t>Odměřeno programem ACAD 
1557*0,05*0,1*2,4=18,68 [A]</t>
  </si>
  <si>
    <t>Zemní práce</t>
  </si>
  <si>
    <t>11372</t>
  </si>
  <si>
    <t>FRÉZOVÁNÍ ZPEVNĚNÝCH PLOCH ASFALTOVÝCH</t>
  </si>
  <si>
    <t>M3</t>
  </si>
  <si>
    <t>srovnání lokálních nerovností povrchu vozovky, zazubení pro napojení vč. uložení na skládku objednatele (odvoz samostatnou pol. 11372B), z toho 20m3 bude využito na stavbě v pol. 567306</t>
  </si>
  <si>
    <t>Odměřeno programem ACAD 
bude využito na stavbě 20=20,00 [A] 
bude uloženo na skládce 1557*0,05*0,1=7,79 [B] 
bude uloženo na CM Boskovice 77,85-20,0-7,79=50,06 [C] 
Celkem: A+B+C=77,85 [D]</t>
  </si>
  <si>
    <t>Položka zahrnuje veškerou manipulaci s vybouranou sutí a s vybouranými hmotami vč. uložení na skládku. Nezahrnuje poplatek za skládku.</t>
  </si>
  <si>
    <t>11372B</t>
  </si>
  <si>
    <t>FRÉZOVÁNÍ ZPEVNĚNÝCH PLOCH ASFALTOVÝCH - DOPRAVA</t>
  </si>
  <si>
    <t>tkm</t>
  </si>
  <si>
    <t>uvažováno 25km</t>
  </si>
  <si>
    <t>odvoz na skládku 18,68*25=467,00 [A] 
odvoz na CM Boskovice (57,85*2,4-18,68)*25=3 004,00 [B] 
Celkem: A+B=3 471,00 [C]</t>
  </si>
  <si>
    <t>Položka zahrnuje samostatnou dopravu suti a vybouraných hmot. Množství se určí jako součin hmotnosti [t] a požadované vzdálenosti [km].</t>
  </si>
  <si>
    <t>12922</t>
  </si>
  <si>
    <t>ČIŠTĚNÍ KRAJNIC OD NÁNOSU TL. DO 100MM</t>
  </si>
  <si>
    <t>M2</t>
  </si>
  <si>
    <t>Předpokládaná tl. čištění krajnic 50mm</t>
  </si>
  <si>
    <t>Odměřeno programem ACAD 
3216=3 216,00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</si>
  <si>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</si>
  <si>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</si>
  <si>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56331</t>
  </si>
  <si>
    <t>VOZOVKOVÉ VRSTVY ZE ŠTĚRKODRTI TL. DO 50MM</t>
  </si>
  <si>
    <t>Úpravy stávajících nezpevněných sjezdů hutněnou štěrkodrtí fr. 0-22  
původní sjezdy  
doplněné sjezdy</t>
  </si>
  <si>
    <t>Odměřeno programem ACAD 
450=450,00 [A] 
31*8=248,00 [B] 
Celkem: A+B=698,00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</si>
  <si>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</si>
  <si>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7</t>
  </si>
  <si>
    <t>567306</t>
  </si>
  <si>
    <t>VRSTVY PRO OBNOVU A OPRAVY Z RECYKLOVANÉHO MATERIÁLU</t>
  </si>
  <si>
    <t>odstavné plochy v km 1.4 a 2.53 - 90*0.1=9m3, 45*0.1=4.5m3 
část využito na sjezdy mimo obec 15,5 m3 
celkem bude využito na stavbě 20m3 asf. recyklátu, viz položka 11372</t>
  </si>
  <si>
    <t>20=20,00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</si>
  <si>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</si>
  <si>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56932</t>
  </si>
  <si>
    <t>ZPEVNĚNÍ KRAJNIC ZE ŠTĚRKODRTI TL. DO 100MM</t>
  </si>
  <si>
    <t>štěrkodrť  fr. 0-22</t>
  </si>
  <si>
    <t>- dodání kameniva předepsané kvality a zrnitosti  
- rozprostření a zhutnění vrstvy v předepsané tloušťce  
- zřízení vrstvy bez rozlišení šířky, pokládání vrstvy po etapách</t>
  </si>
  <si>
    <t>572213</t>
  </si>
  <si>
    <t>SPOJOVACÍ POSTŘIK Z EMULZE DO 0,5KG/M2</t>
  </si>
  <si>
    <t>SPOJOVACÍ POSTŘIK PS C, 0,40kg/m2</t>
  </si>
  <si>
    <t>Odměřeno programem ACAD 
2 vrstvy 19023*2=38 046,00 [A] 
1 vrstva 1557=1 557,00 [B] 
Celkem: A+B=39 603,00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</si>
  <si>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</si>
  <si>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574A44</t>
  </si>
  <si>
    <t>ASFALTOVÝ BETON PRO OBRUSNÉ VRSTVY ACO 11+, 11S TL. 50MM</t>
  </si>
  <si>
    <t>ACO 11+ 50mm</t>
  </si>
  <si>
    <t>19023+1557=20 580,00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</si>
  <si>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</si>
  <si>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11</t>
  </si>
  <si>
    <t>574C06</t>
  </si>
  <si>
    <t>ASFALTOVÝ BETON PRO LOŽNÍ VRSTVY ACL 16+, 16S</t>
  </si>
  <si>
    <t>ACL 16+, vyrovnávací vrstva</t>
  </si>
  <si>
    <t>Odměřeno programem ACAD 
19023*0.03=570,69 [A]</t>
  </si>
  <si>
    <t>12</t>
  </si>
  <si>
    <t>57790A</t>
  </si>
  <si>
    <t>VÝSPRAVA VÝTLUKŮ SMĚSÍ ACO (KUBATURA)</t>
  </si>
  <si>
    <t>opravy OT, (komunikací využívaných po dobu stavby jako objízdné trasy)</t>
  </si>
  <si>
    <t>- odfrézování nebo jiné odstranění poškozených vozovkových vrstev  
- zaříznutí hran  
- vyčištění  
- nátěr  
- dodání a výplň předepsanou zhutněnou balenou asfaltovou směsí  
- asfaltová zálivka</t>
  </si>
  <si>
    <t>13</t>
  </si>
  <si>
    <t>58920</t>
  </si>
  <si>
    <t>VÝPLŇ SPAR MODIFIKOVANÝM ASFALTEM</t>
  </si>
  <si>
    <t>M</t>
  </si>
  <si>
    <t>příčné a pracovní spáry, napojení ÚK a sjezdů, podélná pracovní spára při provádění pokládny po polovinách  
obnova žlabu - 25m</t>
  </si>
  <si>
    <t>Odměřeno programem ACAD 
55+5,5*17=148,50 [A] 
52+13*2+4*2+15*2+22+11+10*2+52*2+5*2+6*2+19*2+12*2+4*2+6*2+6*2=389,00 [B] 
3500=3 500,00 [C] 
(25*2)+(0,6*2)=51,20 [D] 
Celkem: A+B+C+D=4 088,70 [E]</t>
  </si>
  <si>
    <t>položka zahrnuje:  
- dodávku předepsaného materiálu  
- vyčištění a výplň spar tímto materiálem</t>
  </si>
  <si>
    <t>Potrubí</t>
  </si>
  <si>
    <t>89922</t>
  </si>
  <si>
    <t>VÝŠKOVÁ ÚPRAVA MŘÍŽÍ</t>
  </si>
  <si>
    <t>KUS</t>
  </si>
  <si>
    <t>uliční vpusti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</si>
  <si>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</si>
  <si>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</si>
  <si>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91228</t>
  </si>
  <si>
    <t>SMĚROVÉ SLOUPKY Z PLAST HMOT VČETNĚ ODRAZNÉHO PÁSKU</t>
  </si>
  <si>
    <t>3500*2/50*0,5+3500*2/30*0,5=187ks bílé   
17*2=34ks červené kulaté (Z11g) - u napojení ÚK, LC  
směrové sloupky Z11a,b  
rozmístění dle ČSN 73 6101  
R &gt; 1250 m   50 m  
1250 m &gt; R  &gt; 850 m  40 m  
850 m &gt; R  &gt; 450 m   30 m  
450 m &gt; R  &gt; 250 m   20 m  
250 m &gt; R  &gt; 50 m   10 m  
R &lt; 50 m    5 m</t>
  </si>
  <si>
    <t>187+34=221,00 [A]</t>
  </si>
  <si>
    <t>položka zahrnuje:  
- dodání a osazení sloupku včetně nutných zemních prací  
- vnitrostaveništní a mimostaveništní doprava  
- odrazky plastové nebo z retroreflexní fólie</t>
  </si>
  <si>
    <t>16</t>
  </si>
  <si>
    <t>91238</t>
  </si>
  <si>
    <t>SMĚROVÉ SLOUPKY Z PLAST HMOT - NÁSTAVCE NA SVODIDLA VČETNĚ ODRAZNÉHO PÁSKU</t>
  </si>
  <si>
    <t>doplnění, celková délka svodidel 130m</t>
  </si>
  <si>
    <t>17</t>
  </si>
  <si>
    <t>91267</t>
  </si>
  <si>
    <t>ODRAZKY NA SVODIDLA</t>
  </si>
  <si>
    <t>doplnění chybějících a poškozených odrazek</t>
  </si>
  <si>
    <t>- kompletní dodávka se všemi pomocnými a doplňujícími pracemi a součástmi</t>
  </si>
  <si>
    <t>18</t>
  </si>
  <si>
    <t>915221</t>
  </si>
  <si>
    <t>VODOR DOPRAV ZNAČ PLASTEM STRUKTURÁLNÍ NEHLUČNÉ - DOD A POKLÁDKA</t>
  </si>
  <si>
    <t>strukturální studený plast bez zvučícího efektu  
V4 - vodící  čára š. 12,5cm   
V4 - vodící  čára š. 25cm   
V2b - vodící čára přerušovaná š. 25cm</t>
  </si>
  <si>
    <t>Odměřeno programem ACAD 
(3380+3380)*0.125=845,00 [A] 
(19+20)*0,25*0,5=4,88 [B] 
(136+37+14+35)*0,25=55,50 [C] 
Celkem: A+B+C=905,38 [D]</t>
  </si>
  <si>
    <t>položka zahrnuje:  
- dodání a pokládku nátěrového materiálu (měří se pouze natíraná plocha)  
- předznačení a reflexní úpravu</t>
  </si>
  <si>
    <t>19</t>
  </si>
  <si>
    <t>91772</t>
  </si>
  <si>
    <t>OBRUBA Z DLAŽEBNÍCH KOSTEK DROBNÝCH</t>
  </si>
  <si>
    <t>obnova žulové kostky do bet. lože tl. 100mm z betonu C 20/25nXF3, vyspárovány maltou M25 XF4  
dvojřádek z žulové kostky</t>
  </si>
  <si>
    <t>Odměřeno programem ACAD 
(113+17)*0,5*2=130,00 [A]</t>
  </si>
  <si>
    <t>Položka zahrnuje:  
dodání a pokládku jedné řady dlažebních kostek o rozměrech předepsaných zadávací dokumentací  
betonové lože i boční betonovou opěrku.</t>
  </si>
  <si>
    <t>20</t>
  </si>
  <si>
    <t>919111</t>
  </si>
  <si>
    <t>ŘEZÁNÍ ASFALTOVÉHO KRYTU VOZOVEK TL DO 50MM</t>
  </si>
  <si>
    <t>položka zahrnuje řezání vozovkové vrstvy v předepsané tloušťce, včetně spotřeby vody</t>
  </si>
  <si>
    <t>21</t>
  </si>
  <si>
    <t>93812</t>
  </si>
  <si>
    <t>OČIŠTĚNÍ ASFALTOVÝCH VOZOVEK OD VEGETACE</t>
  </si>
  <si>
    <t>na š. 0.5m, očištění od vegetace</t>
  </si>
  <si>
    <t>Odměřeno programem ACAD 
3500*0.5*2=3 500,00 [A]</t>
  </si>
  <si>
    <t>položka zahrnuje očištění předepsaným způsobem včetně odklizení vzniklého odpadu</t>
  </si>
  <si>
    <t>22</t>
  </si>
  <si>
    <t>93818</t>
  </si>
  <si>
    <t>OČIŠTĚNÍ ASFALT VOZOVEK ZAMETENÍM</t>
  </si>
  <si>
    <t>Očištění vozovky před provedením spojovajícho postřiku  
před pokládkou vyrovnávací vrstvy a před pokládkou obrusné vrstvy</t>
  </si>
  <si>
    <t>19023*2+1557=39 603,00 [A]</t>
  </si>
  <si>
    <t>SO 102</t>
  </si>
  <si>
    <t>Silnice III/36829 - úsek 2 Roubanina - hranice kraje</t>
  </si>
  <si>
    <t>865*0.05*2,0=86,50 [A]</t>
  </si>
  <si>
    <t>Poplatek za uložení odpadu z frézování vozovky Rmateriál s obsahem dehtu.</t>
  </si>
  <si>
    <t>Odměřeno programem ACAD 
5*0,1*2,4=1,20 [A]</t>
  </si>
  <si>
    <t>srovnání lokálních nerovností povrchu vozovky, zazubení pro napojení vč. uložení na skládku objednatele (odvoz samostatnou pol. 11372B) 
lokální frézování pro zarovnání povrchu a zazubení v tl. 30mm, bude využito na stavbě v pol. 567306</t>
  </si>
  <si>
    <t>Odměřeno programem ACAD 
bude využito na stavbě 5*0,9=4,50 [A] 
odvoz na skládku 5*0,1=0,50 [B] 
Celkem: A+B=5,00 [C]</t>
  </si>
  <si>
    <t>uvažováno 25 km</t>
  </si>
  <si>
    <t>25*2.4*5*0,1=30,00 [A]</t>
  </si>
  <si>
    <t>odměřeno programem Acad  
865=865,00 [A]</t>
  </si>
  <si>
    <t>odměřeno programem Acad  
50=50,00 [A] 
2*8=16,00 [B] 
Celkem: A+B=66,00 [C]</t>
  </si>
  <si>
    <t>využití asf. recyklátu na sjezdy mimo obec 5m3, viz položka 11372</t>
  </si>
  <si>
    <t>5=5,00 [A]</t>
  </si>
  <si>
    <t>štěrkodrť  fr. 0-22  
doplnění na konci stavby 45m2</t>
  </si>
  <si>
    <t>odměřeno programem Acad  
865=865,00 [A] 
45=45,00 [B] 
Celkem: A+B=910,00 [C]</t>
  </si>
  <si>
    <t>odměřeno programem Acad 
4831*2=9 662,00 [A] 
250*2=500,00 [B] 
Celkem: A+B=10 162,00 [C]</t>
  </si>
  <si>
    <t>odměřeno programem Acad 
4831=4 831,00 [A] 
250=250,00 [B] 
Celkem: A+B=5 081,00 [C]</t>
  </si>
  <si>
    <t>ACL 16+ 
vyrovnávací vrstva</t>
  </si>
  <si>
    <t>odměřeno programem Acad 
4831*0.03=144,93 [A] 
250*0.03=7,50 [B] 
Celkem: A+B=152,43 [C]</t>
  </si>
  <si>
    <t>příčné a pracovní spáry, podélná pracovní spára při provádění pokládky po polovinách</t>
  </si>
  <si>
    <t>5,5*6=33,00 [A] 
893=893,00 [B] 
45=45,00 [C] 
Celkem: A+B+C=971,00 [D]</t>
  </si>
  <si>
    <t>893*2/50*0,5+893*2/30*0,5=48ks bílé   
směrové sloupky Z11a,b  
rozmístění dle ČSN 73 6101  
R &gt; 1250 m   50 m  
1250 m &gt; R &gt; 850 m  40 m  
850 m &gt; R &gt; 450 m   30 m  
450 m &gt; R &gt; 250 m   20 m  
250 m &gt; R &gt; 50 m   10 m  
R &lt; 50 m    5 m</t>
  </si>
  <si>
    <t>48=48,00 [A]</t>
  </si>
  <si>
    <t>strukturální studený plast bez zvučícího efektu  
V4 - vodící  čára š. 12,5cm</t>
  </si>
  <si>
    <t>Odměřeno programem Acad 
893*2*0.125=223,25 [A] 
45*2*0.125=11,25 [B] 
Celkem: A+B=234,50 [C]</t>
  </si>
  <si>
    <t>příčné a pracovní spáry, podélná pracovní spára při provádění pokládny po polovinách</t>
  </si>
  <si>
    <t>893*0.5*2=893,00 [A] 
45*0.5*2=45,00 [B] 
Celkem: A+B=938,00 [C]</t>
  </si>
  <si>
    <t>4831*2=9 662,00 [A] 
250*2=500,00 [B] 
Celkem: A+B=10 162,00 [C]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</si>
</sst>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44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50</v>
      </c>
    </row>
    <row r="16" spans="1:5" ht="12.75">
      <c r="A16" s="29" t="s">
        <v>45</v>
      </c>
      <c r="E16" s="30" t="s">
        <v>40</v>
      </c>
    </row>
    <row r="17" spans="1:5" ht="63.75">
      <c r="A17" t="s">
        <v>46</v>
      </c>
      <c r="E17" s="28" t="s">
        <v>51</v>
      </c>
    </row>
    <row r="18" spans="1:16" ht="12.75">
      <c r="A18" s="18" t="s">
        <v>38</v>
      </c>
      <c s="23" t="s">
        <v>30</v>
      </c>
      <c s="23" t="s">
        <v>52</v>
      </c>
      <c s="18" t="s">
        <v>40</v>
      </c>
      <c s="24" t="s">
        <v>53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344.25">
      <c r="A19" s="27" t="s">
        <v>43</v>
      </c>
      <c r="E19" s="28" t="s">
        <v>54</v>
      </c>
    </row>
    <row r="20" spans="1:5" ht="12.75">
      <c r="A20" s="29" t="s">
        <v>45</v>
      </c>
      <c r="E20" s="30" t="s">
        <v>55</v>
      </c>
    </row>
    <row r="21" spans="1:5" ht="12.75">
      <c r="A21" t="s">
        <v>46</v>
      </c>
      <c r="E21" s="28" t="s">
        <v>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57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57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25.5">
      <c r="A10" s="18" t="s">
        <v>38</v>
      </c>
      <c s="23" t="s">
        <v>22</v>
      </c>
      <c s="23" t="s">
        <v>58</v>
      </c>
      <c s="18" t="s">
        <v>59</v>
      </c>
      <c s="24" t="s">
        <v>60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40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40</v>
      </c>
    </row>
    <row r="14" spans="1:16" ht="12.75">
      <c r="A14" s="18" t="s">
        <v>38</v>
      </c>
      <c s="23" t="s">
        <v>16</v>
      </c>
      <c s="23" t="s">
        <v>61</v>
      </c>
      <c s="18" t="s">
        <v>59</v>
      </c>
      <c s="24" t="s">
        <v>62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40</v>
      </c>
    </row>
    <row r="17" spans="1:5" ht="12.75">
      <c r="A17" t="s">
        <v>46</v>
      </c>
      <c r="E17" s="28" t="s">
        <v>40</v>
      </c>
    </row>
    <row r="18" spans="1:16" ht="25.5">
      <c r="A18" s="18" t="s">
        <v>38</v>
      </c>
      <c s="23" t="s">
        <v>26</v>
      </c>
      <c s="23" t="s">
        <v>63</v>
      </c>
      <c s="18" t="s">
        <v>59</v>
      </c>
      <c s="24" t="s">
        <v>64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40</v>
      </c>
    </row>
    <row r="21" spans="1:5" ht="12.75">
      <c r="A21" t="s">
        <v>46</v>
      </c>
      <c r="E21" s="28" t="s">
        <v>40</v>
      </c>
    </row>
    <row r="22" spans="1:16" ht="25.5">
      <c r="A22" s="18" t="s">
        <v>38</v>
      </c>
      <c s="23" t="s">
        <v>28</v>
      </c>
      <c s="23" t="s">
        <v>65</v>
      </c>
      <c s="18" t="s">
        <v>59</v>
      </c>
      <c s="24" t="s">
        <v>66</v>
      </c>
      <c s="25" t="s">
        <v>42</v>
      </c>
      <c s="26">
        <v>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40</v>
      </c>
    </row>
    <row r="25" spans="1:5" ht="12.75">
      <c r="A25" t="s">
        <v>46</v>
      </c>
      <c r="E25" s="28" t="s">
        <v>40</v>
      </c>
    </row>
    <row r="26" spans="1:16" ht="25.5">
      <c r="A26" s="18" t="s">
        <v>38</v>
      </c>
      <c s="23" t="s">
        <v>67</v>
      </c>
      <c s="23" t="s">
        <v>68</v>
      </c>
      <c s="18" t="s">
        <v>59</v>
      </c>
      <c s="24" t="s">
        <v>69</v>
      </c>
      <c s="25" t="s">
        <v>42</v>
      </c>
      <c s="26">
        <v>1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12.75">
      <c r="A29" t="s">
        <v>46</v>
      </c>
      <c r="E29" s="28" t="s">
        <v>40</v>
      </c>
    </row>
    <row r="30" spans="1:16" ht="25.5">
      <c r="A30" s="18" t="s">
        <v>38</v>
      </c>
      <c s="23" t="s">
        <v>70</v>
      </c>
      <c s="23" t="s">
        <v>71</v>
      </c>
      <c s="18" t="s">
        <v>59</v>
      </c>
      <c s="24" t="s">
        <v>72</v>
      </c>
      <c s="25" t="s">
        <v>42</v>
      </c>
      <c s="26">
        <v>1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40</v>
      </c>
    </row>
    <row r="33" spans="1:5" ht="12.75">
      <c r="A33" t="s">
        <v>46</v>
      </c>
      <c r="E33" s="28" t="s">
        <v>40</v>
      </c>
    </row>
    <row r="34" spans="1:16" ht="12.75">
      <c r="A34" s="18" t="s">
        <v>38</v>
      </c>
      <c s="23" t="s">
        <v>73</v>
      </c>
      <c s="23" t="s">
        <v>74</v>
      </c>
      <c s="18" t="s">
        <v>59</v>
      </c>
      <c s="24" t="s">
        <v>75</v>
      </c>
      <c s="25" t="s">
        <v>42</v>
      </c>
      <c s="26">
        <v>1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40</v>
      </c>
    </row>
    <row r="37" spans="1:5" ht="12.75">
      <c r="A37" t="s">
        <v>46</v>
      </c>
      <c r="E37" s="28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0+O8+O17+O30+O63+O68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76</v>
      </c>
      <c s="31">
        <f>0+I8+I17+I30+I63+I68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76</v>
      </c>
      <c s="5"/>
      <c s="14" t="s">
        <v>77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78</v>
      </c>
      <c s="18" t="s">
        <v>40</v>
      </c>
      <c s="24" t="s">
        <v>79</v>
      </c>
      <c s="25" t="s">
        <v>80</v>
      </c>
      <c s="26">
        <v>321.6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25.5">
      <c r="A10" s="27" t="s">
        <v>43</v>
      </c>
      <c r="E10" s="28" t="s">
        <v>81</v>
      </c>
    </row>
    <row r="11" spans="1:5" ht="12.75">
      <c r="A11" s="29" t="s">
        <v>45</v>
      </c>
      <c r="E11" s="30" t="s">
        <v>82</v>
      </c>
    </row>
    <row r="12" spans="1:5" ht="25.5">
      <c r="A12" t="s">
        <v>46</v>
      </c>
      <c r="E12" s="28" t="s">
        <v>83</v>
      </c>
    </row>
    <row r="13" spans="1:16" ht="12.75">
      <c r="A13" s="18" t="s">
        <v>38</v>
      </c>
      <c s="23" t="s">
        <v>15</v>
      </c>
      <c s="23" t="s">
        <v>84</v>
      </c>
      <c s="18" t="s">
        <v>40</v>
      </c>
      <c s="24" t="s">
        <v>85</v>
      </c>
      <c s="25" t="s">
        <v>80</v>
      </c>
      <c s="26">
        <v>18.68</v>
      </c>
      <c s="26">
        <v>0</v>
      </c>
      <c s="26">
        <f>ROUND(ROUND(H13,2)*ROUND(G13,2),2)</f>
      </c>
      <c r="O13">
        <f>(I13*21)/100</f>
      </c>
      <c t="s">
        <v>15</v>
      </c>
    </row>
    <row r="14" spans="1:5" ht="12.75">
      <c r="A14" s="27" t="s">
        <v>43</v>
      </c>
      <c r="E14" s="28" t="s">
        <v>86</v>
      </c>
    </row>
    <row r="15" spans="1:5" ht="25.5">
      <c r="A15" s="29" t="s">
        <v>45</v>
      </c>
      <c r="E15" s="30" t="s">
        <v>87</v>
      </c>
    </row>
    <row r="16" spans="1:5" ht="25.5">
      <c r="A16" t="s">
        <v>46</v>
      </c>
      <c r="E16" s="28" t="s">
        <v>83</v>
      </c>
    </row>
    <row r="17" spans="1:18" ht="12.75" customHeight="1">
      <c r="A17" s="5" t="s">
        <v>36</v>
      </c>
      <c s="5"/>
      <c s="34" t="s">
        <v>22</v>
      </c>
      <c s="5"/>
      <c s="21" t="s">
        <v>88</v>
      </c>
      <c s="5"/>
      <c s="5"/>
      <c s="5"/>
      <c s="35">
        <f>0+Q17</f>
      </c>
      <c r="O17">
        <f>0+R17</f>
      </c>
      <c r="Q17">
        <f>0+I18+I22+I26</f>
      </c>
      <c>
        <f>0+O18+O22+O26</f>
      </c>
    </row>
    <row r="18" spans="1:16" ht="12.75">
      <c r="A18" s="18" t="s">
        <v>38</v>
      </c>
      <c s="23" t="s">
        <v>16</v>
      </c>
      <c s="23" t="s">
        <v>89</v>
      </c>
      <c s="18" t="s">
        <v>40</v>
      </c>
      <c s="24" t="s">
        <v>90</v>
      </c>
      <c s="25" t="s">
        <v>91</v>
      </c>
      <c s="26">
        <v>77.85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38.25">
      <c r="A19" s="27" t="s">
        <v>43</v>
      </c>
      <c r="E19" s="28" t="s">
        <v>92</v>
      </c>
    </row>
    <row r="20" spans="1:5" ht="63.75">
      <c r="A20" s="29" t="s">
        <v>45</v>
      </c>
      <c r="E20" s="30" t="s">
        <v>93</v>
      </c>
    </row>
    <row r="21" spans="1:5" ht="25.5">
      <c r="A21" t="s">
        <v>46</v>
      </c>
      <c r="E21" s="28" t="s">
        <v>94</v>
      </c>
    </row>
    <row r="22" spans="1:16" ht="12.75">
      <c r="A22" s="18" t="s">
        <v>38</v>
      </c>
      <c s="23" t="s">
        <v>26</v>
      </c>
      <c s="23" t="s">
        <v>95</v>
      </c>
      <c s="18" t="s">
        <v>40</v>
      </c>
      <c s="24" t="s">
        <v>96</v>
      </c>
      <c s="25" t="s">
        <v>97</v>
      </c>
      <c s="26">
        <v>3471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98</v>
      </c>
    </row>
    <row r="24" spans="1:5" ht="38.25">
      <c r="A24" s="29" t="s">
        <v>45</v>
      </c>
      <c r="E24" s="30" t="s">
        <v>99</v>
      </c>
    </row>
    <row r="25" spans="1:5" ht="25.5">
      <c r="A25" t="s">
        <v>46</v>
      </c>
      <c r="E25" s="28" t="s">
        <v>100</v>
      </c>
    </row>
    <row r="26" spans="1:16" ht="12.75">
      <c r="A26" s="18" t="s">
        <v>38</v>
      </c>
      <c s="23" t="s">
        <v>28</v>
      </c>
      <c s="23" t="s">
        <v>101</v>
      </c>
      <c s="18" t="s">
        <v>40</v>
      </c>
      <c s="24" t="s">
        <v>102</v>
      </c>
      <c s="25" t="s">
        <v>103</v>
      </c>
      <c s="26">
        <v>3216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104</v>
      </c>
    </row>
    <row r="28" spans="1:5" ht="25.5">
      <c r="A28" s="29" t="s">
        <v>45</v>
      </c>
      <c r="E28" s="30" t="s">
        <v>105</v>
      </c>
    </row>
    <row r="29" spans="1:5" ht="63.75">
      <c r="A29" t="s">
        <v>46</v>
      </c>
      <c r="E29" s="28" t="s">
        <v>106</v>
      </c>
    </row>
    <row r="30" spans="1:18" ht="12.75" customHeight="1">
      <c r="A30" s="5" t="s">
        <v>36</v>
      </c>
      <c s="5"/>
      <c s="34" t="s">
        <v>28</v>
      </c>
      <c s="5"/>
      <c s="21" t="s">
        <v>107</v>
      </c>
      <c s="5"/>
      <c s="5"/>
      <c s="5"/>
      <c s="35">
        <f>0+Q30</f>
      </c>
      <c r="O30">
        <f>0+R30</f>
      </c>
      <c r="Q30">
        <f>0+I31+I35+I39+I43+I47+I51+I55+I59</f>
      </c>
      <c>
        <f>0+O31+O35+O39+O43+O47+O51+O55+O59</f>
      </c>
    </row>
    <row r="31" spans="1:16" ht="12.75">
      <c r="A31" s="18" t="s">
        <v>38</v>
      </c>
      <c s="23" t="s">
        <v>30</v>
      </c>
      <c s="23" t="s">
        <v>108</v>
      </c>
      <c s="18" t="s">
        <v>40</v>
      </c>
      <c s="24" t="s">
        <v>109</v>
      </c>
      <c s="25" t="s">
        <v>103</v>
      </c>
      <c s="26">
        <v>698</v>
      </c>
      <c s="26">
        <v>0</v>
      </c>
      <c s="26">
        <f>ROUND(ROUND(H31,2)*ROUND(G31,2),2)</f>
      </c>
      <c r="O31">
        <f>(I31*21)/100</f>
      </c>
      <c t="s">
        <v>15</v>
      </c>
    </row>
    <row r="32" spans="1:5" ht="38.25">
      <c r="A32" s="27" t="s">
        <v>43</v>
      </c>
      <c r="E32" s="28" t="s">
        <v>110</v>
      </c>
    </row>
    <row r="33" spans="1:5" ht="51">
      <c r="A33" s="29" t="s">
        <v>45</v>
      </c>
      <c r="E33" s="30" t="s">
        <v>111</v>
      </c>
    </row>
    <row r="34" spans="1:5" ht="51">
      <c r="A34" t="s">
        <v>46</v>
      </c>
      <c r="E34" s="28" t="s">
        <v>112</v>
      </c>
    </row>
    <row r="35" spans="1:16" ht="12.75">
      <c r="A35" s="18" t="s">
        <v>38</v>
      </c>
      <c s="23" t="s">
        <v>113</v>
      </c>
      <c s="23" t="s">
        <v>114</v>
      </c>
      <c s="18" t="s">
        <v>40</v>
      </c>
      <c s="24" t="s">
        <v>115</v>
      </c>
      <c s="25" t="s">
        <v>91</v>
      </c>
      <c s="26">
        <v>20</v>
      </c>
      <c s="26">
        <v>0</v>
      </c>
      <c s="26">
        <f>ROUND(ROUND(H35,2)*ROUND(G35,2),2)</f>
      </c>
      <c r="O35">
        <f>(I35*21)/100</f>
      </c>
      <c t="s">
        <v>15</v>
      </c>
    </row>
    <row r="36" spans="1:5" ht="38.25">
      <c r="A36" s="27" t="s">
        <v>43</v>
      </c>
      <c r="E36" s="28" t="s">
        <v>116</v>
      </c>
    </row>
    <row r="37" spans="1:5" ht="12.75">
      <c r="A37" s="29" t="s">
        <v>45</v>
      </c>
      <c r="E37" s="30" t="s">
        <v>117</v>
      </c>
    </row>
    <row r="38" spans="1:5" ht="102">
      <c r="A38" t="s">
        <v>46</v>
      </c>
      <c r="E38" s="28" t="s">
        <v>118</v>
      </c>
    </row>
    <row r="39" spans="1:16" ht="12.75">
      <c r="A39" s="18" t="s">
        <v>38</v>
      </c>
      <c s="23" t="s">
        <v>67</v>
      </c>
      <c s="23" t="s">
        <v>119</v>
      </c>
      <c s="18" t="s">
        <v>40</v>
      </c>
      <c s="24" t="s">
        <v>120</v>
      </c>
      <c s="25" t="s">
        <v>103</v>
      </c>
      <c s="26">
        <v>3216</v>
      </c>
      <c s="26">
        <v>0</v>
      </c>
      <c s="26">
        <f>ROUND(ROUND(H39,2)*ROUND(G39,2),2)</f>
      </c>
      <c r="O39">
        <f>(I39*21)/100</f>
      </c>
      <c t="s">
        <v>15</v>
      </c>
    </row>
    <row r="40" spans="1:5" ht="12.75">
      <c r="A40" s="27" t="s">
        <v>43</v>
      </c>
      <c r="E40" s="28" t="s">
        <v>121</v>
      </c>
    </row>
    <row r="41" spans="1:5" ht="25.5">
      <c r="A41" s="29" t="s">
        <v>45</v>
      </c>
      <c r="E41" s="30" t="s">
        <v>105</v>
      </c>
    </row>
    <row r="42" spans="1:5" ht="38.25">
      <c r="A42" t="s">
        <v>46</v>
      </c>
      <c r="E42" s="28" t="s">
        <v>122</v>
      </c>
    </row>
    <row r="43" spans="1:16" ht="12.75">
      <c r="A43" s="18" t="s">
        <v>38</v>
      </c>
      <c s="23" t="s">
        <v>33</v>
      </c>
      <c s="23" t="s">
        <v>123</v>
      </c>
      <c s="18" t="s">
        <v>40</v>
      </c>
      <c s="24" t="s">
        <v>124</v>
      </c>
      <c s="25" t="s">
        <v>103</v>
      </c>
      <c s="26">
        <v>39603</v>
      </c>
      <c s="26">
        <v>0</v>
      </c>
      <c s="26">
        <f>ROUND(ROUND(H43,2)*ROUND(G43,2),2)</f>
      </c>
      <c r="O43">
        <f>(I43*21)/100</f>
      </c>
      <c t="s">
        <v>15</v>
      </c>
    </row>
    <row r="44" spans="1:5" ht="12.75">
      <c r="A44" s="27" t="s">
        <v>43</v>
      </c>
      <c r="E44" s="28" t="s">
        <v>125</v>
      </c>
    </row>
    <row r="45" spans="1:5" ht="51">
      <c r="A45" s="29" t="s">
        <v>45</v>
      </c>
      <c r="E45" s="30" t="s">
        <v>126</v>
      </c>
    </row>
    <row r="46" spans="1:5" ht="51">
      <c r="A46" t="s">
        <v>46</v>
      </c>
      <c r="E46" s="28" t="s">
        <v>127</v>
      </c>
    </row>
    <row r="47" spans="1:16" ht="12.75">
      <c r="A47" s="18" t="s">
        <v>38</v>
      </c>
      <c s="23" t="s">
        <v>35</v>
      </c>
      <c s="23" t="s">
        <v>128</v>
      </c>
      <c s="18" t="s">
        <v>40</v>
      </c>
      <c s="24" t="s">
        <v>129</v>
      </c>
      <c s="25" t="s">
        <v>103</v>
      </c>
      <c s="26">
        <v>20580</v>
      </c>
      <c s="26">
        <v>0</v>
      </c>
      <c s="26">
        <f>ROUND(ROUND(H47,2)*ROUND(G47,2),2)</f>
      </c>
      <c r="O47">
        <f>(I47*21)/100</f>
      </c>
      <c t="s">
        <v>15</v>
      </c>
    </row>
    <row r="48" spans="1:5" ht="12.75">
      <c r="A48" s="27" t="s">
        <v>43</v>
      </c>
      <c r="E48" s="28" t="s">
        <v>130</v>
      </c>
    </row>
    <row r="49" spans="1:5" ht="12.75">
      <c r="A49" s="29" t="s">
        <v>45</v>
      </c>
      <c r="E49" s="30" t="s">
        <v>131</v>
      </c>
    </row>
    <row r="50" spans="1:5" ht="140.25">
      <c r="A50" t="s">
        <v>46</v>
      </c>
      <c r="E50" s="28" t="s">
        <v>132</v>
      </c>
    </row>
    <row r="51" spans="1:16" ht="12.75">
      <c r="A51" s="18" t="s">
        <v>38</v>
      </c>
      <c s="23" t="s">
        <v>133</v>
      </c>
      <c s="23" t="s">
        <v>134</v>
      </c>
      <c s="18" t="s">
        <v>40</v>
      </c>
      <c s="24" t="s">
        <v>135</v>
      </c>
      <c s="25" t="s">
        <v>91</v>
      </c>
      <c s="26">
        <v>570.69</v>
      </c>
      <c s="26">
        <v>0</v>
      </c>
      <c s="26">
        <f>ROUND(ROUND(H51,2)*ROUND(G51,2),2)</f>
      </c>
      <c r="O51">
        <f>(I51*21)/100</f>
      </c>
      <c t="s">
        <v>15</v>
      </c>
    </row>
    <row r="52" spans="1:5" ht="12.75">
      <c r="A52" s="27" t="s">
        <v>43</v>
      </c>
      <c r="E52" s="28" t="s">
        <v>136</v>
      </c>
    </row>
    <row r="53" spans="1:5" ht="25.5">
      <c r="A53" s="29" t="s">
        <v>45</v>
      </c>
      <c r="E53" s="30" t="s">
        <v>137</v>
      </c>
    </row>
    <row r="54" spans="1:5" ht="140.25">
      <c r="A54" t="s">
        <v>46</v>
      </c>
      <c r="E54" s="28" t="s">
        <v>132</v>
      </c>
    </row>
    <row r="55" spans="1:16" ht="12.75">
      <c r="A55" s="18" t="s">
        <v>38</v>
      </c>
      <c s="23" t="s">
        <v>138</v>
      </c>
      <c s="23" t="s">
        <v>139</v>
      </c>
      <c s="18" t="s">
        <v>40</v>
      </c>
      <c s="24" t="s">
        <v>140</v>
      </c>
      <c s="25" t="s">
        <v>91</v>
      </c>
      <c s="26">
        <v>20</v>
      </c>
      <c s="26">
        <v>0</v>
      </c>
      <c s="26">
        <f>ROUND(ROUND(H55,2)*ROUND(G55,2),2)</f>
      </c>
      <c r="O55">
        <f>(I55*21)/100</f>
      </c>
      <c t="s">
        <v>15</v>
      </c>
    </row>
    <row r="56" spans="1:5" ht="12.75">
      <c r="A56" s="27" t="s">
        <v>43</v>
      </c>
      <c r="E56" s="28" t="s">
        <v>141</v>
      </c>
    </row>
    <row r="57" spans="1:5" ht="12.75">
      <c r="A57" s="29" t="s">
        <v>45</v>
      </c>
      <c r="E57" s="30" t="s">
        <v>40</v>
      </c>
    </row>
    <row r="58" spans="1:5" ht="76.5">
      <c r="A58" t="s">
        <v>46</v>
      </c>
      <c r="E58" s="28" t="s">
        <v>142</v>
      </c>
    </row>
    <row r="59" spans="1:16" ht="12.75">
      <c r="A59" s="18" t="s">
        <v>38</v>
      </c>
      <c s="23" t="s">
        <v>143</v>
      </c>
      <c s="23" t="s">
        <v>144</v>
      </c>
      <c s="18" t="s">
        <v>40</v>
      </c>
      <c s="24" t="s">
        <v>145</v>
      </c>
      <c s="25" t="s">
        <v>146</v>
      </c>
      <c s="26">
        <v>4088.7</v>
      </c>
      <c s="26">
        <v>0</v>
      </c>
      <c s="26">
        <f>ROUND(ROUND(H59,2)*ROUND(G59,2),2)</f>
      </c>
      <c r="O59">
        <f>(I59*21)/100</f>
      </c>
      <c t="s">
        <v>15</v>
      </c>
    </row>
    <row r="60" spans="1:5" ht="38.25">
      <c r="A60" s="27" t="s">
        <v>43</v>
      </c>
      <c r="E60" s="28" t="s">
        <v>147</v>
      </c>
    </row>
    <row r="61" spans="1:5" ht="89.25">
      <c r="A61" s="29" t="s">
        <v>45</v>
      </c>
      <c r="E61" s="30" t="s">
        <v>148</v>
      </c>
    </row>
    <row r="62" spans="1:5" ht="38.25">
      <c r="A62" t="s">
        <v>46</v>
      </c>
      <c r="E62" s="28" t="s">
        <v>149</v>
      </c>
    </row>
    <row r="63" spans="1:18" ht="12.75" customHeight="1">
      <c r="A63" s="5" t="s">
        <v>36</v>
      </c>
      <c s="5"/>
      <c s="34" t="s">
        <v>67</v>
      </c>
      <c s="5"/>
      <c s="21" t="s">
        <v>150</v>
      </c>
      <c s="5"/>
      <c s="5"/>
      <c s="5"/>
      <c s="35">
        <f>0+Q63</f>
      </c>
      <c r="O63">
        <f>0+R63</f>
      </c>
      <c r="Q63">
        <f>0+I64</f>
      </c>
      <c>
        <f>0+O64</f>
      </c>
    </row>
    <row r="64" spans="1:16" ht="12.75">
      <c r="A64" s="18" t="s">
        <v>38</v>
      </c>
      <c s="23" t="s">
        <v>70</v>
      </c>
      <c s="23" t="s">
        <v>151</v>
      </c>
      <c s="18" t="s">
        <v>40</v>
      </c>
      <c s="24" t="s">
        <v>152</v>
      </c>
      <c s="25" t="s">
        <v>153</v>
      </c>
      <c s="26">
        <v>4</v>
      </c>
      <c s="26">
        <v>0</v>
      </c>
      <c s="26">
        <f>ROUND(ROUND(H64,2)*ROUND(G64,2),2)</f>
      </c>
      <c r="O64">
        <f>(I64*21)/100</f>
      </c>
      <c t="s">
        <v>15</v>
      </c>
    </row>
    <row r="65" spans="1:5" ht="12.75">
      <c r="A65" s="27" t="s">
        <v>43</v>
      </c>
      <c r="E65" s="28" t="s">
        <v>154</v>
      </c>
    </row>
    <row r="66" spans="1:5" ht="12.75">
      <c r="A66" s="29" t="s">
        <v>45</v>
      </c>
      <c r="E66" s="30" t="s">
        <v>40</v>
      </c>
    </row>
    <row r="67" spans="1:5" ht="25.5">
      <c r="A67" t="s">
        <v>46</v>
      </c>
      <c r="E67" s="28" t="s">
        <v>155</v>
      </c>
    </row>
    <row r="68" spans="1:18" ht="12.75" customHeight="1">
      <c r="A68" s="5" t="s">
        <v>36</v>
      </c>
      <c s="5"/>
      <c s="34" t="s">
        <v>33</v>
      </c>
      <c s="5"/>
      <c s="21" t="s">
        <v>156</v>
      </c>
      <c s="5"/>
      <c s="5"/>
      <c s="5"/>
      <c s="35">
        <f>0+Q68</f>
      </c>
      <c r="O68">
        <f>0+R68</f>
      </c>
      <c r="Q68">
        <f>0+I69+I73+I77+I81+I85+I89+I93+I97</f>
      </c>
      <c>
        <f>0+O69+O73+O77+O81+O85+O89+O93+O97</f>
      </c>
    </row>
    <row r="69" spans="1:16" ht="12.75">
      <c r="A69" s="18" t="s">
        <v>38</v>
      </c>
      <c s="23" t="s">
        <v>73</v>
      </c>
      <c s="23" t="s">
        <v>157</v>
      </c>
      <c s="18" t="s">
        <v>40</v>
      </c>
      <c s="24" t="s">
        <v>158</v>
      </c>
      <c s="25" t="s">
        <v>153</v>
      </c>
      <c s="26">
        <v>221</v>
      </c>
      <c s="26">
        <v>0</v>
      </c>
      <c s="26">
        <f>ROUND(ROUND(H69,2)*ROUND(G69,2),2)</f>
      </c>
      <c r="O69">
        <f>(I69*21)/100</f>
      </c>
      <c t="s">
        <v>15</v>
      </c>
    </row>
    <row r="70" spans="1:5" ht="127.5">
      <c r="A70" s="27" t="s">
        <v>43</v>
      </c>
      <c r="E70" s="28" t="s">
        <v>159</v>
      </c>
    </row>
    <row r="71" spans="1:5" ht="12.75">
      <c r="A71" s="29" t="s">
        <v>45</v>
      </c>
      <c r="E71" s="30" t="s">
        <v>160</v>
      </c>
    </row>
    <row r="72" spans="1:5" ht="51">
      <c r="A72" t="s">
        <v>46</v>
      </c>
      <c r="E72" s="28" t="s">
        <v>161</v>
      </c>
    </row>
    <row r="73" spans="1:16" ht="25.5">
      <c r="A73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153</v>
      </c>
      <c s="26">
        <v>10</v>
      </c>
      <c s="26">
        <v>0</v>
      </c>
      <c s="26">
        <f>ROUND(ROUND(H73,2)*ROUND(G73,2),2)</f>
      </c>
      <c r="O73">
        <f>(I73*21)/100</f>
      </c>
      <c t="s">
        <v>15</v>
      </c>
    </row>
    <row r="74" spans="1:5" ht="12.75">
      <c r="A74" s="27" t="s">
        <v>43</v>
      </c>
      <c r="E74" s="28" t="s">
        <v>165</v>
      </c>
    </row>
    <row r="75" spans="1:5" ht="12.75">
      <c r="A75" s="29" t="s">
        <v>45</v>
      </c>
      <c r="E75" s="30" t="s">
        <v>40</v>
      </c>
    </row>
    <row r="76" spans="1:5" ht="51">
      <c r="A76" t="s">
        <v>46</v>
      </c>
      <c r="E76" s="28" t="s">
        <v>161</v>
      </c>
    </row>
    <row r="77" spans="1:16" ht="12.75">
      <c r="A77" s="18" t="s">
        <v>38</v>
      </c>
      <c s="23" t="s">
        <v>166</v>
      </c>
      <c s="23" t="s">
        <v>167</v>
      </c>
      <c s="18" t="s">
        <v>40</v>
      </c>
      <c s="24" t="s">
        <v>168</v>
      </c>
      <c s="25" t="s">
        <v>153</v>
      </c>
      <c s="26">
        <v>10</v>
      </c>
      <c s="26">
        <v>0</v>
      </c>
      <c s="26">
        <f>ROUND(ROUND(H77,2)*ROUND(G77,2),2)</f>
      </c>
      <c r="O77">
        <f>(I77*21)/100</f>
      </c>
      <c t="s">
        <v>15</v>
      </c>
    </row>
    <row r="78" spans="1:5" ht="12.75">
      <c r="A78" s="27" t="s">
        <v>43</v>
      </c>
      <c r="E78" s="28" t="s">
        <v>169</v>
      </c>
    </row>
    <row r="79" spans="1:5" ht="12.75">
      <c r="A79" s="29" t="s">
        <v>45</v>
      </c>
      <c r="E79" s="30" t="s">
        <v>40</v>
      </c>
    </row>
    <row r="80" spans="1:5" ht="12.75">
      <c r="A80" t="s">
        <v>46</v>
      </c>
      <c r="E80" s="28" t="s">
        <v>170</v>
      </c>
    </row>
    <row r="81" spans="1:16" ht="25.5">
      <c r="A81" s="18" t="s">
        <v>38</v>
      </c>
      <c s="23" t="s">
        <v>171</v>
      </c>
      <c s="23" t="s">
        <v>172</v>
      </c>
      <c s="18" t="s">
        <v>40</v>
      </c>
      <c s="24" t="s">
        <v>173</v>
      </c>
      <c s="25" t="s">
        <v>103</v>
      </c>
      <c s="26">
        <v>905.38</v>
      </c>
      <c s="26">
        <v>0</v>
      </c>
      <c s="26">
        <f>ROUND(ROUND(H81,2)*ROUND(G81,2),2)</f>
      </c>
      <c r="O81">
        <f>(I81*21)/100</f>
      </c>
      <c t="s">
        <v>15</v>
      </c>
    </row>
    <row r="82" spans="1:5" ht="51">
      <c r="A82" s="27" t="s">
        <v>43</v>
      </c>
      <c r="E82" s="28" t="s">
        <v>174</v>
      </c>
    </row>
    <row r="83" spans="1:5" ht="63.75">
      <c r="A83" s="29" t="s">
        <v>45</v>
      </c>
      <c r="E83" s="30" t="s">
        <v>175</v>
      </c>
    </row>
    <row r="84" spans="1:5" ht="38.25">
      <c r="A84" t="s">
        <v>46</v>
      </c>
      <c r="E84" s="28" t="s">
        <v>176</v>
      </c>
    </row>
    <row r="85" spans="1:16" ht="12.75">
      <c r="A85" s="18" t="s">
        <v>38</v>
      </c>
      <c s="23" t="s">
        <v>177</v>
      </c>
      <c s="23" t="s">
        <v>178</v>
      </c>
      <c s="18" t="s">
        <v>40</v>
      </c>
      <c s="24" t="s">
        <v>179</v>
      </c>
      <c s="25" t="s">
        <v>146</v>
      </c>
      <c s="26">
        <v>130</v>
      </c>
      <c s="26">
        <v>0</v>
      </c>
      <c s="26">
        <f>ROUND(ROUND(H85,2)*ROUND(G85,2),2)</f>
      </c>
      <c r="O85">
        <f>(I85*21)/100</f>
      </c>
      <c t="s">
        <v>15</v>
      </c>
    </row>
    <row r="86" spans="1:5" ht="38.25">
      <c r="A86" s="27" t="s">
        <v>43</v>
      </c>
      <c r="E86" s="28" t="s">
        <v>180</v>
      </c>
    </row>
    <row r="87" spans="1:5" ht="25.5">
      <c r="A87" s="29" t="s">
        <v>45</v>
      </c>
      <c r="E87" s="30" t="s">
        <v>181</v>
      </c>
    </row>
    <row r="88" spans="1:5" ht="51">
      <c r="A88" t="s">
        <v>46</v>
      </c>
      <c r="E88" s="28" t="s">
        <v>182</v>
      </c>
    </row>
    <row r="89" spans="1:16" ht="12.75">
      <c r="A89" s="18" t="s">
        <v>38</v>
      </c>
      <c s="23" t="s">
        <v>183</v>
      </c>
      <c s="23" t="s">
        <v>184</v>
      </c>
      <c s="18" t="s">
        <v>40</v>
      </c>
      <c s="24" t="s">
        <v>185</v>
      </c>
      <c s="25" t="s">
        <v>146</v>
      </c>
      <c s="26">
        <v>4088.7</v>
      </c>
      <c s="26">
        <v>0</v>
      </c>
      <c s="26">
        <f>ROUND(ROUND(H89,2)*ROUND(G89,2),2)</f>
      </c>
      <c r="O89">
        <f>(I89*21)/100</f>
      </c>
      <c t="s">
        <v>15</v>
      </c>
    </row>
    <row r="90" spans="1:5" ht="38.25">
      <c r="A90" s="27" t="s">
        <v>43</v>
      </c>
      <c r="E90" s="28" t="s">
        <v>147</v>
      </c>
    </row>
    <row r="91" spans="1:5" ht="89.25">
      <c r="A91" s="29" t="s">
        <v>45</v>
      </c>
      <c r="E91" s="30" t="s">
        <v>148</v>
      </c>
    </row>
    <row r="92" spans="1:5" ht="25.5">
      <c r="A92" t="s">
        <v>46</v>
      </c>
      <c r="E92" s="28" t="s">
        <v>186</v>
      </c>
    </row>
    <row r="93" spans="1:16" ht="12.75">
      <c r="A93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103</v>
      </c>
      <c s="26">
        <v>3500</v>
      </c>
      <c s="26">
        <v>0</v>
      </c>
      <c s="26">
        <f>ROUND(ROUND(H93,2)*ROUND(G93,2),2)</f>
      </c>
      <c r="O93">
        <f>(I93*21)/100</f>
      </c>
      <c t="s">
        <v>15</v>
      </c>
    </row>
    <row r="94" spans="1:5" ht="12.75">
      <c r="A94" s="27" t="s">
        <v>43</v>
      </c>
      <c r="E94" s="28" t="s">
        <v>190</v>
      </c>
    </row>
    <row r="95" spans="1:5" ht="25.5">
      <c r="A95" s="29" t="s">
        <v>45</v>
      </c>
      <c r="E95" s="30" t="s">
        <v>191</v>
      </c>
    </row>
    <row r="96" spans="1:5" ht="25.5">
      <c r="A96" t="s">
        <v>46</v>
      </c>
      <c r="E96" s="28" t="s">
        <v>192</v>
      </c>
    </row>
    <row r="97" spans="1:16" ht="12.75">
      <c r="A97" s="18" t="s">
        <v>38</v>
      </c>
      <c s="23" t="s">
        <v>193</v>
      </c>
      <c s="23" t="s">
        <v>194</v>
      </c>
      <c s="18" t="s">
        <v>40</v>
      </c>
      <c s="24" t="s">
        <v>195</v>
      </c>
      <c s="25" t="s">
        <v>103</v>
      </c>
      <c s="26">
        <v>39603</v>
      </c>
      <c s="26">
        <v>0</v>
      </c>
      <c s="26">
        <f>ROUND(ROUND(H97,2)*ROUND(G97,2),2)</f>
      </c>
      <c r="O97">
        <f>(I97*21)/100</f>
      </c>
      <c t="s">
        <v>15</v>
      </c>
    </row>
    <row r="98" spans="1:5" ht="25.5">
      <c r="A98" s="27" t="s">
        <v>43</v>
      </c>
      <c r="E98" s="28" t="s">
        <v>196</v>
      </c>
    </row>
    <row r="99" spans="1:5" ht="12.75">
      <c r="A99" s="29" t="s">
        <v>45</v>
      </c>
      <c r="E99" s="30" t="s">
        <v>197</v>
      </c>
    </row>
    <row r="100" spans="1:5" ht="25.5">
      <c r="A100" t="s">
        <v>46</v>
      </c>
      <c r="E100" s="28" t="s">
        <v>192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0+O8+O17+O30+O63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198</v>
      </c>
      <c s="31">
        <f>0+I8+I17+I30+I63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198</v>
      </c>
      <c s="5"/>
      <c s="14" t="s">
        <v>199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78</v>
      </c>
      <c s="18" t="s">
        <v>40</v>
      </c>
      <c s="24" t="s">
        <v>79</v>
      </c>
      <c s="25" t="s">
        <v>80</v>
      </c>
      <c s="26">
        <v>86.5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25.5">
      <c r="A10" s="27" t="s">
        <v>43</v>
      </c>
      <c r="E10" s="28" t="s">
        <v>81</v>
      </c>
    </row>
    <row r="11" spans="1:5" ht="12.75">
      <c r="A11" s="29" t="s">
        <v>45</v>
      </c>
      <c r="E11" s="30" t="s">
        <v>200</v>
      </c>
    </row>
    <row r="12" spans="1:5" ht="25.5">
      <c r="A12" t="s">
        <v>46</v>
      </c>
      <c r="E12" s="28" t="s">
        <v>83</v>
      </c>
    </row>
    <row r="13" spans="1:16" ht="12.75">
      <c r="A13" s="18" t="s">
        <v>38</v>
      </c>
      <c s="23" t="s">
        <v>15</v>
      </c>
      <c s="23" t="s">
        <v>84</v>
      </c>
      <c s="18" t="s">
        <v>40</v>
      </c>
      <c s="24" t="s">
        <v>85</v>
      </c>
      <c s="25" t="s">
        <v>80</v>
      </c>
      <c s="26">
        <v>1.2</v>
      </c>
      <c s="26">
        <v>0</v>
      </c>
      <c s="26">
        <f>ROUND(ROUND(H13,2)*ROUND(G13,2),2)</f>
      </c>
      <c r="O13">
        <f>(I13*21)/100</f>
      </c>
      <c t="s">
        <v>15</v>
      </c>
    </row>
    <row r="14" spans="1:5" ht="12.75">
      <c r="A14" s="27" t="s">
        <v>43</v>
      </c>
      <c r="E14" s="28" t="s">
        <v>201</v>
      </c>
    </row>
    <row r="15" spans="1:5" ht="25.5">
      <c r="A15" s="29" t="s">
        <v>45</v>
      </c>
      <c r="E15" s="30" t="s">
        <v>202</v>
      </c>
    </row>
    <row r="16" spans="1:5" ht="25.5">
      <c r="A16" t="s">
        <v>46</v>
      </c>
      <c r="E16" s="28" t="s">
        <v>83</v>
      </c>
    </row>
    <row r="17" spans="1:18" ht="12.75" customHeight="1">
      <c r="A17" s="5" t="s">
        <v>36</v>
      </c>
      <c s="5"/>
      <c s="34" t="s">
        <v>22</v>
      </c>
      <c s="5"/>
      <c s="21" t="s">
        <v>88</v>
      </c>
      <c s="5"/>
      <c s="5"/>
      <c s="5"/>
      <c s="35">
        <f>0+Q17</f>
      </c>
      <c r="O17">
        <f>0+R17</f>
      </c>
      <c r="Q17">
        <f>0+I18+I22+I26</f>
      </c>
      <c>
        <f>0+O18+O22+O26</f>
      </c>
    </row>
    <row r="18" spans="1:16" ht="12.75">
      <c r="A18" s="18" t="s">
        <v>38</v>
      </c>
      <c s="23" t="s">
        <v>16</v>
      </c>
      <c s="23" t="s">
        <v>89</v>
      </c>
      <c s="18" t="s">
        <v>40</v>
      </c>
      <c s="24" t="s">
        <v>90</v>
      </c>
      <c s="25" t="s">
        <v>91</v>
      </c>
      <c s="26">
        <v>5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51">
      <c r="A19" s="27" t="s">
        <v>43</v>
      </c>
      <c r="E19" s="28" t="s">
        <v>203</v>
      </c>
    </row>
    <row r="20" spans="1:5" ht="51">
      <c r="A20" s="29" t="s">
        <v>45</v>
      </c>
      <c r="E20" s="30" t="s">
        <v>204</v>
      </c>
    </row>
    <row r="21" spans="1:5" ht="25.5">
      <c r="A21" t="s">
        <v>46</v>
      </c>
      <c r="E21" s="28" t="s">
        <v>94</v>
      </c>
    </row>
    <row r="22" spans="1:16" ht="12.75">
      <c r="A22" s="18" t="s">
        <v>38</v>
      </c>
      <c s="23" t="s">
        <v>26</v>
      </c>
      <c s="23" t="s">
        <v>95</v>
      </c>
      <c s="18" t="s">
        <v>40</v>
      </c>
      <c s="24" t="s">
        <v>96</v>
      </c>
      <c s="25" t="s">
        <v>97</v>
      </c>
      <c s="26">
        <v>30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205</v>
      </c>
    </row>
    <row r="24" spans="1:5" ht="12.75">
      <c r="A24" s="29" t="s">
        <v>45</v>
      </c>
      <c r="E24" s="30" t="s">
        <v>206</v>
      </c>
    </row>
    <row r="25" spans="1:5" ht="25.5">
      <c r="A25" t="s">
        <v>46</v>
      </c>
      <c r="E25" s="28" t="s">
        <v>100</v>
      </c>
    </row>
    <row r="26" spans="1:16" ht="12.75">
      <c r="A26" s="18" t="s">
        <v>38</v>
      </c>
      <c s="23" t="s">
        <v>28</v>
      </c>
      <c s="23" t="s">
        <v>101</v>
      </c>
      <c s="18" t="s">
        <v>40</v>
      </c>
      <c s="24" t="s">
        <v>102</v>
      </c>
      <c s="25" t="s">
        <v>103</v>
      </c>
      <c s="26">
        <v>865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104</v>
      </c>
    </row>
    <row r="28" spans="1:5" ht="25.5">
      <c r="A28" s="29" t="s">
        <v>45</v>
      </c>
      <c r="E28" s="30" t="s">
        <v>207</v>
      </c>
    </row>
    <row r="29" spans="1:5" ht="63.75">
      <c r="A29" t="s">
        <v>46</v>
      </c>
      <c r="E29" s="28" t="s">
        <v>106</v>
      </c>
    </row>
    <row r="30" spans="1:18" ht="12.75" customHeight="1">
      <c r="A30" s="5" t="s">
        <v>36</v>
      </c>
      <c s="5"/>
      <c s="34" t="s">
        <v>28</v>
      </c>
      <c s="5"/>
      <c s="21" t="s">
        <v>107</v>
      </c>
      <c s="5"/>
      <c s="5"/>
      <c s="5"/>
      <c s="35">
        <f>0+Q30</f>
      </c>
      <c r="O30">
        <f>0+R30</f>
      </c>
      <c r="Q30">
        <f>0+I31+I35+I39+I43+I47+I51+I55+I59</f>
      </c>
      <c>
        <f>0+O31+O35+O39+O43+O47+O51+O55+O59</f>
      </c>
    </row>
    <row r="31" spans="1:16" ht="12.75">
      <c r="A31" s="18" t="s">
        <v>38</v>
      </c>
      <c s="23" t="s">
        <v>30</v>
      </c>
      <c s="23" t="s">
        <v>108</v>
      </c>
      <c s="18" t="s">
        <v>40</v>
      </c>
      <c s="24" t="s">
        <v>109</v>
      </c>
      <c s="25" t="s">
        <v>103</v>
      </c>
      <c s="26">
        <v>66</v>
      </c>
      <c s="26">
        <v>0</v>
      </c>
      <c s="26">
        <f>ROUND(ROUND(H31,2)*ROUND(G31,2),2)</f>
      </c>
      <c r="O31">
        <f>(I31*21)/100</f>
      </c>
      <c t="s">
        <v>15</v>
      </c>
    </row>
    <row r="32" spans="1:5" ht="38.25">
      <c r="A32" s="27" t="s">
        <v>43</v>
      </c>
      <c r="E32" s="28" t="s">
        <v>110</v>
      </c>
    </row>
    <row r="33" spans="1:5" ht="51">
      <c r="A33" s="29" t="s">
        <v>45</v>
      </c>
      <c r="E33" s="30" t="s">
        <v>208</v>
      </c>
    </row>
    <row r="34" spans="1:5" ht="51">
      <c r="A34" t="s">
        <v>46</v>
      </c>
      <c r="E34" s="28" t="s">
        <v>112</v>
      </c>
    </row>
    <row r="35" spans="1:16" ht="12.75">
      <c r="A35" s="18" t="s">
        <v>38</v>
      </c>
      <c s="23" t="s">
        <v>113</v>
      </c>
      <c s="23" t="s">
        <v>114</v>
      </c>
      <c s="18" t="s">
        <v>40</v>
      </c>
      <c s="24" t="s">
        <v>115</v>
      </c>
      <c s="25" t="s">
        <v>91</v>
      </c>
      <c s="26">
        <v>5</v>
      </c>
      <c s="26">
        <v>0</v>
      </c>
      <c s="26">
        <f>ROUND(ROUND(H35,2)*ROUND(G35,2),2)</f>
      </c>
      <c r="O35">
        <f>(I35*21)/100</f>
      </c>
      <c t="s">
        <v>15</v>
      </c>
    </row>
    <row r="36" spans="1:5" ht="12.75">
      <c r="A36" s="27" t="s">
        <v>43</v>
      </c>
      <c r="E36" s="28" t="s">
        <v>209</v>
      </c>
    </row>
    <row r="37" spans="1:5" ht="12.75">
      <c r="A37" s="29" t="s">
        <v>45</v>
      </c>
      <c r="E37" s="30" t="s">
        <v>210</v>
      </c>
    </row>
    <row r="38" spans="1:5" ht="102">
      <c r="A38" t="s">
        <v>46</v>
      </c>
      <c r="E38" s="28" t="s">
        <v>118</v>
      </c>
    </row>
    <row r="39" spans="1:16" ht="12.75">
      <c r="A39" s="18" t="s">
        <v>38</v>
      </c>
      <c s="23" t="s">
        <v>67</v>
      </c>
      <c s="23" t="s">
        <v>119</v>
      </c>
      <c s="18" t="s">
        <v>40</v>
      </c>
      <c s="24" t="s">
        <v>120</v>
      </c>
      <c s="25" t="s">
        <v>103</v>
      </c>
      <c s="26">
        <v>910</v>
      </c>
      <c s="26">
        <v>0</v>
      </c>
      <c s="26">
        <f>ROUND(ROUND(H39,2)*ROUND(G39,2),2)</f>
      </c>
      <c r="O39">
        <f>(I39*21)/100</f>
      </c>
      <c t="s">
        <v>15</v>
      </c>
    </row>
    <row r="40" spans="1:5" ht="25.5">
      <c r="A40" s="27" t="s">
        <v>43</v>
      </c>
      <c r="E40" s="28" t="s">
        <v>211</v>
      </c>
    </row>
    <row r="41" spans="1:5" ht="51">
      <c r="A41" s="29" t="s">
        <v>45</v>
      </c>
      <c r="E41" s="30" t="s">
        <v>212</v>
      </c>
    </row>
    <row r="42" spans="1:5" ht="38.25">
      <c r="A42" t="s">
        <v>46</v>
      </c>
      <c r="E42" s="28" t="s">
        <v>122</v>
      </c>
    </row>
    <row r="43" spans="1:16" ht="12.75">
      <c r="A43" s="18" t="s">
        <v>38</v>
      </c>
      <c s="23" t="s">
        <v>33</v>
      </c>
      <c s="23" t="s">
        <v>123</v>
      </c>
      <c s="18" t="s">
        <v>40</v>
      </c>
      <c s="24" t="s">
        <v>124</v>
      </c>
      <c s="25" t="s">
        <v>103</v>
      </c>
      <c s="26">
        <v>10162</v>
      </c>
      <c s="26">
        <v>0</v>
      </c>
      <c s="26">
        <f>ROUND(ROUND(H43,2)*ROUND(G43,2),2)</f>
      </c>
      <c r="O43">
        <f>(I43*21)/100</f>
      </c>
      <c t="s">
        <v>15</v>
      </c>
    </row>
    <row r="44" spans="1:5" ht="12.75">
      <c r="A44" s="27" t="s">
        <v>43</v>
      </c>
      <c r="E44" s="28" t="s">
        <v>125</v>
      </c>
    </row>
    <row r="45" spans="1:5" ht="51">
      <c r="A45" s="29" t="s">
        <v>45</v>
      </c>
      <c r="E45" s="30" t="s">
        <v>213</v>
      </c>
    </row>
    <row r="46" spans="1:5" ht="51">
      <c r="A46" t="s">
        <v>46</v>
      </c>
      <c r="E46" s="28" t="s">
        <v>127</v>
      </c>
    </row>
    <row r="47" spans="1:16" ht="12.75">
      <c r="A47" s="18" t="s">
        <v>38</v>
      </c>
      <c s="23" t="s">
        <v>35</v>
      </c>
      <c s="23" t="s">
        <v>128</v>
      </c>
      <c s="18" t="s">
        <v>40</v>
      </c>
      <c s="24" t="s">
        <v>129</v>
      </c>
      <c s="25" t="s">
        <v>103</v>
      </c>
      <c s="26">
        <v>5081</v>
      </c>
      <c s="26">
        <v>0</v>
      </c>
      <c s="26">
        <f>ROUND(ROUND(H47,2)*ROUND(G47,2),2)</f>
      </c>
      <c r="O47">
        <f>(I47*21)/100</f>
      </c>
      <c t="s">
        <v>15</v>
      </c>
    </row>
    <row r="48" spans="1:5" ht="12.75">
      <c r="A48" s="27" t="s">
        <v>43</v>
      </c>
      <c r="E48" s="28" t="s">
        <v>130</v>
      </c>
    </row>
    <row r="49" spans="1:5" ht="51">
      <c r="A49" s="29" t="s">
        <v>45</v>
      </c>
      <c r="E49" s="30" t="s">
        <v>214</v>
      </c>
    </row>
    <row r="50" spans="1:5" ht="140.25">
      <c r="A50" t="s">
        <v>46</v>
      </c>
      <c r="E50" s="28" t="s">
        <v>132</v>
      </c>
    </row>
    <row r="51" spans="1:16" ht="12.75">
      <c r="A51" s="18" t="s">
        <v>38</v>
      </c>
      <c s="23" t="s">
        <v>133</v>
      </c>
      <c s="23" t="s">
        <v>134</v>
      </c>
      <c s="18" t="s">
        <v>40</v>
      </c>
      <c s="24" t="s">
        <v>135</v>
      </c>
      <c s="25" t="s">
        <v>91</v>
      </c>
      <c s="26">
        <v>152.43</v>
      </c>
      <c s="26">
        <v>0</v>
      </c>
      <c s="26">
        <f>ROUND(ROUND(H51,2)*ROUND(G51,2),2)</f>
      </c>
      <c r="O51">
        <f>(I51*21)/100</f>
      </c>
      <c t="s">
        <v>15</v>
      </c>
    </row>
    <row r="52" spans="1:5" ht="25.5">
      <c r="A52" s="27" t="s">
        <v>43</v>
      </c>
      <c r="E52" s="28" t="s">
        <v>215</v>
      </c>
    </row>
    <row r="53" spans="1:5" ht="51">
      <c r="A53" s="29" t="s">
        <v>45</v>
      </c>
      <c r="E53" s="30" t="s">
        <v>216</v>
      </c>
    </row>
    <row r="54" spans="1:5" ht="140.25">
      <c r="A54" t="s">
        <v>46</v>
      </c>
      <c r="E54" s="28" t="s">
        <v>132</v>
      </c>
    </row>
    <row r="55" spans="1:16" ht="12.75">
      <c r="A55" s="18" t="s">
        <v>38</v>
      </c>
      <c s="23" t="s">
        <v>138</v>
      </c>
      <c s="23" t="s">
        <v>139</v>
      </c>
      <c s="18" t="s">
        <v>40</v>
      </c>
      <c s="24" t="s">
        <v>140</v>
      </c>
      <c s="25" t="s">
        <v>91</v>
      </c>
      <c s="26">
        <v>10</v>
      </c>
      <c s="26">
        <v>0</v>
      </c>
      <c s="26">
        <f>ROUND(ROUND(H55,2)*ROUND(G55,2),2)</f>
      </c>
      <c r="O55">
        <f>(I55*21)/100</f>
      </c>
      <c t="s">
        <v>15</v>
      </c>
    </row>
    <row r="56" spans="1:5" ht="12.75">
      <c r="A56" s="27" t="s">
        <v>43</v>
      </c>
      <c r="E56" s="28" t="s">
        <v>141</v>
      </c>
    </row>
    <row r="57" spans="1:5" ht="12.75">
      <c r="A57" s="29" t="s">
        <v>45</v>
      </c>
      <c r="E57" s="30" t="s">
        <v>40</v>
      </c>
    </row>
    <row r="58" spans="1:5" ht="76.5">
      <c r="A58" t="s">
        <v>46</v>
      </c>
      <c r="E58" s="28" t="s">
        <v>142</v>
      </c>
    </row>
    <row r="59" spans="1:16" ht="12.75">
      <c r="A59" s="18" t="s">
        <v>38</v>
      </c>
      <c s="23" t="s">
        <v>143</v>
      </c>
      <c s="23" t="s">
        <v>144</v>
      </c>
      <c s="18" t="s">
        <v>40</v>
      </c>
      <c s="24" t="s">
        <v>145</v>
      </c>
      <c s="25" t="s">
        <v>146</v>
      </c>
      <c s="26">
        <v>971</v>
      </c>
      <c s="26">
        <v>0</v>
      </c>
      <c s="26">
        <f>ROUND(ROUND(H59,2)*ROUND(G59,2),2)</f>
      </c>
      <c r="O59">
        <f>(I59*21)/100</f>
      </c>
      <c t="s">
        <v>15</v>
      </c>
    </row>
    <row r="60" spans="1:5" ht="12.75">
      <c r="A60" s="27" t="s">
        <v>43</v>
      </c>
      <c r="E60" s="28" t="s">
        <v>217</v>
      </c>
    </row>
    <row r="61" spans="1:5" ht="51">
      <c r="A61" s="29" t="s">
        <v>45</v>
      </c>
      <c r="E61" s="30" t="s">
        <v>218</v>
      </c>
    </row>
    <row r="62" spans="1:5" ht="38.25">
      <c r="A62" t="s">
        <v>46</v>
      </c>
      <c r="E62" s="28" t="s">
        <v>149</v>
      </c>
    </row>
    <row r="63" spans="1:18" ht="12.75" customHeight="1">
      <c r="A63" s="5" t="s">
        <v>36</v>
      </c>
      <c s="5"/>
      <c s="34" t="s">
        <v>33</v>
      </c>
      <c s="5"/>
      <c s="21" t="s">
        <v>156</v>
      </c>
      <c s="5"/>
      <c s="5"/>
      <c s="5"/>
      <c s="35">
        <f>0+Q63</f>
      </c>
      <c r="O63">
        <f>0+R63</f>
      </c>
      <c r="Q63">
        <f>0+I64+I68+I72+I76+I80</f>
      </c>
      <c>
        <f>0+O64+O68+O72+O76+O80</f>
      </c>
    </row>
    <row r="64" spans="1:16" ht="12.75">
      <c r="A64" s="18" t="s">
        <v>38</v>
      </c>
      <c s="23" t="s">
        <v>70</v>
      </c>
      <c s="23" t="s">
        <v>157</v>
      </c>
      <c s="18" t="s">
        <v>40</v>
      </c>
      <c s="24" t="s">
        <v>158</v>
      </c>
      <c s="25" t="s">
        <v>153</v>
      </c>
      <c s="26">
        <v>48</v>
      </c>
      <c s="26">
        <v>0</v>
      </c>
      <c s="26">
        <f>ROUND(ROUND(H64,2)*ROUND(G64,2),2)</f>
      </c>
      <c r="O64">
        <f>(I64*21)/100</f>
      </c>
      <c t="s">
        <v>15</v>
      </c>
    </row>
    <row r="65" spans="1:5" ht="114.75">
      <c r="A65" s="27" t="s">
        <v>43</v>
      </c>
      <c r="E65" s="28" t="s">
        <v>219</v>
      </c>
    </row>
    <row r="66" spans="1:5" ht="12.75">
      <c r="A66" s="29" t="s">
        <v>45</v>
      </c>
      <c r="E66" s="30" t="s">
        <v>220</v>
      </c>
    </row>
    <row r="67" spans="1:5" ht="51">
      <c r="A67" t="s">
        <v>46</v>
      </c>
      <c r="E67" s="28" t="s">
        <v>161</v>
      </c>
    </row>
    <row r="68" spans="1:16" ht="25.5">
      <c r="A68" s="18" t="s">
        <v>38</v>
      </c>
      <c s="23" t="s">
        <v>73</v>
      </c>
      <c s="23" t="s">
        <v>172</v>
      </c>
      <c s="18" t="s">
        <v>40</v>
      </c>
      <c s="24" t="s">
        <v>173</v>
      </c>
      <c s="25" t="s">
        <v>103</v>
      </c>
      <c s="26">
        <v>234.5</v>
      </c>
      <c s="26">
        <v>0</v>
      </c>
      <c s="26">
        <f>ROUND(ROUND(H68,2)*ROUND(G68,2),2)</f>
      </c>
      <c r="O68">
        <f>(I68*21)/100</f>
      </c>
      <c t="s">
        <v>15</v>
      </c>
    </row>
    <row r="69" spans="1:5" ht="25.5">
      <c r="A69" s="27" t="s">
        <v>43</v>
      </c>
      <c r="E69" s="28" t="s">
        <v>221</v>
      </c>
    </row>
    <row r="70" spans="1:5" ht="51">
      <c r="A70" s="29" t="s">
        <v>45</v>
      </c>
      <c r="E70" s="30" t="s">
        <v>222</v>
      </c>
    </row>
    <row r="71" spans="1:5" ht="38.25">
      <c r="A71" t="s">
        <v>46</v>
      </c>
      <c r="E71" s="28" t="s">
        <v>176</v>
      </c>
    </row>
    <row r="72" spans="1:16" ht="12.75">
      <c r="A72" s="18" t="s">
        <v>38</v>
      </c>
      <c s="23" t="s">
        <v>162</v>
      </c>
      <c s="23" t="s">
        <v>184</v>
      </c>
      <c s="18" t="s">
        <v>40</v>
      </c>
      <c s="24" t="s">
        <v>185</v>
      </c>
      <c s="25" t="s">
        <v>146</v>
      </c>
      <c s="26">
        <v>971</v>
      </c>
      <c s="26">
        <v>0</v>
      </c>
      <c s="26">
        <f>ROUND(ROUND(H72,2)*ROUND(G72,2),2)</f>
      </c>
      <c r="O72">
        <f>(I72*21)/100</f>
      </c>
      <c t="s">
        <v>15</v>
      </c>
    </row>
    <row r="73" spans="1:5" ht="12.75">
      <c r="A73" s="27" t="s">
        <v>43</v>
      </c>
      <c r="E73" s="28" t="s">
        <v>223</v>
      </c>
    </row>
    <row r="74" spans="1:5" ht="51">
      <c r="A74" s="29" t="s">
        <v>45</v>
      </c>
      <c r="E74" s="30" t="s">
        <v>218</v>
      </c>
    </row>
    <row r="75" spans="1:5" ht="25.5">
      <c r="A75" t="s">
        <v>46</v>
      </c>
      <c r="E75" s="28" t="s">
        <v>186</v>
      </c>
    </row>
    <row r="76" spans="1:16" ht="12.75">
      <c r="A76" s="18" t="s">
        <v>38</v>
      </c>
      <c s="23" t="s">
        <v>166</v>
      </c>
      <c s="23" t="s">
        <v>188</v>
      </c>
      <c s="18" t="s">
        <v>40</v>
      </c>
      <c s="24" t="s">
        <v>189</v>
      </c>
      <c s="25" t="s">
        <v>103</v>
      </c>
      <c s="26">
        <v>938</v>
      </c>
      <c s="26">
        <v>0</v>
      </c>
      <c s="26">
        <f>ROUND(ROUND(H76,2)*ROUND(G76,2),2)</f>
      </c>
      <c r="O76">
        <f>(I76*21)/100</f>
      </c>
      <c t="s">
        <v>15</v>
      </c>
    </row>
    <row r="77" spans="1:5" ht="12.75">
      <c r="A77" s="27" t="s">
        <v>43</v>
      </c>
      <c r="E77" s="28" t="s">
        <v>190</v>
      </c>
    </row>
    <row r="78" spans="1:5" ht="38.25">
      <c r="A78" s="29" t="s">
        <v>45</v>
      </c>
      <c r="E78" s="30" t="s">
        <v>224</v>
      </c>
    </row>
    <row r="79" spans="1:5" ht="25.5">
      <c r="A79" t="s">
        <v>46</v>
      </c>
      <c r="E79" s="28" t="s">
        <v>192</v>
      </c>
    </row>
    <row r="80" spans="1:16" ht="12.75">
      <c r="A80" s="18" t="s">
        <v>38</v>
      </c>
      <c s="23" t="s">
        <v>171</v>
      </c>
      <c s="23" t="s">
        <v>194</v>
      </c>
      <c s="18" t="s">
        <v>40</v>
      </c>
      <c s="24" t="s">
        <v>195</v>
      </c>
      <c s="25" t="s">
        <v>103</v>
      </c>
      <c s="26">
        <v>10162</v>
      </c>
      <c s="26">
        <v>0</v>
      </c>
      <c s="26">
        <f>ROUND(ROUND(H80,2)*ROUND(G80,2),2)</f>
      </c>
      <c r="O80">
        <f>(I80*21)/100</f>
      </c>
      <c t="s">
        <v>15</v>
      </c>
    </row>
    <row r="81" spans="1:5" ht="25.5">
      <c r="A81" s="27" t="s">
        <v>43</v>
      </c>
      <c r="E81" s="28" t="s">
        <v>196</v>
      </c>
    </row>
    <row r="82" spans="1:5" ht="38.25">
      <c r="A82" s="29" t="s">
        <v>45</v>
      </c>
      <c r="E82" s="30" t="s">
        <v>225</v>
      </c>
    </row>
    <row r="83" spans="1:5" ht="25.5">
      <c r="A83" t="s">
        <v>46</v>
      </c>
      <c r="E83" s="28" t="s">
        <v>192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