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$101$1" sheetId="2" r:id="rId2"/>
    <sheet name="SO$101$2" sheetId="3" r:id="rId3"/>
  </sheets>
  <definedNames/>
  <calcPr fullCalcOnLoad="1"/>
</workbook>
</file>

<file path=xl/sharedStrings.xml><?xml version="1.0" encoding="utf-8"?>
<sst xmlns="http://schemas.openxmlformats.org/spreadsheetml/2006/main" count="383" uniqueCount="182">
  <si>
    <t>Soupis objektů s DPH</t>
  </si>
  <si>
    <t>Stavba:1171/2022 - II/422 Kyjov, Brandlova</t>
  </si>
  <si>
    <t>Varianta:ZV - Základní varianta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</si>
  <si>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</si>
  <si>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</si>
  <si>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</si>
  <si>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</si>
  <si>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</si>
  <si>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</si>
  <si>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</si>
  <si>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</si>
  <si>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</si>
  <si>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</si>
  <si>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 9</t>
  </si>
  <si>
    <t>Firma: PP projekt Hodonín s.r.o.</t>
  </si>
  <si>
    <t>Příloha k formuláři pro ocenění nabídky</t>
  </si>
  <si>
    <t>Stavba :</t>
  </si>
  <si>
    <t>číslo a název SO:</t>
  </si>
  <si>
    <t>číslo a název rozpočtu:</t>
  </si>
  <si>
    <t>1171/2022</t>
  </si>
  <si>
    <t>II/422 Kyjov, Brandlova</t>
  </si>
  <si>
    <t>SO.101.1</t>
  </si>
  <si>
    <t>km 22,088 - 22,171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</si>
  <si>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</si>
  <si>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</si>
  <si>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</si>
  <si>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</si>
  <si>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</si>
  <si>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</si>
  <si>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</si>
  <si>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</si>
  <si>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</si>
  <si>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</si>
  <si>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</si>
  <si>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</si>
  <si>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</si>
  <si>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</si>
  <si>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</si>
  <si>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</si>
  <si>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</si>
  <si>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</si>
  <si>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</si>
  <si>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</si>
  <si>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</si>
  <si>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014122</t>
  </si>
  <si>
    <t/>
  </si>
  <si>
    <t>POPLATKY ZA SKLÁDKU TYP S-OO (OSTATNÍ ODPAD)</t>
  </si>
  <si>
    <t xml:space="preserve">T         </t>
  </si>
  <si>
    <t>Zemina výkopová s příměsí a směs kameniva, 2,0 t/m3.
sanace vozovky, podkladní nestmelené vrstvy na pláň (položka 11332) - plocha*tloušťka*(T/M3):
km 0,000 00 - 0,015 15:   15,15*2,50*(0,15+0,2)*2,0=26,513 [A]
km 0,042 00 - 0,057 60:   15,60*2,75*(0,15+0,2)*2,0=30,030 [B]
Odkopávky pro sanaci aktivní zóny na parapláň, tl. 500 mm (odečteno z EPD) - plocha*tloušťka*(T/M3) (položka 123738):
km 0,000 00 - 0,015 15:   15,15*2,50*(0,500)*2,0=37,875 [C]
km 0,042 00 - 0,057 60:   15,60*2,75*(0,500)*2,0=42,900 [D]
CELKEM: A+B+C+D=137,318 [E]
Cenová soustava: 2021_OTSKP - OTSKP-SPK 2021 Expertní ceny</t>
  </si>
  <si>
    <t>zahrnuje veškeré poplatky provozovateli skládky související s uložením odpadu na skládce.</t>
  </si>
  <si>
    <t>Zemní práce</t>
  </si>
  <si>
    <t>11332</t>
  </si>
  <si>
    <t>R</t>
  </si>
  <si>
    <t>ODSTRANĚNÍ PODKLADŮ ZPEVNĚNÝCH PLOCH Z KAMENIVA NESTMELENÉHO</t>
  </si>
  <si>
    <t xml:space="preserve">M3        </t>
  </si>
  <si>
    <t>(odečteno z EPD): 
V místě sanace vozovky, podkladní nestmelené vrstvy na pláň:
km 0,000 00 - 0,015 15:   15,15*2,50*(0,15+0,2)=13,256 [A]
km 0,042 00 - 0,057 60:   15,60*2,75*(0,15+0,2)=15,015 [B]
CELKEM: A+B=28,271 [C]
Poznámka: Odvozová vzdálenost vybouraného materiálu je v režii zhotovitele. 
Cenová soustava: 2021_OTSKP - OTSKP-SPK 2021 Expertní ceny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</si>
  <si>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</si>
  <si>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</t>
  </si>
  <si>
    <t>A</t>
  </si>
  <si>
    <t>FRÉZOVÁNÍ VOZOVEK ASFALTOVÝCH</t>
  </si>
  <si>
    <t>FRÉZOVÁNÍ VOZOVKY V TL. 5 CM:
plocha vozovky (odečteno z EPD): 1180,55=1 180,550 [A] (plocha vozovky je včetně napojení na MK)
plocha vozovky, sanace, frézování tl. 10 cm (odečteno z EPD): 38,04+41,56=79,600 [B] (plocha vozovky je včetně napojení na MK)
hloubka frézování - 5 cm: 0,05=0,050 [C]
Celkem: (A-B)*C=55,048 [D]
Poznámka: Odvozová vzdálenost a likvidace vybouraného materiálu je v režii zhotovitele.  
Cenová soustava: 2021_OTSKP - OTSKP-SPK 2021 Expertní ceny</t>
  </si>
  <si>
    <t>B</t>
  </si>
  <si>
    <t>FRÉZOVÁNÍ VOZOVKY V TL. 10 CM, dofrézování podkladní asfaltové vrstvy v místech sanace na nestmelený podklad:
plocha vozovky sanace (odečteno z EPD): 38,04+41,56=79,600 [A]
hloubka frézování - 10 cm: 0.10=0,100 [B]
CELKEM: A*B=7,960 [C]
Poznámka: Odvozová vzdálenost a likvidace vybouraného materiálu je v režii zhotovitele.  
Cenová soustava: 2021_OTSKP - OTSKP-SPK 2021 Expertní ceny</t>
  </si>
  <si>
    <t>12373</t>
  </si>
  <si>
    <t>ODKOP PRO SPOD STAVBU SILNIC A ŽELEZNIC TŘ. I</t>
  </si>
  <si>
    <t>(odečteno z EPD):
Odkopávky pro sanaci aktivní zóny na parapláň, tl. 500 mm:
km 0,000 00 - 0,015 15:   15,15*2,50*(0,500)=18,938 [A]
km 0,042 00 - 0,057 60:   15,60*2,75*(0,500)=21,450 [B]
CELKEM: A+B=40,388 [C]
Poznámka: Odvozová vzdálenost vybouraného materiálu je v režii zhotovitele.
Cenová soustava: 2021_OTSKP - OTSKP-SPK 2021 Expertní ceny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</si>
  <si>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</si>
  <si>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17120</t>
  </si>
  <si>
    <t>ULOŽENÍ SYPANINY DO NÁSYPŮ A NA SKLÁDKY BEZ ZHUTNĚNÍ</t>
  </si>
  <si>
    <t>(odečteno z EPD): 
Odkopávky pro sanaci aktivní zóny, položka 12373: 40,388=40,388 [A]
CELKEM: A=40,388 [B]
Cenová soustava: 2021_OTSKP - OTSKP-SPK 2021 Expertní ceny</t>
  </si>
  <si>
    <t>položka zahrnuje:
- kompletní provedení zemní konstrukce do předepsaného tvaru
- ošetření úložiště po celou dobu práce v něm vč. klimatických opatření
- ztížení v okolí vedení, konstrukcí a objektů a jejich dočasné zajištění
- ztížení provádění ve ztížených podmínkách a stísněných prostorech
- ztížené ukládání sypaniny pod vodu
- ukládání po vrstvách a po jiných nutných částech (figurách) vč. dosypávek
- spouštění a nošení materiálu
- úprava, očištění a ochrana podloží a svahů
- svahování,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</si>
  <si>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</si>
  <si>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</t>
  </si>
  <si>
    <t xml:space="preserve">M2        </t>
  </si>
  <si>
    <t>(odečteno z EPD):
Zhutnění zemní pláně, sanace vozovky,celkem 2 x:
km 0,000 00 - 0,015 15:   2*15,15*2,50=75,750 [A]
km 0,042 00 - 0,057 60:   2*15,60*2,75=85,800 [B]
CELKEM: A+B=161,550 [C]
Cenová soustava: 2021_OTSKP - OTSKP-SPK 2021 Expertní ceny</t>
  </si>
  <si>
    <t>položka zahrnuje úpravu pláně včetně vyrovnání výškových rozdílů. Míru zhutnění určuje projekt.</t>
  </si>
  <si>
    <t>Vodorovné konstrukce</t>
  </si>
  <si>
    <t>21461E</t>
  </si>
  <si>
    <t>SEPARAČNÍ GEOTEXTILIE DO 500G/M2</t>
  </si>
  <si>
    <t>Sanace vozovky:
km 0,000 00 - 0,015 15:    15,15*(2,50+0,5+0,5)=53,025 [A]
km 0,042 00 - 0,057 60:    15,60*(2,75+0,5+0,5)=58,500 [B]
CELKEM: A+B=111,525 [C]
Cenová soustava: 2021_OTSKP - OTSKP-SPK 2021 Expertní ceny</t>
  </si>
  <si>
    <t>Položka zahrnuje:
- dodávku předepsané geotextilie
- úpravu, očištění a ochranu podkladu
- přichycení k podkladu, případně zatížení
- úpravy spojů a zajištění okrajů
- úpravy pro odvodnění
- nutné přesahy
- mimostaveništní a vnitrostaveništní dopravu</t>
  </si>
  <si>
    <t>Komunikace</t>
  </si>
  <si>
    <t>56333</t>
  </si>
  <si>
    <t>VOZOVKOVÉ VRSTVY ZE ŠTĚRKODRTI TL. DO 150MM</t>
  </si>
  <si>
    <t>(odečteno z EPD):
Sanace vozovky:
km 0,000 00 - 0,015 15:   15,15*2,50=37,875 [A]
km 0,042 00 - 0,057 60:   15,60*2,75=42,900 [B]
CELKEM: A+B=80,775 [C]
Štěrkodrť ŠDa 0/32, tl. 15 cm.
Cenová soustava: 2021_OTSKP - OTSKP-SPK 2021 Expertní ceny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</si>
  <si>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</si>
  <si>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56334</t>
  </si>
  <si>
    <t>VOZOVKOVÉ VRSTVY ZE ŠTĚRKODRTI TL. DO 200MM</t>
  </si>
  <si>
    <t>(odečteno z EPD):
Sanace vozovky:
km 0,000 00 - 0,015 15:   15,15*2,50=37,875 [A]
km 0,042 00 - 0,057 60:   15,60*2,75=42,900 [B]
CELKEM: A+B=80,775 [C]
Štěrkodrť ŠDa 0/63, tl. 20 cm.
Cenová soustava: 2021_OTSKP - OTSKP-SPK 2021 Expertní ceny</t>
  </si>
  <si>
    <t>56335</t>
  </si>
  <si>
    <t>VOZOVKOVÉ VRSTVY ZE ŠTĚRKODRTI TL. DO 250MM</t>
  </si>
  <si>
    <t>(odečteno z EPD):
Sanace aktivní zóny zemní pláně, celková tl. 500 mm (2 x 250 mm):
km 0,000 00 - 0,015 15:   2*15,15*2,50=75,750 [A]
km 0,042 00 - 0,057 60:   2*15,60*2,75=85,800 [B]
CELKEM: A+B=161,550 [C]
Štěrkodrť ŠDa 0/63, tl. 2x25 cm.
Cenová soustava: 2021_OTSKP - OTSKP-SPK 2021 Expertní ceny</t>
  </si>
  <si>
    <t>572211</t>
  </si>
  <si>
    <t>SPOJOVACÍ POSTŘIK Z ASFALTU DO 0,5KG/M2</t>
  </si>
  <si>
    <t>VOZOVKA - spojovací postřik 0,4 kg/m2:
plocha vozovky (odečteno z EPD): 
Pod obrusnou vrstvou ACO 11 +:   1180,55=1 180,550 [A] (plocha vozovky je včetně napojení na MK)
Pod ložnou vrstvou ACL 16 +:   37,875+42,900=80,775 [B] (plocha vozovky je včetně napojení na MK)
hloubka frézování - 5 cm: 0.05=0,050 [C]
podél dvouřádků, obrub a napojení na MK (odečteno z EPD): 295,431=295,431 [D]
CELKEM: A+B+(C)*D=1 276,097 [E] 
Cenová soustava: 2021_OTSKP - OTSKP-SPK 2021 Expertní ceny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</si>
  <si>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</si>
  <si>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572221</t>
  </si>
  <si>
    <t>SPOJOVACÍ POSTŘIK Z ASFALTU DO 1,0KG/M2</t>
  </si>
  <si>
    <t>VOZOVKA - spojovací postřik 0,6 kg/m2 pod podkladní vrstvou ACP 22 + a vyrovnávkou ACO 11 +:
(odečteno z EPD): 
V úseku sanace pod ACP 22+:
km 0,000 00 - 0,015 15:   15,15*2,50=37,875 [A]
km 0,042 00 - 0,057 60:   15,60*2,75=42,900 [B]
Pod vyrovnávkou  ACO 11 +:   1180,55=1 180,550 [C] (plocha vozovky je včetně napojení na MK)
CELKEM: A+B+C=1 261,325 [D]
Cenová soustava: 2021_OTSKP - OTSKP-SPK 2021 Expertní ceny</t>
  </si>
  <si>
    <t>57476</t>
  </si>
  <si>
    <t>VOZOVKOVÉ VÝZTUŽNÉ VRSTVY Z GEOMŘÍŽOVINY S TKANINOU</t>
  </si>
  <si>
    <t xml:space="preserve">sanace trhlin (odahadované množství):
délka trhlin: 300=300,000 [A]
šířka geosyntetika: 1,0=1,000 [B]
CELKEM: A*B=300,000 [C] 
Cenová soustava: 2021_OTSKP - OTSKP-SPK 2021 Expertní ceny </t>
  </si>
  <si>
    <t>- dodání geomříže v požadované kvalitě a v množství včetně přesahů (přesahy započteny v jednotkové ceně)
- očištění podkladu
- pokládka geomříže dle předepsaného technologického předpisu</t>
  </si>
  <si>
    <t>574A44</t>
  </si>
  <si>
    <t>ASFALTOVÝ BETON PRO OBRUSNÉ VRSTVY ACO 11+, 11S TL. 50MM</t>
  </si>
  <si>
    <t>ACO 11+, tl. 5 cm  plocha vozovky (odečteno z EPD): 1180,550=1 180,550 [A]
(plocha vozovky je včetně napojení na MK)  
Cenová soustava: 2021_OTSKP - OTSKP-SPK 2021 Expertní ceny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</si>
  <si>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</si>
  <si>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574B04</t>
  </si>
  <si>
    <t>ASFALTOVÝ BETON PRO OBRUSNÉ VRSTVY MODIFIK ACO 11+, 11S</t>
  </si>
  <si>
    <t>ACO 11+, tl. 3 cm, VYROVÁNÍ A REPROFILACE VOZOVKY
plocha vozovky (odečteno z EPD): 1180,550*0,03=35,417 [A] (plocha vozovky je včetně napojení na MK)
CELKEM: A=35,417 [B]
Cenová soustava: 2021_OTSKP - OTSKP-SPK 2021 Expertní ceny</t>
  </si>
  <si>
    <t>574D56</t>
  </si>
  <si>
    <t>ASFALTOVÝ BETON PRO LOŽNÍ VRSTVY MODIFIK ACL 16+, 16S TL. 60MM</t>
  </si>
  <si>
    <t xml:space="preserve">ACL 16 +, tl. 6 cm
V úseku sanace :
km 0,000 00 - 0,015 15:   15,15*2,50=37,875 [A]
km 0,042 00 - 0,057 60:   15,60*2,75=42,900 [B]
CELKEM: A+B=80,775 [C]
Cenová soustava: 2021_OTSKP - OTSKP-SPK 2021 Expertní ceny </t>
  </si>
  <si>
    <t>574F88</t>
  </si>
  <si>
    <t>ASFALTOVÝ BETON PRO PODKLADNÍ VRSTVY MODIFIK ACP 22+, 22S TL. 90MM</t>
  </si>
  <si>
    <t xml:space="preserve">ACL 22 +, tl. 9 cm
V úseku sanace :
km 0,000 00 - 0,015 15:   15,15*2,50=37,875 [A]
km 0,042 00 - 0,057 60:   15,60*2,75=42,900 [B]
CELKEM: A+B=80,775 [C]
Cenová soustava: 2021_OTSKP - OTSKP-SPK 2021 Expertní ceny </t>
  </si>
  <si>
    <t>58920</t>
  </si>
  <si>
    <t>VÝPLŇ SPAR MODIFIKOVANÝM ASFALTEM</t>
  </si>
  <si>
    <t xml:space="preserve">M         </t>
  </si>
  <si>
    <t xml:space="preserve">napojení na MK a silnici – připojovací spára (odečteno z EPD): 64,065=64,065 [A]
napojení na MK, v místě okraje vozovky (odečteno z EPD): 231,366=231,366 [B]
v ose vozovky po položení krycí asf. Vrstvy: 138,00=138,000 [C]
sanace trhlin (odahadované množství):
délka trhlin: 300=300,000 [D]
CELKEM: A+B+C+D=733,431 [E]
Cenová soustava: 2021_OTSKP - OTSKP-SPK 2021 Expertní ceny </t>
  </si>
  <si>
    <t>položka zahrnuje:
- dodávku předepsaného materiálu
- vyčištění a výplň spar tímto materiálem</t>
  </si>
  <si>
    <t>589PC</t>
  </si>
  <si>
    <t>VYČIŠTĚNÍ TRHLIN MECHANICKY A TLAKOVOU VODOU NEBO VZDUCHEM</t>
  </si>
  <si>
    <t xml:space="preserve">sanace trhlin (odahadované množství):
délka trhlin: 300=300,000 [A]
Cenová soustava: 2021_OTSKP - OTSKP-SPK 2021 Expertní ceny </t>
  </si>
  <si>
    <t xml:space="preserve">Potrubí    </t>
  </si>
  <si>
    <t>89911G</t>
  </si>
  <si>
    <t>LITINOVÝ POKLOP D400</t>
  </si>
  <si>
    <t xml:space="preserve">KUS       </t>
  </si>
  <si>
    <t>Výměna stávajících šachetních poklopů za samonivelační poklop (dodávka v režii VaK Hodonín a.s.).
6=6,000 [A]
Cenová soustava: 2021_OTSKP - OTSKP-SPK 2021 Expertní ceny</t>
  </si>
  <si>
    <t>Položka zahrnuje dodávku a osazení předepsané mříže včetně rámu</t>
  </si>
  <si>
    <t>89921</t>
  </si>
  <si>
    <t>VÝŠKOVÁ ÚPRAVA POKLOPŮ</t>
  </si>
  <si>
    <t>šachetní poklopy (odečteno z EPD): 6=6,000 [A] 
Cenová soustava: 2021_OTSKP - OTSKP-SPK 2021 Expertní ceny</t>
  </si>
  <si>
    <t>- položka výškové úpravy zahrnuje všechny nutné práce a materiály pro zvýšení nebo snížení zařízení (včetně nutné úpravy stávajícího povrchu vozovky nebo chodníku).</t>
  </si>
  <si>
    <t>89922</t>
  </si>
  <si>
    <t>VÝŠKOVÁ ÚPRAVA MŘÍŽÍ</t>
  </si>
  <si>
    <t>odečteno z EPD: 8=8,000 [A] 
Cenová soustava: 2021_OTSKP - OTSKP-SPK 2021 Expertní ceny</t>
  </si>
  <si>
    <t>89923</t>
  </si>
  <si>
    <t>VÝŠKOVÁ ÚPRAVA KRYCÍCH HRNCŮ</t>
  </si>
  <si>
    <t>odečteno z EPD: 2=2,000 [A] 
Cenová soustava: 2021_OTSKP - OTSKP-SPK 2021 Expertní ceny</t>
  </si>
  <si>
    <t>Potrubí</t>
  </si>
  <si>
    <t>Ostatní konstrukce a práce</t>
  </si>
  <si>
    <t>915211</t>
  </si>
  <si>
    <t>VODOROVNÉ DOPRAVNÍ ZNAČENÍ PLASTEM HLADKÉ - DODÁVKA A POKLÁDKA</t>
  </si>
  <si>
    <t xml:space="preserve">Obnova a doplnění původního dopravního značení.
značení "V1a" (odečteno z EPD): 0,125*(129,124)=16,141 [A]
značení "V2b" 3/1,5 (odečteno z EPD): 0,125*(67,5)/3*2=5,625 [B]
značení "V5" (odečteno z EPD): 0,5*2,75=1,375 [C]
značení "V7a" (odečteno z EPD): 0,5*3*8=12,000 [D]
značení "V9a" (odečteno z EPD): 5*1,0=5,000 [E]
značení "V13a" (odečteno z EPD): 8,0=8,000 [F]
CELKEM: A+B+C+D+E+F=48,141 [G] 
Cenová soustava: 2021_OTSKP - OTSKP-SPK 2021 Expertní ceny </t>
  </si>
  <si>
    <t>položka zahrnuje:
- dodání a pokládku nátěrového materiálu (měří se pouze natíraná plocha)
- předznačení a reflexní úpravu</t>
  </si>
  <si>
    <t>919121</t>
  </si>
  <si>
    <t>ŘEZÁNÍ BETON KRYTU VOZOVEK TL DO 50MM</t>
  </si>
  <si>
    <t xml:space="preserve">tloušťka řezání do 5 cm:
napojení na MK a silnici – připojovací spára (odečteno z EPD): 64,065=64,065 [A]
napojení na MK, v místě okraje vozovky (odečteno z EPD): 231,366=231,366 [B]
v ose vozovky po položení krycí asf. Vrstvy: 138,00=138,000 [C]
CELKEM: A+B+C=433,431 [D]
Cenová soustava: 2021_OTSKP - OTSKP-SPK 2021 Expertní ceny </t>
  </si>
  <si>
    <t>položka zahrnuje řezání vozovkové vrstvy v předepsané tloušťce, včetně spotřeby vody</t>
  </si>
  <si>
    <t>93808</t>
  </si>
  <si>
    <t>OČIŠTĚNÍ VOZOVEK ZAMETENÍM</t>
  </si>
  <si>
    <t>Očištění povrchu vozovky před podkládkou ložné vrstvy.
plocha vozovky (odečteno z EPD): 1180,550=1 180,550 [A] (plocha vozovky je včetně napojení na MK)
Cenová soustava: 2021_OTSKP - OTSKP-SPK 2021 Expertní ceny</t>
  </si>
  <si>
    <t>položka zahrnuje očištění předepsaným způsobem včetně odklizení vzniklého odpadu</t>
  </si>
  <si>
    <t>97617</t>
  </si>
  <si>
    <t>VYBOURÁNÍ DROBNÝCH PŘEDMĚTŮ KOVOVÝCH</t>
  </si>
  <si>
    <t>demontáž poklopů kanalizačních šachet pro výměnu:
odečteno z EPD: 6=6,000 [A]
Poznámka: Odvozová vzdálenost vybouraného materiálu je v režii zhotovitele. 
Cenová soustava: 2021_OTSKP - OTSKP-SPK 2021 Expertní ceny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</si>
  <si>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položka zahrnuje veškeré další práce plynoucí z technologického předpisu a z platných předpisů</t>
  </si>
  <si>
    <t>99</t>
  </si>
  <si>
    <t>DOPRAVNÍ OPATŘENÍ BĚHEM VÝSTAVBY</t>
  </si>
  <si>
    <t xml:space="preserve">KPL       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</si>
  <si>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</si>
  <si>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</si>
  <si>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</si>
  <si>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</si>
  <si>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</si>
  <si>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</si>
  <si>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</si>
  <si>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SO.101.2</t>
  </si>
  <si>
    <t>místní komunikace na pozemku p. č. 2509/5, 2496/34</t>
  </si>
  <si>
    <t>FRÉZOVÁNÍ ZPEVNĚNÝCH PLOCH ASFALTOVÝCH</t>
  </si>
  <si>
    <t>FRÉZOVÁNÍ VOZOVKY V TL. 5 CM:
plocha vozovky (odečteno z EPD): 38,029=38,029 [A] (plocha vozovky je včetně napojení na MK)
hloubka frézování - 5 cm: 0.05=0,050 [B]
CELKEM: (A)*B=1,901 [C]
Poznámka: Odvozová vzdálenost a likvidace vybouraného materiálu je v režii zhotovitele.  
Cenová soustava: 2021_OTSKP - OTSKP-SPK 2021 Expertní ceny</t>
  </si>
  <si>
    <t>VOZOVKA - spojovací postřik 0,4 kg/m2:
plocha vozovky (odečteno z EPD): 
Pod obrusnou vrstvou ACO 11 +: 38,029=38,029 [A] (plocha vozovky je včetně napojení na MK)
hloubka frézování - 5 cm: 0.05=0,050 [B]
podél dvouřádků, obrub a napojení na MK (odečteno z EPD): 28,929=28,929 [C]
CELKEM: A+(B)*C=39,475 [D]
Cenová soustava: 2021_OTSKP - OTSKP-SPK 2021 Expertní ceny</t>
  </si>
  <si>
    <t>VOZOVKA - spojovací postřik 0,6 kg/m2 pod vyrovnávkou ACO 11 +:
(odečteno z EPD): 
Pod vyrovnávkou  ACO 11 +:   38,029=38,029 [A] (plocha vozovky je včetně napojení na MK)
Cenová soustava: 2021_OTSKP - OTSKP-SPK 2021 Expertní ceny</t>
  </si>
  <si>
    <t xml:space="preserve">sanace trhlin (odahadované množství):
délka trhlin: 20=20,000 [A]
šířka geosyntetika: 1,0=1,000 [B]
CELKEM: A*B=20,000 [C] 
Cenová soustava: 2021_OTSKP - OTSKP-SPK 2021 Expertní ceny </t>
  </si>
  <si>
    <t xml:space="preserve">ACO 11+, tl. 5 cm  plocha vozovky (odečteno z EPD): 38,029=38,029 [A] 
(plocha vozovky je včetně napojení na MK)  
Cenová soustava: 2021_OTSKP - OTSKP-SPK 2021 Expertní ceny </t>
  </si>
  <si>
    <t>ACO 11+, tl. 3 cm, VYROVÁNÍ A REPROFILACE VOZOVKY
plocha vozovky (odečteno z EPD): 38,029*0,03=1,141 [A] (plocha vozovky je včetně napojení na MK)
Cenová soustava: 2021_OTSKP - OTSKP-SPK 2021 Expertní ceny</t>
  </si>
  <si>
    <t xml:space="preserve">napojení na MK a silnici – připojovací spára (odečteno z EPD): 15,94=15,940 [A]
napojení na MK, v místě okraje vozovky (odečteno z EPD): 12,989=12,989 [B]
sanace trhlin (odahadované množství):
délka trhlin: 20=20,000 [C]
CELKEM: A+B+C=48,929 [D] 
Cenová soustava: 2021_OTSKP - OTSKP-SPK 2021 Expertní ceny </t>
  </si>
  <si>
    <t xml:space="preserve">sanace trhlin (odahadované množství):
délka trhlin: 20=20,000 [A]
Cenová soustava: 2021_OTSKP - OTSKP-SPK 2021 Expertní ceny </t>
  </si>
  <si>
    <t>odečteno z EPD: 1=1,000 [A] 
Cenová soustava: 2021_OTSKP - OTSKP-SPK 2021 Expertní ceny</t>
  </si>
  <si>
    <t xml:space="preserve">tloušťka řezání do 5 cm:
napojení na MK a silnici – připojovací spára (odečteno z EPD): 15,94=15,940 [A]
napojení na MK, v místě okraje vozovky (odečteno z EPD): 12,989=12,989 [B]
CELKEM: A+B=28,929 [C]
Cenová soustava: 2021_OTSKP - OTSKP-SPK 2021 Expertní ceny </t>
  </si>
  <si>
    <t>Očištění povrchu vozovky před podkládkou ložné vrstvy.
plocha vozovky (odečteno z EPD): 38,029=38,029 [A] (plocha vozovky je včetně napojení na MK)
Cenová soustava: 2021_OTSKP - OTSKP-SPK 2021 Expertní ceny</t>
  </si>
</sst>
</file>

<file path=xl/styles.xml><?xml version="1.0" encoding="utf-8"?>
<styleSheet xmlns="http://schemas.openxmlformats.org/spreadsheetml/2006/main">
  <numFmts count="2">
    <numFmt numFmtId="177" formatCode="### ### ### ##0.00"/>
    <numFmt numFmtId="178" formatCode="### ### ### ##0.000"/>
  </numFmts>
  <fonts count="4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77" fontId="1" fillId="2" borderId="0" xfId="0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78" fontId="0" fillId="0" borderId="1" xfId="0" applyNumberFormat="1" applyFont="1" applyFill="1" applyBorder="1" applyAlignment="1" applyProtection="1">
      <alignment vertical="center"/>
      <protection/>
    </xf>
    <xf numFmtId="0" fontId="3" fillId="0" borderId="2" xfId="0" applyNumberFormat="1" applyFont="1" applyFill="1" applyBorder="1" applyAlignment="1" applyProtection="1">
      <alignment vertical="center"/>
      <protection/>
    </xf>
    <xf numFmtId="177" fontId="0" fillId="0" borderId="3" xfId="0" applyNumberFormat="1" applyBorder="1" applyAlignment="1" applyProtection="1">
      <alignment vertical="center"/>
      <protection locked="0"/>
    </xf>
    <xf numFmtId="177" fontId="0" fillId="0" borderId="1" xfId="0" applyNumberFormat="1" applyFont="1" applyFill="1" applyBorder="1" applyAlignment="1" applyProtection="1">
      <alignment vertical="center"/>
      <protection/>
    </xf>
    <xf numFmtId="177" fontId="0" fillId="0" borderId="1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77" fontId="3" fillId="2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SUM(C11:C12)</f>
      </c>
      <c r="G7" t="s">
        <v>6</v>
      </c>
      <c r="H7">
        <v>15</v>
      </c>
    </row>
    <row r="8" spans="2:8" ht="12.75" customHeight="1">
      <c r="B8" s="3" t="s">
        <v>4</v>
      </c>
      <c r="C8" s="2">
        <f>SUM(E11:E12)</f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6" t="s">
        <v>21</v>
      </c>
      <c r="B11" s="6" t="s">
        <v>22</v>
      </c>
      <c r="C11" s="11">
        <f>'SO$101$1'!H124</f>
      </c>
      <c r="D11" s="11">
        <f>'SO$101$1'!P124</f>
      </c>
      <c r="E11" s="11">
        <f>C11+D11</f>
      </c>
    </row>
    <row r="12" spans="1:5" ht="12.75" customHeight="1">
      <c r="A12" s="6" t="s">
        <v>168</v>
      </c>
      <c r="B12" s="6" t="s">
        <v>169</v>
      </c>
      <c r="C12" s="11">
        <f>'SO$101$2'!H67</f>
      </c>
      <c r="D12" s="11">
        <f>'SO$101$2'!P67</f>
      </c>
      <c r="E12" s="11">
        <f>C12+D12</f>
      </c>
    </row>
  </sheetData>
  <sheetProtection formatColumns="0"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4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21</v>
      </c>
      <c r="D5" s="5" t="s">
        <v>22</v>
      </c>
      <c r="E5" s="5"/>
    </row>
    <row r="6" spans="1:5" ht="12.75" customHeight="1">
      <c r="A6" t="s">
        <v>18</v>
      </c>
      <c r="C6" s="5" t="s">
        <v>21</v>
      </c>
      <c r="D6" s="5" t="s">
        <v>22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9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t="s">
        <v>41</v>
      </c>
    </row>
    <row r="11" spans="1:9" ht="12.75" customHeight="1">
      <c r="A11" s="7"/>
      <c r="B11" s="7"/>
      <c r="C11" s="7" t="s">
        <v>43</v>
      </c>
      <c r="D11" s="7" t="s">
        <v>42</v>
      </c>
      <c r="E11" s="7"/>
      <c r="F11" s="9"/>
      <c r="G11" s="7"/>
      <c r="H11" s="9"/>
      <c r="I11" s="7"/>
    </row>
    <row r="12" spans="1:16" ht="12.75">
      <c r="A12" s="6">
        <v>1</v>
      </c>
      <c r="B12" s="6" t="s">
        <v>44</v>
      </c>
      <c r="C12" s="6" t="s">
        <v>45</v>
      </c>
      <c r="D12" s="6" t="s">
        <v>46</v>
      </c>
      <c r="E12" s="6" t="s">
        <v>47</v>
      </c>
      <c r="F12" s="8">
        <v>137.318</v>
      </c>
      <c r="G12" s="12"/>
      <c r="H12" s="11">
        <f>ROUND((G12*F12),2)</f>
      </c>
      <c r="O12">
        <f>rekapitulace!H8</f>
      </c>
      <c r="P12">
        <f>ROUND(O12/100*H12,2)</f>
      </c>
    </row>
    <row r="13" ht="409.5">
      <c r="D13" s="13" t="s">
        <v>48</v>
      </c>
    </row>
    <row r="14" ht="153">
      <c r="D14" s="13" t="s">
        <v>49</v>
      </c>
    </row>
    <row r="15" spans="1:16" ht="12.75" customHeight="1">
      <c r="A15" s="14"/>
      <c r="B15" s="14"/>
      <c r="C15" s="14" t="s">
        <v>43</v>
      </c>
      <c r="D15" s="14" t="s">
        <v>42</v>
      </c>
      <c r="E15" s="14"/>
      <c r="F15" s="14"/>
      <c r="G15" s="14"/>
      <c r="H15" s="14">
        <f>SUM(H12:H14)</f>
      </c>
      <c r="I15" s="14"/>
      <c r="P15">
        <f>SUM(P12:P14)</f>
      </c>
    </row>
    <row r="17" spans="1:9" ht="12.75" customHeight="1">
      <c r="A17" s="7"/>
      <c r="B17" s="7"/>
      <c r="C17" s="7" t="s">
        <v>24</v>
      </c>
      <c r="D17" s="7" t="s">
        <v>50</v>
      </c>
      <c r="E17" s="7"/>
      <c r="F17" s="9"/>
      <c r="G17" s="7"/>
      <c r="H17" s="9"/>
      <c r="I17" s="7"/>
    </row>
    <row r="18" spans="1:16" ht="12.75">
      <c r="A18" s="6">
        <v>2</v>
      </c>
      <c r="B18" s="6" t="s">
        <v>51</v>
      </c>
      <c r="C18" s="6" t="s">
        <v>52</v>
      </c>
      <c r="D18" s="6" t="s">
        <v>53</v>
      </c>
      <c r="E18" s="6" t="s">
        <v>54</v>
      </c>
      <c r="F18" s="8">
        <v>28.271</v>
      </c>
      <c r="G18" s="12"/>
      <c r="H18" s="11">
        <f>ROUND((G18*F18),2)</f>
      </c>
      <c r="O18">
        <f>rekapitulace!H8</f>
      </c>
      <c r="P18">
        <f>ROUND(O18/100*H18,2)</f>
      </c>
    </row>
    <row r="19" ht="409.5">
      <c r="D19" s="13" t="s">
        <v>55</v>
      </c>
    </row>
    <row r="20" ht="409.5">
      <c r="D20" s="13" t="s">
        <v>56</v>
      </c>
    </row>
    <row r="21" spans="1:16" ht="12.75">
      <c r="A21" s="6">
        <v>3</v>
      </c>
      <c r="B21" s="6" t="s">
        <v>57</v>
      </c>
      <c r="C21" s="6" t="s">
        <v>58</v>
      </c>
      <c r="D21" s="6" t="s">
        <v>59</v>
      </c>
      <c r="E21" s="6" t="s">
        <v>54</v>
      </c>
      <c r="F21" s="8">
        <v>55.048</v>
      </c>
      <c r="G21" s="12"/>
      <c r="H21" s="11">
        <f>ROUND((G21*F21),2)</f>
      </c>
      <c r="O21">
        <f>rekapitulace!H8</f>
      </c>
      <c r="P21">
        <f>ROUND(O21/100*H21,2)</f>
      </c>
    </row>
    <row r="22" ht="409.5">
      <c r="D22" s="13" t="s">
        <v>60</v>
      </c>
    </row>
    <row r="23" ht="409.5">
      <c r="D23" s="13" t="s">
        <v>56</v>
      </c>
    </row>
    <row r="24" spans="1:16" ht="12.75">
      <c r="A24" s="6">
        <v>4</v>
      </c>
      <c r="B24" s="6" t="s">
        <v>57</v>
      </c>
      <c r="C24" s="6" t="s">
        <v>61</v>
      </c>
      <c r="D24" s="6" t="s">
        <v>59</v>
      </c>
      <c r="E24" s="6" t="s">
        <v>54</v>
      </c>
      <c r="F24" s="8">
        <v>7.96</v>
      </c>
      <c r="G24" s="12"/>
      <c r="H24" s="11">
        <f>ROUND((G24*F24),2)</f>
      </c>
      <c r="O24">
        <f>rekapitulace!H8</f>
      </c>
      <c r="P24">
        <f>ROUND(O24/100*H24,2)</f>
      </c>
    </row>
    <row r="25" ht="409.5">
      <c r="D25" s="13" t="s">
        <v>62</v>
      </c>
    </row>
    <row r="26" ht="409.5">
      <c r="D26" s="13" t="s">
        <v>56</v>
      </c>
    </row>
    <row r="27" spans="1:16" ht="12.75">
      <c r="A27" s="6">
        <v>5</v>
      </c>
      <c r="B27" s="6" t="s">
        <v>63</v>
      </c>
      <c r="C27" s="6" t="s">
        <v>52</v>
      </c>
      <c r="D27" s="6" t="s">
        <v>64</v>
      </c>
      <c r="E27" s="6" t="s">
        <v>54</v>
      </c>
      <c r="F27" s="8">
        <v>40.388</v>
      </c>
      <c r="G27" s="12"/>
      <c r="H27" s="11">
        <f>ROUND((G27*F27),2)</f>
      </c>
      <c r="O27">
        <f>rekapitulace!H8</f>
      </c>
      <c r="P27">
        <f>ROUND(O27/100*H27,2)</f>
      </c>
    </row>
    <row r="28" ht="409.5">
      <c r="D28" s="13" t="s">
        <v>65</v>
      </c>
    </row>
    <row r="29" ht="409.5">
      <c r="D29" s="13" t="s">
        <v>66</v>
      </c>
    </row>
    <row r="30" spans="1:16" ht="12.75">
      <c r="A30" s="6">
        <v>6</v>
      </c>
      <c r="B30" s="6" t="s">
        <v>67</v>
      </c>
      <c r="C30" s="6" t="s">
        <v>45</v>
      </c>
      <c r="D30" s="6" t="s">
        <v>68</v>
      </c>
      <c r="E30" s="6" t="s">
        <v>54</v>
      </c>
      <c r="F30" s="8">
        <v>40.388</v>
      </c>
      <c r="G30" s="12"/>
      <c r="H30" s="11">
        <f>ROUND((G30*F30),2)</f>
      </c>
      <c r="O30">
        <f>rekapitulace!H8</f>
      </c>
      <c r="P30">
        <f>ROUND(O30/100*H30,2)</f>
      </c>
    </row>
    <row r="31" ht="306">
      <c r="D31" s="13" t="s">
        <v>69</v>
      </c>
    </row>
    <row r="32" ht="409.5">
      <c r="D32" s="13" t="s">
        <v>70</v>
      </c>
    </row>
    <row r="33" spans="1:16" ht="12.75">
      <c r="A33" s="6">
        <v>7</v>
      </c>
      <c r="B33" s="6" t="s">
        <v>71</v>
      </c>
      <c r="C33" s="6" t="s">
        <v>45</v>
      </c>
      <c r="D33" s="6" t="s">
        <v>72</v>
      </c>
      <c r="E33" s="6" t="s">
        <v>73</v>
      </c>
      <c r="F33" s="8">
        <v>161.55</v>
      </c>
      <c r="G33" s="12"/>
      <c r="H33" s="11">
        <f>ROUND((G33*F33),2)</f>
      </c>
      <c r="O33">
        <f>rekapitulace!H8</f>
      </c>
      <c r="P33">
        <f>ROUND(O33/100*H33,2)</f>
      </c>
    </row>
    <row r="34" ht="409.5">
      <c r="D34" s="13" t="s">
        <v>74</v>
      </c>
    </row>
    <row r="35" ht="153">
      <c r="D35" s="13" t="s">
        <v>75</v>
      </c>
    </row>
    <row r="36" spans="1:16" ht="12.75" customHeight="1">
      <c r="A36" s="14"/>
      <c r="B36" s="14"/>
      <c r="C36" s="14" t="s">
        <v>24</v>
      </c>
      <c r="D36" s="14" t="s">
        <v>50</v>
      </c>
      <c r="E36" s="14"/>
      <c r="F36" s="14"/>
      <c r="G36" s="14"/>
      <c r="H36" s="14">
        <f>SUM(H18:H35)</f>
      </c>
      <c r="I36" s="14"/>
      <c r="P36">
        <f>SUM(P18:P35)</f>
      </c>
    </row>
    <row r="38" spans="1:9" ht="12.75" customHeight="1">
      <c r="A38" s="7"/>
      <c r="B38" s="7"/>
      <c r="C38" s="7" t="s">
        <v>36</v>
      </c>
      <c r="D38" s="7" t="s">
        <v>76</v>
      </c>
      <c r="E38" s="7"/>
      <c r="F38" s="9"/>
      <c r="G38" s="7"/>
      <c r="H38" s="9"/>
      <c r="I38" s="7"/>
    </row>
    <row r="39" spans="1:16" ht="12.75">
      <c r="A39" s="6">
        <v>8</v>
      </c>
      <c r="B39" s="6" t="s">
        <v>77</v>
      </c>
      <c r="C39" s="6" t="s">
        <v>45</v>
      </c>
      <c r="D39" s="6" t="s">
        <v>78</v>
      </c>
      <c r="E39" s="6" t="s">
        <v>73</v>
      </c>
      <c r="F39" s="8">
        <v>111.525</v>
      </c>
      <c r="G39" s="12"/>
      <c r="H39" s="11">
        <f>ROUND((G39*F39),2)</f>
      </c>
      <c r="O39">
        <f>rekapitulace!H8</f>
      </c>
      <c r="P39">
        <f>ROUND(O39/100*H39,2)</f>
      </c>
    </row>
    <row r="40" ht="369.75">
      <c r="D40" s="13" t="s">
        <v>79</v>
      </c>
    </row>
    <row r="41" ht="395.25">
      <c r="D41" s="13" t="s">
        <v>80</v>
      </c>
    </row>
    <row r="42" spans="1:16" ht="12.75" customHeight="1">
      <c r="A42" s="14"/>
      <c r="B42" s="14"/>
      <c r="C42" s="14" t="s">
        <v>36</v>
      </c>
      <c r="D42" s="14" t="s">
        <v>76</v>
      </c>
      <c r="E42" s="14"/>
      <c r="F42" s="14"/>
      <c r="G42" s="14"/>
      <c r="H42" s="14">
        <f>SUM(H39:H41)</f>
      </c>
      <c r="I42" s="14"/>
      <c r="P42">
        <f>SUM(P39:P41)</f>
      </c>
    </row>
    <row r="44" spans="1:9" ht="12.75" customHeight="1">
      <c r="A44" s="7"/>
      <c r="B44" s="7"/>
      <c r="C44" s="7" t="s">
        <v>37</v>
      </c>
      <c r="D44" s="7" t="s">
        <v>81</v>
      </c>
      <c r="E44" s="7"/>
      <c r="F44" s="9"/>
      <c r="G44" s="7"/>
      <c r="H44" s="9"/>
      <c r="I44" s="7"/>
    </row>
    <row r="45" spans="1:16" ht="12.75">
      <c r="A45" s="6">
        <v>9</v>
      </c>
      <c r="B45" s="6" t="s">
        <v>82</v>
      </c>
      <c r="C45" s="6" t="s">
        <v>45</v>
      </c>
      <c r="D45" s="6" t="s">
        <v>83</v>
      </c>
      <c r="E45" s="6" t="s">
        <v>73</v>
      </c>
      <c r="F45" s="8">
        <v>80.775</v>
      </c>
      <c r="G45" s="12"/>
      <c r="H45" s="11">
        <f>ROUND((G45*F45),2)</f>
      </c>
      <c r="O45">
        <f>rekapitulace!H8</f>
      </c>
      <c r="P45">
        <f>ROUND(O45/100*H45,2)</f>
      </c>
    </row>
    <row r="46" ht="409.5">
      <c r="D46" s="13" t="s">
        <v>84</v>
      </c>
    </row>
    <row r="47" ht="318.75">
      <c r="D47" s="13" t="s">
        <v>85</v>
      </c>
    </row>
    <row r="48" spans="1:16" ht="12.75">
      <c r="A48" s="6">
        <v>10</v>
      </c>
      <c r="B48" s="6" t="s">
        <v>86</v>
      </c>
      <c r="C48" s="6" t="s">
        <v>45</v>
      </c>
      <c r="D48" s="6" t="s">
        <v>87</v>
      </c>
      <c r="E48" s="6" t="s">
        <v>73</v>
      </c>
      <c r="F48" s="8">
        <v>80.775</v>
      </c>
      <c r="G48" s="12"/>
      <c r="H48" s="11">
        <f>ROUND((G48*F48),2)</f>
      </c>
      <c r="O48">
        <f>rekapitulace!H8</f>
      </c>
      <c r="P48">
        <f>ROUND(O48/100*H48,2)</f>
      </c>
    </row>
    <row r="49" ht="409.5">
      <c r="D49" s="13" t="s">
        <v>88</v>
      </c>
    </row>
    <row r="50" ht="318.75">
      <c r="D50" s="13" t="s">
        <v>85</v>
      </c>
    </row>
    <row r="51" spans="1:16" ht="12.75">
      <c r="A51" s="6">
        <v>11</v>
      </c>
      <c r="B51" s="6" t="s">
        <v>89</v>
      </c>
      <c r="C51" s="6" t="s">
        <v>45</v>
      </c>
      <c r="D51" s="6" t="s">
        <v>90</v>
      </c>
      <c r="E51" s="6" t="s">
        <v>73</v>
      </c>
      <c r="F51" s="8">
        <v>161.55</v>
      </c>
      <c r="G51" s="12"/>
      <c r="H51" s="11">
        <f>ROUND((G51*F51),2)</f>
      </c>
      <c r="O51">
        <f>rekapitulace!H8</f>
      </c>
      <c r="P51">
        <f>ROUND(O51/100*H51,2)</f>
      </c>
    </row>
    <row r="52" ht="409.5">
      <c r="D52" s="13" t="s">
        <v>91</v>
      </c>
    </row>
    <row r="53" ht="318.75">
      <c r="D53" s="13" t="s">
        <v>85</v>
      </c>
    </row>
    <row r="54" spans="1:16" ht="12.75">
      <c r="A54" s="6">
        <v>12</v>
      </c>
      <c r="B54" s="6" t="s">
        <v>92</v>
      </c>
      <c r="C54" s="6" t="s">
        <v>45</v>
      </c>
      <c r="D54" s="6" t="s">
        <v>93</v>
      </c>
      <c r="E54" s="6" t="s">
        <v>73</v>
      </c>
      <c r="F54" s="8">
        <v>1276.097</v>
      </c>
      <c r="G54" s="12"/>
      <c r="H54" s="11">
        <f>ROUND((G54*F54),2)</f>
      </c>
      <c r="O54">
        <f>rekapitulace!H8</f>
      </c>
      <c r="P54">
        <f>ROUND(O54/100*H54,2)</f>
      </c>
    </row>
    <row r="55" ht="409.5">
      <c r="D55" s="13" t="s">
        <v>94</v>
      </c>
    </row>
    <row r="56" ht="357">
      <c r="D56" s="13" t="s">
        <v>95</v>
      </c>
    </row>
    <row r="57" spans="1:16" ht="12.75">
      <c r="A57" s="6">
        <v>13</v>
      </c>
      <c r="B57" s="6" t="s">
        <v>96</v>
      </c>
      <c r="C57" s="6" t="s">
        <v>45</v>
      </c>
      <c r="D57" s="6" t="s">
        <v>97</v>
      </c>
      <c r="E57" s="6" t="s">
        <v>73</v>
      </c>
      <c r="F57" s="8">
        <v>1261.325</v>
      </c>
      <c r="G57" s="12"/>
      <c r="H57" s="11">
        <f>ROUND((G57*F57),2)</f>
      </c>
      <c r="O57">
        <f>rekapitulace!H8</f>
      </c>
      <c r="P57">
        <f>ROUND(O57/100*H57,2)</f>
      </c>
    </row>
    <row r="58" ht="409.5">
      <c r="D58" s="13" t="s">
        <v>98</v>
      </c>
    </row>
    <row r="59" ht="357">
      <c r="D59" s="13" t="s">
        <v>95</v>
      </c>
    </row>
    <row r="60" spans="1:16" ht="12.75">
      <c r="A60" s="6">
        <v>14</v>
      </c>
      <c r="B60" s="6" t="s">
        <v>99</v>
      </c>
      <c r="C60" s="6" t="s">
        <v>45</v>
      </c>
      <c r="D60" s="6" t="s">
        <v>100</v>
      </c>
      <c r="E60" s="6" t="s">
        <v>73</v>
      </c>
      <c r="F60" s="8">
        <v>300</v>
      </c>
      <c r="G60" s="12"/>
      <c r="H60" s="11">
        <f>ROUND((G60*F60),2)</f>
      </c>
      <c r="O60">
        <f>rekapitulace!H8</f>
      </c>
      <c r="P60">
        <f>ROUND(O60/100*H60,2)</f>
      </c>
    </row>
    <row r="61" ht="344.25">
      <c r="D61" s="13" t="s">
        <v>101</v>
      </c>
    </row>
    <row r="62" ht="318.75">
      <c r="D62" s="13" t="s">
        <v>102</v>
      </c>
    </row>
    <row r="63" spans="1:16" ht="12.75">
      <c r="A63" s="6">
        <v>15</v>
      </c>
      <c r="B63" s="6" t="s">
        <v>103</v>
      </c>
      <c r="C63" s="6" t="s">
        <v>45</v>
      </c>
      <c r="D63" s="6" t="s">
        <v>104</v>
      </c>
      <c r="E63" s="6" t="s">
        <v>73</v>
      </c>
      <c r="F63" s="8">
        <v>1180.55</v>
      </c>
      <c r="G63" s="12"/>
      <c r="H63" s="11">
        <f>ROUND((G63*F63),2)</f>
      </c>
      <c r="O63">
        <f>rekapitulace!H8</f>
      </c>
      <c r="P63">
        <f>ROUND(O63/100*H63,2)</f>
      </c>
    </row>
    <row r="64" ht="306">
      <c r="D64" s="13" t="s">
        <v>105</v>
      </c>
    </row>
    <row r="65" ht="409.5">
      <c r="D65" s="13" t="s">
        <v>106</v>
      </c>
    </row>
    <row r="66" spans="1:16" ht="12.75">
      <c r="A66" s="6">
        <v>16</v>
      </c>
      <c r="B66" s="6" t="s">
        <v>107</v>
      </c>
      <c r="C66" s="6" t="s">
        <v>45</v>
      </c>
      <c r="D66" s="6" t="s">
        <v>108</v>
      </c>
      <c r="E66" s="6" t="s">
        <v>54</v>
      </c>
      <c r="F66" s="8">
        <v>35.417</v>
      </c>
      <c r="G66" s="12"/>
      <c r="H66" s="11">
        <f>ROUND((G66*F66),2)</f>
      </c>
      <c r="O66">
        <f>rekapitulace!H8</f>
      </c>
      <c r="P66">
        <f>ROUND(O66/100*H66,2)</f>
      </c>
    </row>
    <row r="67" ht="409.5">
      <c r="D67" s="13" t="s">
        <v>109</v>
      </c>
    </row>
    <row r="68" ht="409.5">
      <c r="D68" s="13" t="s">
        <v>106</v>
      </c>
    </row>
    <row r="69" spans="1:16" ht="12.75">
      <c r="A69" s="6">
        <v>17</v>
      </c>
      <c r="B69" s="6" t="s">
        <v>110</v>
      </c>
      <c r="C69" s="6" t="s">
        <v>45</v>
      </c>
      <c r="D69" s="6" t="s">
        <v>111</v>
      </c>
      <c r="E69" s="6" t="s">
        <v>73</v>
      </c>
      <c r="F69" s="8">
        <v>80.775</v>
      </c>
      <c r="G69" s="12"/>
      <c r="H69" s="11">
        <f>ROUND((G69*F69),2)</f>
      </c>
      <c r="O69">
        <f>rekapitulace!H8</f>
      </c>
      <c r="P69">
        <f>ROUND(O69/100*H69,2)</f>
      </c>
    </row>
    <row r="70" ht="369.75">
      <c r="D70" s="13" t="s">
        <v>112</v>
      </c>
    </row>
    <row r="71" ht="409.5">
      <c r="D71" s="13" t="s">
        <v>106</v>
      </c>
    </row>
    <row r="72" spans="1:16" ht="12.75">
      <c r="A72" s="6">
        <v>18</v>
      </c>
      <c r="B72" s="6" t="s">
        <v>113</v>
      </c>
      <c r="C72" s="6" t="s">
        <v>45</v>
      </c>
      <c r="D72" s="6" t="s">
        <v>114</v>
      </c>
      <c r="E72" s="6" t="s">
        <v>73</v>
      </c>
      <c r="F72" s="8">
        <v>80.775</v>
      </c>
      <c r="G72" s="12"/>
      <c r="H72" s="11">
        <f>ROUND((G72*F72),2)</f>
      </c>
      <c r="O72">
        <f>rekapitulace!H8</f>
      </c>
      <c r="P72">
        <f>ROUND(O72/100*H72,2)</f>
      </c>
    </row>
    <row r="73" ht="369.75">
      <c r="D73" s="13" t="s">
        <v>115</v>
      </c>
    </row>
    <row r="74" ht="409.5">
      <c r="D74" s="13" t="s">
        <v>106</v>
      </c>
    </row>
    <row r="75" spans="1:16" ht="12.75">
      <c r="A75" s="6">
        <v>19</v>
      </c>
      <c r="B75" s="6" t="s">
        <v>116</v>
      </c>
      <c r="C75" s="6" t="s">
        <v>45</v>
      </c>
      <c r="D75" s="6" t="s">
        <v>117</v>
      </c>
      <c r="E75" s="6" t="s">
        <v>118</v>
      </c>
      <c r="F75" s="8">
        <v>733.431</v>
      </c>
      <c r="G75" s="12"/>
      <c r="H75" s="11">
        <f>ROUND((G75*F75),2)</f>
      </c>
      <c r="O75">
        <f>rekapitulace!H8</f>
      </c>
      <c r="P75">
        <f>ROUND(O75/100*H75,2)</f>
      </c>
    </row>
    <row r="76" ht="409.5">
      <c r="D76" s="13" t="s">
        <v>119</v>
      </c>
    </row>
    <row r="77" ht="140.25">
      <c r="D77" s="13" t="s">
        <v>120</v>
      </c>
    </row>
    <row r="78" spans="1:16" ht="12.75">
      <c r="A78" s="6">
        <v>20</v>
      </c>
      <c r="B78" s="6" t="s">
        <v>121</v>
      </c>
      <c r="C78" s="6" t="s">
        <v>52</v>
      </c>
      <c r="D78" s="6" t="s">
        <v>122</v>
      </c>
      <c r="E78" s="6"/>
      <c r="F78" s="8">
        <v>300</v>
      </c>
      <c r="G78" s="12"/>
      <c r="H78" s="11">
        <f>ROUND((G78*F78),2)</f>
      </c>
      <c r="O78">
        <f>rekapitulace!H8</f>
      </c>
      <c r="P78">
        <f>ROUND(O78/100*H78,2)</f>
      </c>
    </row>
    <row r="79" ht="229.5">
      <c r="D79" s="13" t="s">
        <v>123</v>
      </c>
    </row>
    <row r="80" ht="12.75">
      <c r="D80" s="13" t="s">
        <v>45</v>
      </c>
    </row>
    <row r="81" spans="1:16" ht="12.75" customHeight="1">
      <c r="A81" s="14"/>
      <c r="B81" s="14"/>
      <c r="C81" s="14" t="s">
        <v>37</v>
      </c>
      <c r="D81" s="14" t="s">
        <v>81</v>
      </c>
      <c r="E81" s="14"/>
      <c r="F81" s="14"/>
      <c r="G81" s="14"/>
      <c r="H81" s="14">
        <f>SUM(H45:H80)</f>
      </c>
      <c r="I81" s="14"/>
      <c r="P81">
        <f>SUM(P45:P80)</f>
      </c>
    </row>
    <row r="83" spans="1:9" ht="12.75" customHeight="1">
      <c r="A83" s="7"/>
      <c r="B83" s="7"/>
      <c r="C83" s="7" t="s">
        <v>40</v>
      </c>
      <c r="D83" s="7" t="s">
        <v>124</v>
      </c>
      <c r="E83" s="7"/>
      <c r="F83" s="9"/>
      <c r="G83" s="7"/>
      <c r="H83" s="9"/>
      <c r="I83" s="7"/>
    </row>
    <row r="84" spans="1:16" ht="12.75">
      <c r="A84" s="6">
        <v>21</v>
      </c>
      <c r="B84" s="6" t="s">
        <v>125</v>
      </c>
      <c r="C84" s="6" t="s">
        <v>45</v>
      </c>
      <c r="D84" s="6" t="s">
        <v>126</v>
      </c>
      <c r="E84" s="6" t="s">
        <v>127</v>
      </c>
      <c r="F84" s="8">
        <v>6</v>
      </c>
      <c r="G84" s="12"/>
      <c r="H84" s="11">
        <f>ROUND((G84*F84),2)</f>
      </c>
      <c r="O84">
        <f>rekapitulace!H8</f>
      </c>
      <c r="P84">
        <f>ROUND(O84/100*H84,2)</f>
      </c>
    </row>
    <row r="85" ht="331.5">
      <c r="D85" s="13" t="s">
        <v>128</v>
      </c>
    </row>
    <row r="86" ht="102">
      <c r="D86" s="13" t="s">
        <v>129</v>
      </c>
    </row>
    <row r="87" spans="1:16" ht="12.75">
      <c r="A87" s="6">
        <v>22</v>
      </c>
      <c r="B87" s="6" t="s">
        <v>130</v>
      </c>
      <c r="C87" s="6" t="s">
        <v>45</v>
      </c>
      <c r="D87" s="6" t="s">
        <v>131</v>
      </c>
      <c r="E87" s="6" t="s">
        <v>127</v>
      </c>
      <c r="F87" s="8">
        <v>6</v>
      </c>
      <c r="G87" s="12"/>
      <c r="H87" s="11">
        <f>ROUND((G87*F87),2)</f>
      </c>
      <c r="O87">
        <f>rekapitulace!H8</f>
      </c>
      <c r="P87">
        <f>ROUND(O87/100*H87,2)</f>
      </c>
    </row>
    <row r="88" ht="191.25">
      <c r="D88" s="13" t="s">
        <v>132</v>
      </c>
    </row>
    <row r="89" ht="280.5">
      <c r="D89" s="13" t="s">
        <v>133</v>
      </c>
    </row>
    <row r="90" spans="1:16" ht="12.75">
      <c r="A90" s="6">
        <v>23</v>
      </c>
      <c r="B90" s="6" t="s">
        <v>134</v>
      </c>
      <c r="C90" s="6" t="s">
        <v>45</v>
      </c>
      <c r="D90" s="6" t="s">
        <v>135</v>
      </c>
      <c r="E90" s="6" t="s">
        <v>127</v>
      </c>
      <c r="F90" s="8">
        <v>8</v>
      </c>
      <c r="G90" s="12"/>
      <c r="H90" s="11">
        <f>ROUND((G90*F90),2)</f>
      </c>
      <c r="O90">
        <f>rekapitulace!H8</f>
      </c>
      <c r="P90">
        <f>ROUND(O90/100*H90,2)</f>
      </c>
    </row>
    <row r="91" ht="165.75">
      <c r="D91" s="13" t="s">
        <v>136</v>
      </c>
    </row>
    <row r="92" ht="280.5">
      <c r="D92" s="13" t="s">
        <v>133</v>
      </c>
    </row>
    <row r="93" spans="1:16" ht="12.75">
      <c r="A93" s="6">
        <v>24</v>
      </c>
      <c r="B93" s="6" t="s">
        <v>137</v>
      </c>
      <c r="C93" s="6" t="s">
        <v>45</v>
      </c>
      <c r="D93" s="6" t="s">
        <v>138</v>
      </c>
      <c r="E93" s="6" t="s">
        <v>127</v>
      </c>
      <c r="F93" s="8">
        <v>2</v>
      </c>
      <c r="G93" s="12"/>
      <c r="H93" s="11">
        <f>ROUND((G93*F93),2)</f>
      </c>
      <c r="O93">
        <f>rekapitulace!H8</f>
      </c>
      <c r="P93">
        <f>ROUND(O93/100*H93,2)</f>
      </c>
    </row>
    <row r="94" ht="165.75">
      <c r="D94" s="13" t="s">
        <v>139</v>
      </c>
    </row>
    <row r="95" ht="280.5">
      <c r="D95" s="13" t="s">
        <v>133</v>
      </c>
    </row>
    <row r="96" spans="1:16" ht="12.75" customHeight="1">
      <c r="A96" s="14"/>
      <c r="B96" s="14"/>
      <c r="C96" s="14" t="s">
        <v>40</v>
      </c>
      <c r="D96" s="14" t="s">
        <v>140</v>
      </c>
      <c r="E96" s="14"/>
      <c r="F96" s="14"/>
      <c r="G96" s="14"/>
      <c r="H96" s="14">
        <f>SUM(H84:H95)</f>
      </c>
      <c r="I96" s="14"/>
      <c r="P96">
        <f>SUM(P84:P95)</f>
      </c>
    </row>
    <row r="98" spans="1:9" ht="12.75" customHeight="1">
      <c r="A98" s="7"/>
      <c r="B98" s="7"/>
      <c r="C98" s="7" t="s">
        <v>41</v>
      </c>
      <c r="D98" s="7" t="s">
        <v>141</v>
      </c>
      <c r="E98" s="7"/>
      <c r="F98" s="9"/>
      <c r="G98" s="7"/>
      <c r="H98" s="9"/>
      <c r="I98" s="7"/>
    </row>
    <row r="99" spans="1:16" ht="12.75">
      <c r="A99" s="6">
        <v>25</v>
      </c>
      <c r="B99" s="6" t="s">
        <v>142</v>
      </c>
      <c r="C99" s="6" t="s">
        <v>45</v>
      </c>
      <c r="D99" s="6" t="s">
        <v>143</v>
      </c>
      <c r="E99" s="6" t="s">
        <v>73</v>
      </c>
      <c r="F99" s="8">
        <v>48.141</v>
      </c>
      <c r="G99" s="12"/>
      <c r="H99" s="11">
        <f>ROUND((G99*F99),2)</f>
      </c>
      <c r="O99">
        <f>rekapitulace!H8</f>
      </c>
      <c r="P99">
        <f>ROUND(O99/100*H99,2)</f>
      </c>
    </row>
    <row r="100" ht="409.5">
      <c r="D100" s="13" t="s">
        <v>144</v>
      </c>
    </row>
    <row r="101" ht="204">
      <c r="D101" s="13" t="s">
        <v>145</v>
      </c>
    </row>
    <row r="102" spans="1:16" ht="12.75">
      <c r="A102" s="6">
        <v>26</v>
      </c>
      <c r="B102" s="6" t="s">
        <v>146</v>
      </c>
      <c r="C102" s="6" t="s">
        <v>45</v>
      </c>
      <c r="D102" s="6" t="s">
        <v>147</v>
      </c>
      <c r="E102" s="6" t="s">
        <v>118</v>
      </c>
      <c r="F102" s="8">
        <v>433.431</v>
      </c>
      <c r="G102" s="12"/>
      <c r="H102" s="11">
        <f>ROUND((G102*F102),2)</f>
      </c>
      <c r="O102">
        <f>rekapitulace!H8</f>
      </c>
      <c r="P102">
        <f>ROUND(O102/100*H102,2)</f>
      </c>
    </row>
    <row r="103" ht="409.5">
      <c r="D103" s="13" t="s">
        <v>148</v>
      </c>
    </row>
    <row r="104" ht="140.25">
      <c r="D104" s="13" t="s">
        <v>149</v>
      </c>
    </row>
    <row r="105" spans="1:16" ht="12.75">
      <c r="A105" s="6">
        <v>27</v>
      </c>
      <c r="B105" s="6" t="s">
        <v>150</v>
      </c>
      <c r="C105" s="6" t="s">
        <v>45</v>
      </c>
      <c r="D105" s="6" t="s">
        <v>151</v>
      </c>
      <c r="E105" s="6" t="s">
        <v>73</v>
      </c>
      <c r="F105" s="8">
        <v>1180.55</v>
      </c>
      <c r="G105" s="12"/>
      <c r="H105" s="11">
        <f>ROUND((G105*F105),2)</f>
      </c>
      <c r="O105">
        <f>rekapitulace!H8</f>
      </c>
      <c r="P105">
        <f>ROUND(O105/100*H105,2)</f>
      </c>
    </row>
    <row r="106" ht="369.75">
      <c r="D106" s="13" t="s">
        <v>152</v>
      </c>
    </row>
    <row r="107" ht="127.5">
      <c r="D107" s="13" t="s">
        <v>153</v>
      </c>
    </row>
    <row r="108" spans="1:16" ht="12.75">
      <c r="A108" s="6">
        <v>28</v>
      </c>
      <c r="B108" s="6" t="s">
        <v>154</v>
      </c>
      <c r="C108" s="6" t="s">
        <v>45</v>
      </c>
      <c r="D108" s="6" t="s">
        <v>155</v>
      </c>
      <c r="E108" s="6" t="s">
        <v>127</v>
      </c>
      <c r="F108" s="8">
        <v>6</v>
      </c>
      <c r="G108" s="12"/>
      <c r="H108" s="11">
        <f>ROUND((G108*F108),2)</f>
      </c>
      <c r="O108">
        <f>rekapitulace!H8</f>
      </c>
      <c r="P108">
        <f>ROUND(O108/100*H108,2)</f>
      </c>
    </row>
    <row r="109" ht="408">
      <c r="D109" s="13" t="s">
        <v>156</v>
      </c>
    </row>
    <row r="110" ht="409.5">
      <c r="D110" s="13" t="s">
        <v>157</v>
      </c>
    </row>
    <row r="111" spans="1:16" ht="12.75">
      <c r="A111" s="6">
        <v>29</v>
      </c>
      <c r="B111" s="6" t="s">
        <v>158</v>
      </c>
      <c r="C111" s="6" t="s">
        <v>52</v>
      </c>
      <c r="D111" s="6" t="s">
        <v>159</v>
      </c>
      <c r="E111" s="6" t="s">
        <v>160</v>
      </c>
      <c r="F111" s="8">
        <v>1</v>
      </c>
      <c r="G111" s="12"/>
      <c r="H111" s="11">
        <f>ROUND((G111*F111),2)</f>
      </c>
      <c r="O111">
        <f>rekapitulace!H8</f>
      </c>
      <c r="P111">
        <f>ROUND(O111/100*H111,2)</f>
      </c>
    </row>
    <row r="112" ht="12.75">
      <c r="D112" s="13" t="s">
        <v>45</v>
      </c>
    </row>
    <row r="113" spans="1:16" ht="12.75" customHeight="1">
      <c r="A113" s="14"/>
      <c r="B113" s="14"/>
      <c r="C113" s="14" t="s">
        <v>41</v>
      </c>
      <c r="D113" s="14" t="s">
        <v>141</v>
      </c>
      <c r="E113" s="14"/>
      <c r="F113" s="14"/>
      <c r="G113" s="14"/>
      <c r="H113" s="14">
        <f>SUM(H99:H112)</f>
      </c>
      <c r="I113" s="14"/>
      <c r="P113">
        <f>SUM(P99:P112)</f>
      </c>
    </row>
    <row r="115" spans="1:16" ht="12.75" customHeight="1">
      <c r="A115" s="14"/>
      <c r="B115" s="14"/>
      <c r="C115" s="14"/>
      <c r="D115" s="14" t="s">
        <v>161</v>
      </c>
      <c r="E115" s="14"/>
      <c r="F115" s="14"/>
      <c r="G115" s="14"/>
      <c r="H115" s="14">
        <f>+H15+H36+H42+H81+H96+H113</f>
      </c>
      <c r="I115" s="14"/>
      <c r="P115">
        <f>+P15+P36+P42+P81+P96+P113</f>
      </c>
    </row>
    <row r="117" spans="1:9" ht="12.75" customHeight="1">
      <c r="A117" s="7" t="s">
        <v>162</v>
      </c>
      <c r="B117" s="7"/>
      <c r="C117" s="7"/>
      <c r="D117" s="7"/>
      <c r="E117" s="7"/>
      <c r="F117" s="7"/>
      <c r="G117" s="7"/>
      <c r="H117" s="7"/>
      <c r="I117" s="7"/>
    </row>
    <row r="118" spans="1:9" ht="12.75" customHeight="1">
      <c r="A118" s="7"/>
      <c r="B118" s="7"/>
      <c r="C118" s="7"/>
      <c r="D118" s="7" t="s">
        <v>163</v>
      </c>
      <c r="E118" s="7"/>
      <c r="F118" s="7"/>
      <c r="G118" s="7"/>
      <c r="H118" s="7"/>
      <c r="I118" s="7"/>
    </row>
    <row r="119" spans="1:16" ht="12.75" customHeight="1">
      <c r="A119" s="14"/>
      <c r="B119" s="14"/>
      <c r="C119" s="14"/>
      <c r="D119" s="14" t="s">
        <v>164</v>
      </c>
      <c r="E119" s="14"/>
      <c r="F119" s="14"/>
      <c r="G119" s="14"/>
      <c r="H119" s="14">
        <v>0</v>
      </c>
      <c r="I119" s="14"/>
      <c r="P119">
        <v>0</v>
      </c>
    </row>
    <row r="120" spans="1:9" ht="12.75" customHeight="1">
      <c r="A120" s="14"/>
      <c r="B120" s="14"/>
      <c r="C120" s="14"/>
      <c r="D120" s="14" t="s">
        <v>165</v>
      </c>
      <c r="E120" s="14"/>
      <c r="F120" s="14"/>
      <c r="G120" s="14"/>
      <c r="H120" s="14"/>
      <c r="I120" s="14"/>
    </row>
    <row r="121" spans="1:16" ht="12.75" customHeight="1">
      <c r="A121" s="14"/>
      <c r="B121" s="14"/>
      <c r="C121" s="14"/>
      <c r="D121" s="14" t="s">
        <v>166</v>
      </c>
      <c r="E121" s="14"/>
      <c r="F121" s="14"/>
      <c r="G121" s="14"/>
      <c r="H121" s="14">
        <v>0</v>
      </c>
      <c r="I121" s="14"/>
      <c r="P121">
        <v>0</v>
      </c>
    </row>
    <row r="122" spans="1:16" ht="12.75" customHeight="1">
      <c r="A122" s="14"/>
      <c r="B122" s="14"/>
      <c r="C122" s="14"/>
      <c r="D122" s="14" t="s">
        <v>167</v>
      </c>
      <c r="E122" s="14"/>
      <c r="F122" s="14"/>
      <c r="G122" s="14"/>
      <c r="H122" s="14">
        <f>H119+H121</f>
      </c>
      <c r="I122" s="14"/>
      <c r="P122">
        <f>P119+P121</f>
      </c>
    </row>
    <row r="124" spans="1:16" ht="12.75" customHeight="1">
      <c r="A124" s="14"/>
      <c r="B124" s="14"/>
      <c r="C124" s="14"/>
      <c r="D124" s="14" t="s">
        <v>167</v>
      </c>
      <c r="E124" s="14"/>
      <c r="F124" s="14"/>
      <c r="G124" s="14"/>
      <c r="H124" s="14">
        <f>H115+H122</f>
      </c>
      <c r="I124" s="14"/>
      <c r="P124">
        <f>P115+P122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7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168</v>
      </c>
      <c r="D5" s="5" t="s">
        <v>169</v>
      </c>
      <c r="E5" s="5"/>
    </row>
    <row r="6" spans="1:5" ht="12.75" customHeight="1">
      <c r="A6" t="s">
        <v>18</v>
      </c>
      <c r="C6" s="5" t="s">
        <v>168</v>
      </c>
      <c r="D6" s="5" t="s">
        <v>169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9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t="s">
        <v>41</v>
      </c>
    </row>
    <row r="11" spans="1:9" ht="12.75" customHeight="1">
      <c r="A11" s="7"/>
      <c r="B11" s="7"/>
      <c r="C11" s="7" t="s">
        <v>24</v>
      </c>
      <c r="D11" s="7" t="s">
        <v>50</v>
      </c>
      <c r="E11" s="7"/>
      <c r="F11" s="9"/>
      <c r="G11" s="7"/>
      <c r="H11" s="9"/>
      <c r="I11" s="7"/>
    </row>
    <row r="12" spans="1:16" ht="12.75">
      <c r="A12" s="6">
        <v>1</v>
      </c>
      <c r="B12" s="6" t="s">
        <v>57</v>
      </c>
      <c r="C12" s="6" t="s">
        <v>45</v>
      </c>
      <c r="D12" s="6" t="s">
        <v>170</v>
      </c>
      <c r="E12" s="6" t="s">
        <v>54</v>
      </c>
      <c r="F12" s="8">
        <v>1.901</v>
      </c>
      <c r="G12" s="12"/>
      <c r="H12" s="11">
        <f>ROUND((G12*F12),2)</f>
      </c>
      <c r="O12">
        <f>rekapitulace!H8</f>
      </c>
      <c r="P12">
        <f>ROUND(O12/100*H12,2)</f>
      </c>
    </row>
    <row r="13" ht="409.5">
      <c r="D13" s="13" t="s">
        <v>171</v>
      </c>
    </row>
    <row r="14" ht="409.5">
      <c r="D14" s="13" t="s">
        <v>56</v>
      </c>
    </row>
    <row r="15" spans="1:16" ht="12.75" customHeight="1">
      <c r="A15" s="14"/>
      <c r="B15" s="14"/>
      <c r="C15" s="14" t="s">
        <v>24</v>
      </c>
      <c r="D15" s="14" t="s">
        <v>50</v>
      </c>
      <c r="E15" s="14"/>
      <c r="F15" s="14"/>
      <c r="G15" s="14"/>
      <c r="H15" s="14">
        <f>SUM(H12:H14)</f>
      </c>
      <c r="I15" s="14"/>
      <c r="P15">
        <f>SUM(P12:P14)</f>
      </c>
    </row>
    <row r="17" spans="1:9" ht="12.75" customHeight="1">
      <c r="A17" s="7"/>
      <c r="B17" s="7"/>
      <c r="C17" s="7" t="s">
        <v>37</v>
      </c>
      <c r="D17" s="7" t="s">
        <v>81</v>
      </c>
      <c r="E17" s="7"/>
      <c r="F17" s="9"/>
      <c r="G17" s="7"/>
      <c r="H17" s="9"/>
      <c r="I17" s="7"/>
    </row>
    <row r="18" spans="1:16" ht="12.75">
      <c r="A18" s="6">
        <v>2</v>
      </c>
      <c r="B18" s="6" t="s">
        <v>92</v>
      </c>
      <c r="C18" s="6" t="s">
        <v>45</v>
      </c>
      <c r="D18" s="6" t="s">
        <v>93</v>
      </c>
      <c r="E18" s="6" t="s">
        <v>73</v>
      </c>
      <c r="F18" s="8">
        <v>39.475</v>
      </c>
      <c r="G18" s="12"/>
      <c r="H18" s="11">
        <f>ROUND((G18*F18),2)</f>
      </c>
      <c r="O18">
        <f>rekapitulace!H8</f>
      </c>
      <c r="P18">
        <f>ROUND(O18/100*H18,2)</f>
      </c>
    </row>
    <row r="19" ht="409.5">
      <c r="D19" s="13" t="s">
        <v>172</v>
      </c>
    </row>
    <row r="20" ht="357">
      <c r="D20" s="13" t="s">
        <v>95</v>
      </c>
    </row>
    <row r="21" spans="1:16" ht="12.75">
      <c r="A21" s="6">
        <v>3</v>
      </c>
      <c r="B21" s="6" t="s">
        <v>96</v>
      </c>
      <c r="C21" s="6" t="s">
        <v>45</v>
      </c>
      <c r="D21" s="6" t="s">
        <v>97</v>
      </c>
      <c r="E21" s="6" t="s">
        <v>73</v>
      </c>
      <c r="F21" s="8">
        <v>38.029</v>
      </c>
      <c r="G21" s="12"/>
      <c r="H21" s="11">
        <f>ROUND((G21*F21),2)</f>
      </c>
      <c r="O21">
        <f>rekapitulace!H8</f>
      </c>
      <c r="P21">
        <f>ROUND(O21/100*H21,2)</f>
      </c>
    </row>
    <row r="22" ht="395.25">
      <c r="D22" s="13" t="s">
        <v>173</v>
      </c>
    </row>
    <row r="23" ht="357">
      <c r="D23" s="13" t="s">
        <v>95</v>
      </c>
    </row>
    <row r="24" spans="1:16" ht="12.75">
      <c r="A24" s="6">
        <v>4</v>
      </c>
      <c r="B24" s="6" t="s">
        <v>99</v>
      </c>
      <c r="C24" s="6" t="s">
        <v>45</v>
      </c>
      <c r="D24" s="6" t="s">
        <v>100</v>
      </c>
      <c r="E24" s="6" t="s">
        <v>73</v>
      </c>
      <c r="F24" s="8">
        <v>20</v>
      </c>
      <c r="G24" s="12"/>
      <c r="H24" s="11">
        <f>ROUND((G24*F24),2)</f>
      </c>
      <c r="O24">
        <f>rekapitulace!H8</f>
      </c>
      <c r="P24">
        <f>ROUND(O24/100*H24,2)</f>
      </c>
    </row>
    <row r="25" ht="344.25">
      <c r="D25" s="13" t="s">
        <v>174</v>
      </c>
    </row>
    <row r="26" ht="318.75">
      <c r="D26" s="13" t="s">
        <v>102</v>
      </c>
    </row>
    <row r="27" spans="1:16" ht="12.75">
      <c r="A27" s="6">
        <v>5</v>
      </c>
      <c r="B27" s="6" t="s">
        <v>103</v>
      </c>
      <c r="C27" s="6" t="s">
        <v>45</v>
      </c>
      <c r="D27" s="6" t="s">
        <v>104</v>
      </c>
      <c r="E27" s="6" t="s">
        <v>73</v>
      </c>
      <c r="F27" s="8">
        <v>38.029</v>
      </c>
      <c r="G27" s="12"/>
      <c r="H27" s="11">
        <f>ROUND((G27*F27),2)</f>
      </c>
      <c r="O27">
        <f>rekapitulace!H8</f>
      </c>
      <c r="P27">
        <f>ROUND(O27/100*H27,2)</f>
      </c>
    </row>
    <row r="28" ht="280.5">
      <c r="D28" s="13" t="s">
        <v>175</v>
      </c>
    </row>
    <row r="29" ht="409.5">
      <c r="D29" s="13" t="s">
        <v>106</v>
      </c>
    </row>
    <row r="30" spans="1:16" ht="12.75">
      <c r="A30" s="6">
        <v>6</v>
      </c>
      <c r="B30" s="6" t="s">
        <v>107</v>
      </c>
      <c r="C30" s="6" t="s">
        <v>45</v>
      </c>
      <c r="D30" s="6" t="s">
        <v>108</v>
      </c>
      <c r="E30" s="6" t="s">
        <v>54</v>
      </c>
      <c r="F30" s="8">
        <v>1.141</v>
      </c>
      <c r="G30" s="12"/>
      <c r="H30" s="11">
        <f>ROUND((G30*F30),2)</f>
      </c>
      <c r="O30">
        <f>rekapitulace!H8</f>
      </c>
      <c r="P30">
        <f>ROUND(O30/100*H30,2)</f>
      </c>
    </row>
    <row r="31" ht="369.75">
      <c r="D31" s="13" t="s">
        <v>176</v>
      </c>
    </row>
    <row r="32" ht="409.5">
      <c r="D32" s="13" t="s">
        <v>106</v>
      </c>
    </row>
    <row r="33" spans="1:16" ht="12.75">
      <c r="A33" s="6">
        <v>7</v>
      </c>
      <c r="B33" s="6" t="s">
        <v>116</v>
      </c>
      <c r="C33" s="6" t="s">
        <v>45</v>
      </c>
      <c r="D33" s="6" t="s">
        <v>117</v>
      </c>
      <c r="E33" s="6" t="s">
        <v>118</v>
      </c>
      <c r="F33" s="8">
        <v>48.929</v>
      </c>
      <c r="G33" s="12"/>
      <c r="H33" s="11">
        <f>ROUND((G33*F33),2)</f>
      </c>
      <c r="O33">
        <f>rekapitulace!H8</f>
      </c>
      <c r="P33">
        <f>ROUND(O33/100*H33,2)</f>
      </c>
    </row>
    <row r="34" ht="409.5">
      <c r="D34" s="13" t="s">
        <v>177</v>
      </c>
    </row>
    <row r="35" ht="140.25">
      <c r="D35" s="13" t="s">
        <v>120</v>
      </c>
    </row>
    <row r="36" spans="1:16" ht="12.75">
      <c r="A36" s="6">
        <v>8</v>
      </c>
      <c r="B36" s="6" t="s">
        <v>121</v>
      </c>
      <c r="C36" s="6" t="s">
        <v>52</v>
      </c>
      <c r="D36" s="6" t="s">
        <v>122</v>
      </c>
      <c r="E36" s="6"/>
      <c r="F36" s="8">
        <v>20</v>
      </c>
      <c r="G36" s="12"/>
      <c r="H36" s="11">
        <f>ROUND((G36*F36),2)</f>
      </c>
      <c r="O36">
        <f>rekapitulace!H8</f>
      </c>
      <c r="P36">
        <f>ROUND(O36/100*H36,2)</f>
      </c>
    </row>
    <row r="37" ht="229.5">
      <c r="D37" s="13" t="s">
        <v>178</v>
      </c>
    </row>
    <row r="38" ht="12.75">
      <c r="D38" s="13" t="s">
        <v>45</v>
      </c>
    </row>
    <row r="39" spans="1:16" ht="12.75" customHeight="1">
      <c r="A39" s="14"/>
      <c r="B39" s="14"/>
      <c r="C39" s="14" t="s">
        <v>37</v>
      </c>
      <c r="D39" s="14" t="s">
        <v>81</v>
      </c>
      <c r="E39" s="14"/>
      <c r="F39" s="14"/>
      <c r="G39" s="14"/>
      <c r="H39" s="14">
        <f>SUM(H18:H38)</f>
      </c>
      <c r="I39" s="14"/>
      <c r="P39">
        <f>SUM(P18:P38)</f>
      </c>
    </row>
    <row r="41" spans="1:9" ht="12.75" customHeight="1">
      <c r="A41" s="7"/>
      <c r="B41" s="7"/>
      <c r="C41" s="7" t="s">
        <v>40</v>
      </c>
      <c r="D41" s="7" t="s">
        <v>124</v>
      </c>
      <c r="E41" s="7"/>
      <c r="F41" s="9"/>
      <c r="G41" s="7"/>
      <c r="H41" s="9"/>
      <c r="I41" s="7"/>
    </row>
    <row r="42" spans="1:16" ht="12.75">
      <c r="A42" s="6">
        <v>9</v>
      </c>
      <c r="B42" s="6" t="s">
        <v>134</v>
      </c>
      <c r="C42" s="6" t="s">
        <v>45</v>
      </c>
      <c r="D42" s="6" t="s">
        <v>135</v>
      </c>
      <c r="E42" s="6" t="s">
        <v>127</v>
      </c>
      <c r="F42" s="8">
        <v>1</v>
      </c>
      <c r="G42" s="12"/>
      <c r="H42" s="11">
        <f>ROUND((G42*F42),2)</f>
      </c>
      <c r="O42">
        <f>rekapitulace!H8</f>
      </c>
      <c r="P42">
        <f>ROUND(O42/100*H42,2)</f>
      </c>
    </row>
    <row r="43" ht="165.75">
      <c r="D43" s="13" t="s">
        <v>179</v>
      </c>
    </row>
    <row r="44" ht="280.5">
      <c r="D44" s="13" t="s">
        <v>133</v>
      </c>
    </row>
    <row r="45" spans="1:16" ht="12.75" customHeight="1">
      <c r="A45" s="14"/>
      <c r="B45" s="14"/>
      <c r="C45" s="14" t="s">
        <v>40</v>
      </c>
      <c r="D45" s="14" t="s">
        <v>140</v>
      </c>
      <c r="E45" s="14"/>
      <c r="F45" s="14"/>
      <c r="G45" s="14"/>
      <c r="H45" s="14">
        <f>SUM(H42:H44)</f>
      </c>
      <c r="I45" s="14"/>
      <c r="P45">
        <f>SUM(P42:P44)</f>
      </c>
    </row>
    <row r="47" spans="1:9" ht="12.75" customHeight="1">
      <c r="A47" s="7"/>
      <c r="B47" s="7"/>
      <c r="C47" s="7" t="s">
        <v>41</v>
      </c>
      <c r="D47" s="7" t="s">
        <v>141</v>
      </c>
      <c r="E47" s="7"/>
      <c r="F47" s="9"/>
      <c r="G47" s="7"/>
      <c r="H47" s="9"/>
      <c r="I47" s="7"/>
    </row>
    <row r="48" spans="1:16" ht="12.75">
      <c r="A48" s="6">
        <v>10</v>
      </c>
      <c r="B48" s="6" t="s">
        <v>146</v>
      </c>
      <c r="C48" s="6" t="s">
        <v>45</v>
      </c>
      <c r="D48" s="6" t="s">
        <v>147</v>
      </c>
      <c r="E48" s="6" t="s">
        <v>118</v>
      </c>
      <c r="F48" s="8">
        <v>28.929</v>
      </c>
      <c r="G48" s="12"/>
      <c r="H48" s="11">
        <f>ROUND((G48*F48),2)</f>
      </c>
      <c r="O48">
        <f>rekapitulace!H8</f>
      </c>
      <c r="P48">
        <f>ROUND(O48/100*H48,2)</f>
      </c>
    </row>
    <row r="49" ht="409.5">
      <c r="D49" s="13" t="s">
        <v>180</v>
      </c>
    </row>
    <row r="50" ht="140.25">
      <c r="D50" s="13" t="s">
        <v>149</v>
      </c>
    </row>
    <row r="51" spans="1:16" ht="12.75">
      <c r="A51" s="6">
        <v>11</v>
      </c>
      <c r="B51" s="6" t="s">
        <v>150</v>
      </c>
      <c r="C51" s="6" t="s">
        <v>45</v>
      </c>
      <c r="D51" s="6" t="s">
        <v>151</v>
      </c>
      <c r="E51" s="6" t="s">
        <v>73</v>
      </c>
      <c r="F51" s="8">
        <v>38.029</v>
      </c>
      <c r="G51" s="12"/>
      <c r="H51" s="11">
        <f>ROUND((G51*F51),2)</f>
      </c>
      <c r="O51">
        <f>rekapitulace!H8</f>
      </c>
      <c r="P51">
        <f>ROUND(O51/100*H51,2)</f>
      </c>
    </row>
    <row r="52" ht="344.25">
      <c r="D52" s="13" t="s">
        <v>181</v>
      </c>
    </row>
    <row r="53" ht="127.5">
      <c r="D53" s="13" t="s">
        <v>153</v>
      </c>
    </row>
    <row r="54" spans="1:16" ht="12.75">
      <c r="A54" s="6">
        <v>12</v>
      </c>
      <c r="B54" s="6" t="s">
        <v>158</v>
      </c>
      <c r="C54" s="6" t="s">
        <v>52</v>
      </c>
      <c r="D54" s="6" t="s">
        <v>159</v>
      </c>
      <c r="E54" s="6" t="s">
        <v>160</v>
      </c>
      <c r="F54" s="8">
        <v>1</v>
      </c>
      <c r="G54" s="12"/>
      <c r="H54" s="11">
        <f>ROUND((G54*F54),2)</f>
      </c>
      <c r="O54">
        <f>rekapitulace!H8</f>
      </c>
      <c r="P54">
        <f>ROUND(O54/100*H54,2)</f>
      </c>
    </row>
    <row r="55" ht="12.75">
      <c r="D55" s="13" t="s">
        <v>45</v>
      </c>
    </row>
    <row r="56" spans="1:16" ht="12.75" customHeight="1">
      <c r="A56" s="14"/>
      <c r="B56" s="14"/>
      <c r="C56" s="14" t="s">
        <v>41</v>
      </c>
      <c r="D56" s="14" t="s">
        <v>141</v>
      </c>
      <c r="E56" s="14"/>
      <c r="F56" s="14"/>
      <c r="G56" s="14"/>
      <c r="H56" s="14">
        <f>SUM(H48:H55)</f>
      </c>
      <c r="I56" s="14"/>
      <c r="P56">
        <f>SUM(P48:P55)</f>
      </c>
    </row>
    <row r="58" spans="1:16" ht="12.75" customHeight="1">
      <c r="A58" s="14"/>
      <c r="B58" s="14"/>
      <c r="C58" s="14"/>
      <c r="D58" s="14" t="s">
        <v>161</v>
      </c>
      <c r="E58" s="14"/>
      <c r="F58" s="14"/>
      <c r="G58" s="14"/>
      <c r="H58" s="14">
        <f>+H15+H39+H45+H56</f>
      </c>
      <c r="I58" s="14"/>
      <c r="P58">
        <f>+P15+P39+P45+P56</f>
      </c>
    </row>
    <row r="60" spans="1:9" ht="12.75" customHeight="1">
      <c r="A60" s="7" t="s">
        <v>162</v>
      </c>
      <c r="B60" s="7"/>
      <c r="C60" s="7"/>
      <c r="D60" s="7"/>
      <c r="E60" s="7"/>
      <c r="F60" s="7"/>
      <c r="G60" s="7"/>
      <c r="H60" s="7"/>
      <c r="I60" s="7"/>
    </row>
    <row r="61" spans="1:9" ht="12.75" customHeight="1">
      <c r="A61" s="7"/>
      <c r="B61" s="7"/>
      <c r="C61" s="7"/>
      <c r="D61" s="7" t="s">
        <v>163</v>
      </c>
      <c r="E61" s="7"/>
      <c r="F61" s="7"/>
      <c r="G61" s="7"/>
      <c r="H61" s="7"/>
      <c r="I61" s="7"/>
    </row>
    <row r="62" spans="1:16" ht="12.75" customHeight="1">
      <c r="A62" s="14"/>
      <c r="B62" s="14"/>
      <c r="C62" s="14"/>
      <c r="D62" s="14" t="s">
        <v>164</v>
      </c>
      <c r="E62" s="14"/>
      <c r="F62" s="14"/>
      <c r="G62" s="14"/>
      <c r="H62" s="14">
        <v>0</v>
      </c>
      <c r="I62" s="14"/>
      <c r="P62">
        <v>0</v>
      </c>
    </row>
    <row r="63" spans="1:9" ht="12.75" customHeight="1">
      <c r="A63" s="14"/>
      <c r="B63" s="14"/>
      <c r="C63" s="14"/>
      <c r="D63" s="14" t="s">
        <v>165</v>
      </c>
      <c r="E63" s="14"/>
      <c r="F63" s="14"/>
      <c r="G63" s="14"/>
      <c r="H63" s="14"/>
      <c r="I63" s="14"/>
    </row>
    <row r="64" spans="1:16" ht="12.75" customHeight="1">
      <c r="A64" s="14"/>
      <c r="B64" s="14"/>
      <c r="C64" s="14"/>
      <c r="D64" s="14" t="s">
        <v>166</v>
      </c>
      <c r="E64" s="14"/>
      <c r="F64" s="14"/>
      <c r="G64" s="14"/>
      <c r="H64" s="14">
        <v>0</v>
      </c>
      <c r="I64" s="14"/>
      <c r="P64">
        <v>0</v>
      </c>
    </row>
    <row r="65" spans="1:16" ht="12.75" customHeight="1">
      <c r="A65" s="14"/>
      <c r="B65" s="14"/>
      <c r="C65" s="14"/>
      <c r="D65" s="14" t="s">
        <v>167</v>
      </c>
      <c r="E65" s="14"/>
      <c r="F65" s="14"/>
      <c r="G65" s="14"/>
      <c r="H65" s="14">
        <f>H62+H64</f>
      </c>
      <c r="I65" s="14"/>
      <c r="P65">
        <f>P62+P64</f>
      </c>
    </row>
    <row r="67" spans="1:16" ht="12.75" customHeight="1">
      <c r="A67" s="14"/>
      <c r="B67" s="14"/>
      <c r="C67" s="14"/>
      <c r="D67" s="14" t="s">
        <v>167</v>
      </c>
      <c r="E67" s="14"/>
      <c r="F67" s="14"/>
      <c r="G67" s="14"/>
      <c r="H67" s="14">
        <f>H58+H65</f>
      </c>
      <c r="I67" s="14"/>
      <c r="P67">
        <f>P58+P65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