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0_1-Ostatní" sheetId="2" r:id="rId2"/>
    <sheet name="000_2-Vedlejší" sheetId="3" r:id="rId3"/>
    <sheet name="SO 1" sheetId="4" r:id="rId4"/>
  </sheets>
  <definedNames/>
  <calcPr fullCalcOnLoad="1"/>
</workbook>
</file>

<file path=xl/sharedStrings.xml><?xml version="1.0" encoding="utf-8"?>
<sst xmlns="http://schemas.openxmlformats.org/spreadsheetml/2006/main" count="299" uniqueCount="129">
  <si>
    <t>ASPE10</t>
  </si>
  <si>
    <t>S</t>
  </si>
  <si>
    <t>Firma: Správa a údržba silnic Jihomoravského kraje, příspěvková organizace kraje</t>
  </si>
  <si>
    <t xml:space="preserve">Stavba: </t>
  </si>
  <si>
    <t>O</t>
  </si>
  <si>
    <t>Rozpočet:</t>
  </si>
  <si>
    <t>0,00</t>
  </si>
  <si>
    <t>15,00</t>
  </si>
  <si>
    <t>21,00</t>
  </si>
  <si>
    <t>3</t>
  </si>
  <si>
    <t>2</t>
  </si>
  <si>
    <t>SO 1</t>
  </si>
  <si>
    <t>Oprava 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</si>
  <si>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</si>
  <si>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</si>
  <si>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</si>
  <si>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</si>
  <si>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</si>
  <si>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</si>
  <si>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</si>
  <si>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</si>
  <si>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</si>
  <si>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</si>
  <si>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</si>
  <si>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</si>
  <si>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</si>
  <si>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</si>
  <si>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</si>
  <si>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</si>
  <si>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</si>
  <si>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</si>
  <si>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</si>
  <si>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</si>
  <si>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/>
  </si>
  <si>
    <t>PP</t>
  </si>
  <si>
    <t>VV</t>
  </si>
  <si>
    <t>TS</t>
  </si>
  <si>
    <t>KPL</t>
  </si>
  <si>
    <t>1=1,000 [A]</t>
  </si>
  <si>
    <t>Zemní práce</t>
  </si>
  <si>
    <t>M3</t>
  </si>
  <si>
    <t>11372</t>
  </si>
  <si>
    <t>FRÉZOVÁNÍ ZPEVNĚNÝCH PLOCH ASFALTOVÝCH</t>
  </si>
  <si>
    <t>Komunikace</t>
  </si>
  <si>
    <t>572213</t>
  </si>
  <si>
    <t>SPOJOVACÍ POSTŘIK Z EMULZE DO 0,5KG/M2</t>
  </si>
  <si>
    <t>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</si>
  <si>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</si>
  <si>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574A43</t>
  </si>
  <si>
    <t>ASFALTOVÝ BETON PRO OBRUSNÉ VRSTVY ACO 11 TL. 50MM</t>
  </si>
  <si>
    <t>Zaměřeno na stavbě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</si>
  <si>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</si>
  <si>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577A2</t>
  </si>
  <si>
    <t>VÝSPRAVA TRHLIN ASFALTOVOU ZÁLIVKOU MODIFIK</t>
  </si>
  <si>
    <t>M</t>
  </si>
  <si>
    <t>Na základě rekognoskace současného stavu. 
Položka zahrnuje veškeré nutné práce a materiály dle TP 115. 
Konkrétní délky budou určeny na stavbě za účasti investora. 
- Vytvoření komůrky proříznutím drážky š. 10-20 mm dle šířky původní trhliny a hloubky 35 mm  
- Pročištění drážky 
- Opatření stěn adhezním penetračním nátěrem 
- Zalití trhliny (drážky) pružnou asfaltovou zálivkovou hmotou 
zaměřeno na stavbě</t>
  </si>
  <si>
    <t>- vyfrézování drážky šířky do 20mm hloubky do 40mm  
- vyčištění  
- nátěr  
- výplň předepsanou zálivkovou hmotou</t>
  </si>
  <si>
    <t>58920</t>
  </si>
  <si>
    <t>VÝPLŇ SPAR MODIFIKOVANÝM ASFALTEM</t>
  </si>
  <si>
    <t>položka zahrnuje:  
- dodávku předepsaného materiálu  
- vyčištění a výplň spar tímto materiálem</t>
  </si>
  <si>
    <t>Ostatní konstrukce a práce</t>
  </si>
  <si>
    <t>919111</t>
  </si>
  <si>
    <t>ŘEZÁNÍ ASFALTOVÉHO KRYTU VOZOVEK TL 50MM</t>
  </si>
  <si>
    <t>položka zahrnuje řezání vozovkové vrstvy v předepsané tloušťce, včetně spotřeby vody</t>
  </si>
  <si>
    <t>93818</t>
  </si>
  <si>
    <t>OČIŠTĚNÍ ASFALT VOZOVEK ZAMETENÍM</t>
  </si>
  <si>
    <t>položka zahrnuje očištění předepsaným způsobem včetně odklizení a likvidace vzniklého odpadu</t>
  </si>
  <si>
    <t>11313</t>
  </si>
  <si>
    <t>ODSTRANĚNÍ KRYTU ZPEVNĚNÝCH PLOCH S ASFALTOVÝM POJIVEM</t>
  </si>
  <si>
    <t>Spojovací postřik z kationaktivní asfaltové emulze 0,40 kg/m2. PS-E,  
K pol. č. 574A43
Zaměřeno na stavbě</t>
  </si>
  <si>
    <t xml:space="preserve">K pol.č. 58920 </t>
  </si>
  <si>
    <t xml:space="preserve">očištění povrchu před pokládkou spojovacího postřiku a obrusné vrstvy z ACO 11; </t>
  </si>
  <si>
    <t>2-Vedlejší</t>
  </si>
  <si>
    <t>Objekt:</t>
  </si>
  <si>
    <t>000</t>
  </si>
  <si>
    <t>Ostatní a vedlejší náklady</t>
  </si>
  <si>
    <t>O1</t>
  </si>
  <si>
    <t>1-Ostatní</t>
  </si>
  <si>
    <t>náklady</t>
  </si>
  <si>
    <t>Jednotková cena</t>
  </si>
  <si>
    <t>00004</t>
  </si>
  <si>
    <t>R</t>
  </si>
  <si>
    <t>Zajištění povolení k uzavírkám - popsáno v zákoně č. 13/1997 Sb., a vyhlášce č. 104/1997</t>
  </si>
  <si>
    <t>00005</t>
  </si>
  <si>
    <t>Zajištění stanovení, umístění, údržbu, přemístění a odstranění dočasného dopravního značení</t>
  </si>
  <si>
    <t>včetně dočasného zakrytí, přelepení, či otočení stávajících dopravních značek</t>
  </si>
  <si>
    <t>00014</t>
  </si>
  <si>
    <t>Zajištění provedení a výstupů veškerých zkoušek a revizí</t>
  </si>
  <si>
    <t>02911</t>
  </si>
  <si>
    <t>OSTATNÍ POŽADAVKY - GEODETICKÉ ZAMĚŘENÍ</t>
  </si>
  <si>
    <t>zahrnuje veškeré náklady spojené s objednatelem požadovanými pracemi</t>
  </si>
  <si>
    <t>CÚ 2021</t>
  </si>
  <si>
    <t>I. Stavební náklady</t>
  </si>
  <si>
    <t xml:space="preserve"> Kontrolní rozpočet          bez DPH</t>
  </si>
  <si>
    <t>Kontrolní rozpočet           včetně DPH</t>
  </si>
  <si>
    <t>Objekt</t>
  </si>
  <si>
    <t>Popis</t>
  </si>
  <si>
    <t>KR s DPH</t>
  </si>
  <si>
    <t>SO 101</t>
  </si>
  <si>
    <t>Zesílení silnice III/39918</t>
  </si>
  <si>
    <t>Stavební náklady - celkem</t>
  </si>
  <si>
    <t>II. Ostatní a vedlejší náklady</t>
  </si>
  <si>
    <t xml:space="preserve">Ostatní náklady </t>
  </si>
  <si>
    <t xml:space="preserve">Vedlejší náklady </t>
  </si>
  <si>
    <t>Ostatní a vedlejší náklady - celkem</t>
  </si>
  <si>
    <t>Rekapitulace stavby</t>
  </si>
  <si>
    <t>Finanční náklady projektu celkem</t>
  </si>
  <si>
    <t xml:space="preserve">CELKEM VŠICHNI INVESTOŘI </t>
  </si>
  <si>
    <t>915111</t>
  </si>
  <si>
    <t>VODOROVNÉ DOPRAVNÍ ZNAČENÍ BARVOU HLADKÉ - DODÁVKA A POKLÁDKA</t>
  </si>
  <si>
    <t>položka zahrnuje:  
- dodání a pokládku nátěrového materiálu (měří se pouze natíraná plocha)  
- předznačení a reflexní úpravu</t>
  </si>
  <si>
    <t>II/413 M. Krumlov - Dobelice</t>
  </si>
  <si>
    <t>II/413</t>
  </si>
  <si>
    <t>M. Krumlov - Dobelice</t>
  </si>
  <si>
    <t>středová čára 0,125 m, vodící čára 0,250 m</t>
  </si>
  <si>
    <t>800=800,000 [A]</t>
  </si>
  <si>
    <t>Frézování tl. 5 cm - kryt vozovky v ploše 9 353,25 m2, včetně odvozu a likvidace vyfrézovaného materiálu v režii zhotovitele 
Zaměřeno na stavbě</t>
  </si>
  <si>
    <t>9353,25*0,05=467,663 [A]</t>
  </si>
  <si>
    <t xml:space="preserve">zřízení zápichů (náběhových klínů na ZÚ a KÚ v délce 5 m - 4x)
odstranění krytu vozovky vyfrézováním nebo vybouráním v průměrné tl. 2,5 cm (0-5 cm) pro napojení nových vrstev  
včetně odvozu a likvidace vyfrézovaného (vybouraného) materiálu v režii zhotovitele </t>
  </si>
  <si>
    <t xml:space="preserve">9651,900=9651,900 [A] </t>
  </si>
  <si>
    <t>úsek 1: 
390*0,125=48,750 [A] 
úsek 2: 
354*0,125 + 2*40*0,250=64,250 [B]  
úsek 3: 
423*0,125+2*100*0,250=102,875 [C]                                                                úsek 4: 
227*0,125=28,375 [A] 
celkem: A+B+C=189,655 [D]</t>
  </si>
  <si>
    <t>9651,900=9 651,900,000 [A]</t>
  </si>
  <si>
    <t xml:space="preserve">zápich na začátku a konci úseku1: 
5*(7,40+8,60+6,88+7,60+7,05+7,25+7,70+7,25)*0,025=7,466 [A] </t>
  </si>
  <si>
    <t>7,466=7,466 [A]</t>
  </si>
  <si>
    <t xml:space="preserve">Položka zahrnuje veškerou manipulaci s vybouranou sutí a s vybouranými hmotami vč. odvozu a likvidace vyfrézovaného materiálu v režii zhotovitele </t>
  </si>
  <si>
    <t>Položka zahrnuje veškerou manipulaci s vybouranou sutí a s vybouranými hmotami</t>
  </si>
  <si>
    <t>Soupis prací</t>
  </si>
  <si>
    <t>začátky a konce úseků: 
7,40+8,60+6,88+7,60+7,05+7,25+7,70+7,25=59,73[A] 
napojení MK + podél zastávky bus + středové spáry: 
21,50+45,00+380,00+344,00+413,00+217,00=1420,500 [B] 
celkem: A+B=1480,230 [C]</t>
  </si>
  <si>
    <t>1480,230=1480,230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</si>
</sst>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45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4"/>
      <name val="Arial"/>
      <family val="2"/>
    </font>
    <font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FF"/>
      <name val="Arial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33" borderId="13" xfId="0" applyFont="1" applyFill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45" applyFont="1" applyBorder="1" applyAlignment="1">
      <alignment horizontal="right"/>
      <protection/>
    </xf>
    <xf numFmtId="0" fontId="0" fillId="0" borderId="10" xfId="45" applyFont="1" applyBorder="1">
      <alignment/>
      <protection/>
    </xf>
    <xf numFmtId="0" fontId="0" fillId="0" borderId="10" xfId="45" applyFont="1" applyBorder="1" applyAlignment="1">
      <alignment wrapText="1"/>
      <protection/>
    </xf>
    <xf numFmtId="0" fontId="0" fillId="0" borderId="10" xfId="45" applyFont="1" applyBorder="1" applyAlignment="1">
      <alignment horizontal="center"/>
      <protection/>
    </xf>
    <xf numFmtId="164" fontId="0" fillId="0" borderId="10" xfId="45" applyNumberFormat="1" applyFont="1" applyFill="1" applyBorder="1" applyAlignment="1">
      <alignment horizontal="center"/>
      <protection/>
    </xf>
    <xf numFmtId="4" fontId="0" fillId="0" borderId="10" xfId="45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0" xfId="45" applyFont="1" applyBorder="1" applyAlignment="1">
      <alignment horizontal="left" vertical="center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0" fontId="0" fillId="33" borderId="0" xfId="45" applyFont="1" applyFill="1">
      <alignment/>
      <protection/>
    </xf>
    <xf numFmtId="0" fontId="0" fillId="33" borderId="12" xfId="45" applyFont="1" applyFill="1" applyBorder="1">
      <alignment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0" fillId="33" borderId="13" xfId="45" applyFont="1" applyFill="1" applyBorder="1">
      <alignment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 horizontal="center" vertical="center"/>
    </xf>
    <xf numFmtId="0" fontId="2" fillId="33" borderId="0" xfId="45" applyFont="1" applyFill="1">
      <alignment/>
      <protection/>
    </xf>
    <xf numFmtId="0" fontId="2" fillId="33" borderId="0" xfId="45" applyFont="1" applyFill="1" applyAlignment="1">
      <alignment horizontal="left"/>
      <protection/>
    </xf>
    <xf numFmtId="0" fontId="0" fillId="33" borderId="11" xfId="45" applyFont="1" applyFill="1" applyBorder="1">
      <alignment/>
      <protection/>
    </xf>
    <xf numFmtId="0" fontId="0" fillId="33" borderId="10" xfId="45" applyFont="1" applyFill="1" applyBorder="1" applyAlignment="1">
      <alignment horizontal="center"/>
      <protection/>
    </xf>
    <xf numFmtId="4" fontId="0" fillId="33" borderId="10" xfId="45" applyNumberFormat="1" applyFont="1" applyFill="1" applyBorder="1" applyAlignment="1">
      <alignment horizontal="center"/>
      <protection/>
    </xf>
    <xf numFmtId="0" fontId="0" fillId="33" borderId="14" xfId="45" applyFont="1" applyFill="1" applyBorder="1">
      <alignment/>
      <protection/>
    </xf>
    <xf numFmtId="0" fontId="2" fillId="33" borderId="12" xfId="45" applyFont="1" applyFill="1" applyBorder="1">
      <alignment/>
      <protection/>
    </xf>
    <xf numFmtId="0" fontId="2" fillId="33" borderId="12" xfId="45" applyFont="1" applyFill="1" applyBorder="1" applyAlignment="1">
      <alignment horizontal="left"/>
      <protection/>
    </xf>
    <xf numFmtId="0" fontId="4" fillId="33" borderId="13" xfId="45" applyFont="1" applyFill="1" applyBorder="1" applyAlignment="1">
      <alignment horizontal="right"/>
      <protection/>
    </xf>
    <xf numFmtId="0" fontId="4" fillId="33" borderId="13" xfId="45" applyFont="1" applyFill="1" applyBorder="1" applyAlignment="1">
      <alignment wrapText="1"/>
      <protection/>
    </xf>
    <xf numFmtId="4" fontId="4" fillId="33" borderId="13" xfId="45" applyNumberFormat="1" applyFont="1" applyFill="1" applyBorder="1" applyAlignment="1">
      <alignment horizontal="center"/>
      <protection/>
    </xf>
    <xf numFmtId="164" fontId="0" fillId="0" borderId="10" xfId="45" applyNumberFormat="1" applyFont="1" applyBorder="1" applyAlignment="1">
      <alignment horizontal="center"/>
      <protection/>
    </xf>
    <xf numFmtId="0" fontId="0" fillId="0" borderId="14" xfId="45" applyFont="1" applyBorder="1" applyAlignment="1">
      <alignment vertical="top"/>
      <protection/>
    </xf>
    <xf numFmtId="0" fontId="0" fillId="0" borderId="0" xfId="45" applyFont="1" applyAlignment="1">
      <alignment vertical="top"/>
      <protection/>
    </xf>
    <xf numFmtId="49" fontId="4" fillId="0" borderId="15" xfId="46" applyNumberFormat="1" applyFont="1" applyBorder="1" applyAlignment="1">
      <alignment horizontal="center" vertical="center"/>
      <protection/>
    </xf>
    <xf numFmtId="49" fontId="4" fillId="0" borderId="16" xfId="46" applyNumberFormat="1" applyFont="1" applyBorder="1" applyAlignment="1">
      <alignment vertical="center"/>
      <protection/>
    </xf>
    <xf numFmtId="4" fontId="4" fillId="0" borderId="16" xfId="46" applyNumberFormat="1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0" fillId="0" borderId="0" xfId="0" applyBorder="1" applyAlignment="1">
      <alignment vertical="top"/>
    </xf>
    <xf numFmtId="49" fontId="4" fillId="0" borderId="0" xfId="46" applyNumberFormat="1" applyFont="1" applyAlignment="1">
      <alignment vertical="center"/>
      <protection/>
    </xf>
    <xf numFmtId="0" fontId="0" fillId="0" borderId="0" xfId="46" applyFont="1" applyAlignment="1">
      <alignment vertical="center"/>
      <protection/>
    </xf>
    <xf numFmtId="49" fontId="0" fillId="0" borderId="0" xfId="46" applyNumberFormat="1" applyFont="1" applyAlignment="1">
      <alignment vertical="center"/>
      <protection/>
    </xf>
    <xf numFmtId="14" fontId="0" fillId="0" borderId="0" xfId="46" applyNumberFormat="1" applyFont="1" applyAlignment="1">
      <alignment vertical="center"/>
      <protection/>
    </xf>
    <xf numFmtId="49" fontId="4" fillId="0" borderId="17" xfId="46" applyNumberFormat="1" applyFont="1" applyBorder="1" applyAlignment="1">
      <alignment vertical="center"/>
      <protection/>
    </xf>
    <xf numFmtId="49" fontId="4" fillId="0" borderId="18" xfId="46" applyNumberFormat="1" applyFont="1" applyBorder="1" applyAlignment="1">
      <alignment vertical="center"/>
      <protection/>
    </xf>
    <xf numFmtId="49" fontId="4" fillId="0" borderId="15" xfId="46" applyNumberFormat="1" applyFont="1" applyBorder="1" applyAlignment="1">
      <alignment vertical="center"/>
      <protection/>
    </xf>
    <xf numFmtId="0" fontId="0" fillId="0" borderId="15" xfId="46" applyFont="1" applyBorder="1" applyAlignment="1">
      <alignment horizontal="center" vertical="center" wrapText="1"/>
      <protection/>
    </xf>
    <xf numFmtId="0" fontId="44" fillId="0" borderId="0" xfId="46" applyFont="1" applyAlignment="1">
      <alignment vertical="center"/>
      <protection/>
    </xf>
    <xf numFmtId="49" fontId="4" fillId="0" borderId="10" xfId="46" applyNumberFormat="1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/>
      <protection/>
    </xf>
    <xf numFmtId="0" fontId="4" fillId="0" borderId="0" xfId="46" applyFont="1" applyFill="1" applyAlignment="1">
      <alignment vertical="center"/>
      <protection/>
    </xf>
    <xf numFmtId="0" fontId="44" fillId="0" borderId="0" xfId="46" applyFont="1" applyFill="1" applyAlignment="1">
      <alignment vertical="center"/>
      <protection/>
    </xf>
    <xf numFmtId="49" fontId="4" fillId="0" borderId="10" xfId="46" applyNumberFormat="1" applyFont="1" applyFill="1" applyBorder="1" applyAlignment="1">
      <alignment vertical="center"/>
      <protection/>
    </xf>
    <xf numFmtId="4" fontId="4" fillId="0" borderId="10" xfId="46" applyNumberFormat="1" applyFont="1" applyFill="1" applyBorder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4" fontId="4" fillId="0" borderId="10" xfId="46" applyNumberFormat="1" applyFont="1" applyBorder="1" applyAlignment="1">
      <alignment horizontal="center" vertical="center"/>
      <protection/>
    </xf>
    <xf numFmtId="4" fontId="4" fillId="0" borderId="10" xfId="46" applyNumberFormat="1" applyFont="1" applyBorder="1" applyAlignment="1">
      <alignment horizontal="left" vertical="center"/>
      <protection/>
    </xf>
    <xf numFmtId="4" fontId="4" fillId="0" borderId="16" xfId="46" applyNumberFormat="1" applyFont="1" applyBorder="1" applyAlignment="1">
      <alignment vertical="center" wrapText="1"/>
      <protection/>
    </xf>
    <xf numFmtId="4" fontId="4" fillId="35" borderId="19" xfId="46" applyNumberFormat="1" applyFont="1" applyFill="1" applyBorder="1" applyAlignment="1">
      <alignment vertical="center"/>
      <protection/>
    </xf>
    <xf numFmtId="0" fontId="7" fillId="0" borderId="0" xfId="46" applyFont="1" applyAlignment="1">
      <alignment vertical="center"/>
      <protection/>
    </xf>
    <xf numFmtId="49" fontId="4" fillId="0" borderId="20" xfId="46" applyNumberFormat="1" applyFont="1" applyBorder="1" applyAlignment="1">
      <alignment vertical="center"/>
      <protection/>
    </xf>
    <xf numFmtId="49" fontId="4" fillId="0" borderId="21" xfId="46" applyNumberFormat="1" applyFont="1" applyBorder="1" applyAlignment="1">
      <alignment vertical="center"/>
      <protection/>
    </xf>
    <xf numFmtId="49" fontId="4" fillId="0" borderId="22" xfId="46" applyNumberFormat="1" applyFont="1" applyBorder="1" applyAlignment="1">
      <alignment vertical="center"/>
      <protection/>
    </xf>
    <xf numFmtId="0" fontId="0" fillId="0" borderId="23" xfId="46" applyFont="1" applyBorder="1" applyAlignment="1">
      <alignment horizontal="center" vertical="center" wrapText="1"/>
      <protection/>
    </xf>
    <xf numFmtId="49" fontId="4" fillId="0" borderId="24" xfId="46" applyNumberFormat="1" applyFont="1" applyBorder="1" applyAlignment="1">
      <alignment vertical="center"/>
      <protection/>
    </xf>
    <xf numFmtId="4" fontId="4" fillId="0" borderId="24" xfId="46" applyNumberFormat="1" applyFont="1" applyBorder="1" applyAlignment="1">
      <alignment horizontal="right" vertical="center" wrapText="1"/>
      <protection/>
    </xf>
    <xf numFmtId="4" fontId="4" fillId="0" borderId="10" xfId="46" applyNumberFormat="1" applyFont="1" applyBorder="1" applyAlignment="1">
      <alignment vertical="center" wrapText="1"/>
      <protection/>
    </xf>
    <xf numFmtId="49" fontId="4" fillId="0" borderId="25" xfId="46" applyNumberFormat="1" applyFont="1" applyBorder="1" applyAlignment="1">
      <alignment vertical="center"/>
      <protection/>
    </xf>
    <xf numFmtId="4" fontId="4" fillId="0" borderId="25" xfId="46" applyNumberFormat="1" applyFont="1" applyBorder="1" applyAlignment="1">
      <alignment vertical="center"/>
      <protection/>
    </xf>
    <xf numFmtId="4" fontId="4" fillId="35" borderId="26" xfId="46" applyNumberFormat="1" applyFont="1" applyFill="1" applyBorder="1" applyAlignment="1">
      <alignment vertical="center"/>
      <protection/>
    </xf>
    <xf numFmtId="4" fontId="4" fillId="35" borderId="18" xfId="46" applyNumberFormat="1" applyFont="1" applyFill="1" applyBorder="1" applyAlignment="1">
      <alignment vertical="center"/>
      <protection/>
    </xf>
    <xf numFmtId="49" fontId="0" fillId="0" borderId="0" xfId="46" applyNumberFormat="1" applyFont="1" applyAlignment="1">
      <alignment horizontal="center" vertical="center"/>
      <protection/>
    </xf>
    <xf numFmtId="49" fontId="4" fillId="0" borderId="27" xfId="46" applyNumberFormat="1" applyFont="1" applyBorder="1" applyAlignment="1">
      <alignment vertical="center"/>
      <protection/>
    </xf>
    <xf numFmtId="0" fontId="0" fillId="0" borderId="28" xfId="46" applyFont="1" applyBorder="1" applyAlignment="1">
      <alignment vertical="center"/>
      <protection/>
    </xf>
    <xf numFmtId="0" fontId="0" fillId="0" borderId="29" xfId="46" applyFont="1" applyBorder="1" applyAlignment="1">
      <alignment vertical="center"/>
      <protection/>
    </xf>
    <xf numFmtId="0" fontId="0" fillId="0" borderId="30" xfId="46" applyFont="1" applyBorder="1" applyAlignment="1">
      <alignment vertical="center"/>
      <protection/>
    </xf>
    <xf numFmtId="49" fontId="4" fillId="0" borderId="31" xfId="46" applyNumberFormat="1" applyFont="1" applyBorder="1" applyAlignment="1">
      <alignment horizontal="center" vertical="center" wrapText="1"/>
      <protection/>
    </xf>
    <xf numFmtId="0" fontId="0" fillId="0" borderId="32" xfId="46" applyFont="1" applyBorder="1" applyAlignment="1">
      <alignment horizontal="center" vertical="center" wrapText="1"/>
      <protection/>
    </xf>
    <xf numFmtId="49" fontId="4" fillId="0" borderId="33" xfId="46" applyNumberFormat="1" applyFont="1" applyBorder="1" applyAlignment="1">
      <alignment vertical="center"/>
      <protection/>
    </xf>
    <xf numFmtId="0" fontId="0" fillId="0" borderId="18" xfId="46" applyFont="1" applyBorder="1" applyAlignment="1">
      <alignment vertical="center"/>
      <protection/>
    </xf>
    <xf numFmtId="49" fontId="6" fillId="0" borderId="0" xfId="46" applyNumberFormat="1" applyFont="1" applyAlignment="1">
      <alignment horizontal="center" vertical="center" wrapText="1"/>
      <protection/>
    </xf>
    <xf numFmtId="0" fontId="43" fillId="34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45" applyFont="1" applyFill="1" applyAlignment="1">
      <alignment horizontal="right"/>
      <protection/>
    </xf>
    <xf numFmtId="0" fontId="0" fillId="33" borderId="0" xfId="45" applyFont="1" applyFill="1">
      <alignment/>
      <protection/>
    </xf>
    <xf numFmtId="0" fontId="2" fillId="33" borderId="12" xfId="45" applyFont="1" applyFill="1" applyBorder="1" applyAlignment="1">
      <alignment horizontal="right"/>
      <protection/>
    </xf>
    <xf numFmtId="0" fontId="0" fillId="33" borderId="12" xfId="45" applyFont="1" applyFill="1" applyBorder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7.00390625" style="62" customWidth="1"/>
    <col min="2" max="2" width="40.57421875" style="62" customWidth="1"/>
    <col min="3" max="3" width="16.140625" style="62" customWidth="1"/>
    <col min="4" max="4" width="16.57421875" style="62" customWidth="1"/>
    <col min="5" max="5" width="0.9921875" style="61" customWidth="1"/>
    <col min="6" max="6" width="17.8515625" style="61" customWidth="1"/>
    <col min="7" max="16384" width="9.140625" style="61" customWidth="1"/>
  </cols>
  <sheetData>
    <row r="1" spans="1:4" ht="43.5" customHeight="1">
      <c r="A1" s="60"/>
      <c r="B1" s="101" t="s">
        <v>111</v>
      </c>
      <c r="C1" s="101"/>
      <c r="D1" s="101"/>
    </row>
    <row r="2" spans="4:6" ht="13.5" thickBot="1">
      <c r="D2" s="62" t="s">
        <v>91</v>
      </c>
      <c r="F2" s="63"/>
    </row>
    <row r="3" spans="1:4" ht="18.75" customHeight="1" thickBot="1">
      <c r="A3" s="99" t="s">
        <v>92</v>
      </c>
      <c r="B3" s="100"/>
      <c r="C3" s="97" t="s">
        <v>93</v>
      </c>
      <c r="D3" s="97" t="s">
        <v>94</v>
      </c>
    </row>
    <row r="4" spans="1:4" ht="18.75" customHeight="1" thickBot="1">
      <c r="A4" s="64" t="s">
        <v>95</v>
      </c>
      <c r="B4" s="65" t="s">
        <v>96</v>
      </c>
      <c r="C4" s="98"/>
      <c r="D4" s="98" t="s">
        <v>97</v>
      </c>
    </row>
    <row r="5" spans="1:6" ht="10.5" customHeight="1">
      <c r="A5" s="66"/>
      <c r="B5" s="55"/>
      <c r="C5" s="67"/>
      <c r="D5" s="67"/>
      <c r="F5" s="68"/>
    </row>
    <row r="6" spans="1:6" ht="18.75" customHeight="1">
      <c r="A6" s="69" t="s">
        <v>98</v>
      </c>
      <c r="B6" s="70" t="s">
        <v>99</v>
      </c>
      <c r="C6" s="70">
        <f>'SO 1'!I3</f>
        <v>0</v>
      </c>
      <c r="D6" s="70">
        <f>C6*1.21</f>
        <v>0</v>
      </c>
      <c r="F6" s="71"/>
    </row>
    <row r="7" spans="1:6" ht="18.75" customHeight="1" hidden="1">
      <c r="A7" s="69"/>
      <c r="B7" s="70"/>
      <c r="C7" s="70"/>
      <c r="D7" s="70"/>
      <c r="F7" s="71"/>
    </row>
    <row r="8" spans="1:6" ht="18.75" customHeight="1" hidden="1">
      <c r="A8" s="69"/>
      <c r="B8" s="70"/>
      <c r="C8" s="70"/>
      <c r="D8" s="70"/>
      <c r="F8" s="71"/>
    </row>
    <row r="9" spans="1:6" ht="18.75" customHeight="1" hidden="1">
      <c r="A9" s="69"/>
      <c r="B9" s="70"/>
      <c r="C9" s="70"/>
      <c r="D9" s="70"/>
      <c r="F9" s="72"/>
    </row>
    <row r="10" spans="1:6" ht="18.75" customHeight="1" hidden="1">
      <c r="A10" s="69"/>
      <c r="B10" s="70"/>
      <c r="C10" s="70"/>
      <c r="D10" s="70"/>
      <c r="F10" s="72"/>
    </row>
    <row r="11" spans="1:6" ht="18.75" customHeight="1" hidden="1">
      <c r="A11" s="69"/>
      <c r="B11" s="70"/>
      <c r="C11" s="70"/>
      <c r="D11" s="70"/>
      <c r="F11" s="71"/>
    </row>
    <row r="12" spans="1:6" ht="18.75" customHeight="1" hidden="1">
      <c r="A12" s="69"/>
      <c r="B12" s="70"/>
      <c r="C12" s="70"/>
      <c r="D12" s="70"/>
      <c r="F12" s="71"/>
    </row>
    <row r="13" spans="1:6" ht="18.75" customHeight="1" hidden="1">
      <c r="A13" s="69"/>
      <c r="B13" s="70"/>
      <c r="C13" s="70"/>
      <c r="D13" s="70"/>
      <c r="F13" s="68"/>
    </row>
    <row r="14" spans="1:6" ht="18.75" customHeight="1" hidden="1">
      <c r="A14" s="69"/>
      <c r="B14" s="70"/>
      <c r="C14" s="70"/>
      <c r="D14" s="70"/>
      <c r="F14" s="68"/>
    </row>
    <row r="15" spans="1:6" ht="18.75" customHeight="1" hidden="1">
      <c r="A15" s="69"/>
      <c r="B15" s="70"/>
      <c r="C15" s="70"/>
      <c r="D15" s="70"/>
      <c r="F15" s="68"/>
    </row>
    <row r="16" spans="1:6" ht="9.75" customHeight="1" thickBot="1">
      <c r="A16" s="69"/>
      <c r="B16" s="70"/>
      <c r="C16" s="70"/>
      <c r="D16" s="70"/>
      <c r="F16" s="71"/>
    </row>
    <row r="17" spans="1:6" ht="18.75" customHeight="1" hidden="1">
      <c r="A17" s="69"/>
      <c r="B17" s="70"/>
      <c r="C17" s="70"/>
      <c r="D17" s="70"/>
      <c r="F17" s="71"/>
    </row>
    <row r="18" spans="1:6" ht="18.75" customHeight="1" hidden="1">
      <c r="A18" s="69"/>
      <c r="B18" s="70"/>
      <c r="C18" s="70"/>
      <c r="D18" s="70"/>
      <c r="F18" s="68"/>
    </row>
    <row r="19" spans="1:6" s="75" customFormat="1" ht="18.75" customHeight="1" hidden="1">
      <c r="A19" s="73"/>
      <c r="B19" s="74"/>
      <c r="C19" s="74"/>
      <c r="D19" s="74"/>
      <c r="F19" s="72"/>
    </row>
    <row r="20" spans="1:6" ht="18.75" customHeight="1" hidden="1">
      <c r="A20" s="69"/>
      <c r="B20" s="70"/>
      <c r="C20" s="70"/>
      <c r="D20" s="70"/>
      <c r="F20" s="68"/>
    </row>
    <row r="21" spans="1:6" ht="18.75" customHeight="1" hidden="1">
      <c r="A21" s="69"/>
      <c r="B21" s="70"/>
      <c r="C21" s="70"/>
      <c r="D21" s="70"/>
      <c r="F21" s="68"/>
    </row>
    <row r="22" spans="1:6" ht="18.75" customHeight="1" hidden="1">
      <c r="A22" s="69"/>
      <c r="B22" s="70"/>
      <c r="C22" s="70"/>
      <c r="D22" s="70"/>
      <c r="F22" s="68"/>
    </row>
    <row r="23" spans="1:6" ht="18.75" customHeight="1" hidden="1">
      <c r="A23" s="69"/>
      <c r="B23" s="76"/>
      <c r="C23" s="77"/>
      <c r="D23" s="77"/>
      <c r="F23" s="75"/>
    </row>
    <row r="24" spans="1:6" ht="18.75" customHeight="1" hidden="1">
      <c r="A24" s="56"/>
      <c r="B24" s="78"/>
      <c r="C24" s="57"/>
      <c r="D24" s="57"/>
      <c r="F24" s="75"/>
    </row>
    <row r="25" spans="1:7" ht="18.75" customHeight="1" thickBot="1">
      <c r="A25" s="99" t="s">
        <v>100</v>
      </c>
      <c r="B25" s="100"/>
      <c r="C25" s="79">
        <f>SUM(C6:C15)</f>
        <v>0</v>
      </c>
      <c r="D25" s="79">
        <f>SUM(D6:D15)</f>
        <v>0</v>
      </c>
      <c r="G25" s="80"/>
    </row>
    <row r="26" spans="1:4" ht="12.75">
      <c r="A26" s="60"/>
      <c r="B26" s="60"/>
      <c r="C26" s="60"/>
      <c r="D26" s="60"/>
    </row>
    <row r="27" spans="1:4" ht="12.75">
      <c r="A27" s="60"/>
      <c r="B27" s="60"/>
      <c r="C27" s="60"/>
      <c r="D27" s="60"/>
    </row>
    <row r="28" spans="1:4" ht="13.5" thickBot="1">
      <c r="A28" s="60"/>
      <c r="B28" s="60"/>
      <c r="C28" s="60"/>
      <c r="D28" s="60"/>
    </row>
    <row r="29" spans="1:4" ht="18.75" customHeight="1" thickBot="1">
      <c r="A29" s="93" t="s">
        <v>101</v>
      </c>
      <c r="B29" s="94"/>
      <c r="C29" s="97" t="s">
        <v>93</v>
      </c>
      <c r="D29" s="97" t="s">
        <v>94</v>
      </c>
    </row>
    <row r="30" spans="1:4" ht="18.75" customHeight="1" thickBot="1">
      <c r="A30" s="64" t="s">
        <v>95</v>
      </c>
      <c r="B30" s="81" t="s">
        <v>96</v>
      </c>
      <c r="C30" s="98"/>
      <c r="D30" s="98" t="s">
        <v>97</v>
      </c>
    </row>
    <row r="31" spans="1:4" ht="18.75" customHeight="1" thickBot="1">
      <c r="A31" s="82"/>
      <c r="B31" s="83"/>
      <c r="C31" s="84"/>
      <c r="D31" s="84"/>
    </row>
    <row r="32" spans="1:4" ht="18.75" customHeight="1">
      <c r="A32" s="85"/>
      <c r="B32" s="85" t="s">
        <v>102</v>
      </c>
      <c r="C32" s="86">
        <f>'000_1-Ostatní'!I3</f>
        <v>0</v>
      </c>
      <c r="D32" s="70">
        <f>C32*1.21</f>
        <v>0</v>
      </c>
    </row>
    <row r="33" spans="1:4" ht="18.75" customHeight="1">
      <c r="A33" s="69"/>
      <c r="B33" s="87" t="s">
        <v>103</v>
      </c>
      <c r="C33" s="70">
        <f>'000_2-Vedlejší'!I3</f>
        <v>0</v>
      </c>
      <c r="D33" s="70">
        <f>C33*1.21</f>
        <v>0</v>
      </c>
    </row>
    <row r="34" spans="1:4" ht="9.75" customHeight="1" thickBot="1">
      <c r="A34" s="88"/>
      <c r="B34" s="88"/>
      <c r="C34" s="89"/>
      <c r="D34" s="89"/>
    </row>
    <row r="35" spans="1:4" ht="18.75" customHeight="1" thickBot="1">
      <c r="A35" s="99" t="s">
        <v>104</v>
      </c>
      <c r="B35" s="100"/>
      <c r="C35" s="90">
        <f>SUM(C32:C33)</f>
        <v>0</v>
      </c>
      <c r="D35" s="91">
        <f>SUM(D32:D33)</f>
        <v>0</v>
      </c>
    </row>
    <row r="37" spans="1:4" ht="12.75">
      <c r="A37" s="60"/>
      <c r="B37" s="60"/>
      <c r="C37" s="60"/>
      <c r="D37" s="60"/>
    </row>
    <row r="38" ht="13.5" thickBot="1"/>
    <row r="39" spans="1:4" ht="18.75" customHeight="1">
      <c r="A39" s="93" t="s">
        <v>105</v>
      </c>
      <c r="B39" s="94"/>
      <c r="C39" s="97" t="s">
        <v>93</v>
      </c>
      <c r="D39" s="97" t="s">
        <v>94</v>
      </c>
    </row>
    <row r="40" spans="1:4" ht="18.75" customHeight="1" thickBot="1">
      <c r="A40" s="95"/>
      <c r="B40" s="96"/>
      <c r="C40" s="98"/>
      <c r="D40" s="98" t="s">
        <v>97</v>
      </c>
    </row>
    <row r="41" spans="1:4" ht="18.75" customHeight="1" thickBot="1">
      <c r="A41" s="99" t="s">
        <v>106</v>
      </c>
      <c r="B41" s="100" t="s">
        <v>107</v>
      </c>
      <c r="C41" s="90">
        <f>SUM(C25+C35)</f>
        <v>0</v>
      </c>
      <c r="D41" s="91">
        <f>SUM(D25+D35)</f>
        <v>0</v>
      </c>
    </row>
    <row r="44" ht="12.75">
      <c r="B44" s="92"/>
    </row>
  </sheetData>
  <sheetProtection/>
  <mergeCells count="13">
    <mergeCell ref="C29:C30"/>
    <mergeCell ref="D29:D30"/>
    <mergeCell ref="A35:B35"/>
    <mergeCell ref="A39:B40"/>
    <mergeCell ref="C39:C40"/>
    <mergeCell ref="D39:D40"/>
    <mergeCell ref="A41:B41"/>
    <mergeCell ref="B1:D1"/>
    <mergeCell ref="A3:B3"/>
    <mergeCell ref="C3:C4"/>
    <mergeCell ref="D3:D4"/>
    <mergeCell ref="A25:B25"/>
    <mergeCell ref="A29:B2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B1">
      <selection activeCell="E2" sqref="E2"/>
    </sheetView>
  </sheetViews>
  <sheetFormatPr defaultColWidth="9.140625" defaultRowHeight="12.75"/>
  <cols>
    <col min="1" max="1" width="9.140625" style="31" hidden="1" customWidth="1"/>
    <col min="2" max="2" width="11.7109375" style="31" customWidth="1"/>
    <col min="3" max="3" width="14.7109375" style="31" customWidth="1"/>
    <col min="4" max="4" width="9.7109375" style="31" customWidth="1"/>
    <col min="5" max="5" width="70.7109375" style="31" customWidth="1"/>
    <col min="6" max="6" width="11.7109375" style="31" customWidth="1"/>
    <col min="7" max="9" width="16.7109375" style="31" customWidth="1"/>
    <col min="10" max="16384" width="9.140625" style="31" customWidth="1"/>
  </cols>
  <sheetData>
    <row r="1" spans="1:9" ht="12.75" customHeight="1">
      <c r="A1" s="31" t="s">
        <v>0</v>
      </c>
      <c r="B1" s="1"/>
      <c r="C1" s="1"/>
      <c r="D1" s="1"/>
      <c r="E1" s="1" t="s">
        <v>2</v>
      </c>
      <c r="F1" s="1"/>
      <c r="G1" s="34"/>
      <c r="H1" s="34"/>
      <c r="I1" s="34"/>
    </row>
    <row r="2" spans="2:9" ht="24.75" customHeight="1">
      <c r="B2" s="1"/>
      <c r="C2" s="1"/>
      <c r="D2" s="1"/>
      <c r="E2" s="2" t="s">
        <v>126</v>
      </c>
      <c r="F2" s="1"/>
      <c r="G2" s="34"/>
      <c r="H2" s="35"/>
      <c r="I2" s="35"/>
    </row>
    <row r="3" spans="1:9" ht="15" customHeight="1">
      <c r="A3" s="31" t="s">
        <v>1</v>
      </c>
      <c r="B3" s="6" t="s">
        <v>3</v>
      </c>
      <c r="C3" s="103" t="s">
        <v>112</v>
      </c>
      <c r="D3" s="104"/>
      <c r="E3" s="7" t="s">
        <v>113</v>
      </c>
      <c r="F3" s="1"/>
      <c r="G3" s="43"/>
      <c r="H3" s="44" t="s">
        <v>77</v>
      </c>
      <c r="I3" s="45">
        <f>0+I9</f>
        <v>0</v>
      </c>
    </row>
    <row r="4" spans="1:9" ht="15" customHeight="1">
      <c r="A4" s="31" t="s">
        <v>4</v>
      </c>
      <c r="B4" s="41" t="s">
        <v>73</v>
      </c>
      <c r="C4" s="105" t="s">
        <v>74</v>
      </c>
      <c r="D4" s="106"/>
      <c r="E4" s="42" t="s">
        <v>75</v>
      </c>
      <c r="F4" s="34"/>
      <c r="G4" s="34"/>
      <c r="H4" s="46"/>
      <c r="I4" s="46"/>
    </row>
    <row r="5" spans="1:9" ht="12.75" customHeight="1">
      <c r="A5" s="31" t="s">
        <v>76</v>
      </c>
      <c r="B5" s="47" t="s">
        <v>5</v>
      </c>
      <c r="C5" s="107" t="s">
        <v>77</v>
      </c>
      <c r="D5" s="108"/>
      <c r="E5" s="48" t="s">
        <v>78</v>
      </c>
      <c r="F5" s="35"/>
      <c r="G5" s="35"/>
      <c r="H5" s="35"/>
      <c r="I5" s="35"/>
    </row>
    <row r="6" spans="1:9" ht="12.75" customHeight="1">
      <c r="A6" s="102" t="s">
        <v>13</v>
      </c>
      <c r="B6" s="102" t="s">
        <v>15</v>
      </c>
      <c r="C6" s="102" t="s">
        <v>17</v>
      </c>
      <c r="D6" s="102" t="s">
        <v>18</v>
      </c>
      <c r="E6" s="102" t="s">
        <v>19</v>
      </c>
      <c r="F6" s="102" t="s">
        <v>21</v>
      </c>
      <c r="G6" s="102" t="s">
        <v>23</v>
      </c>
      <c r="H6" s="102" t="s">
        <v>79</v>
      </c>
      <c r="I6" s="102"/>
    </row>
    <row r="7" spans="1:9" ht="12.75" customHeight="1">
      <c r="A7" s="102"/>
      <c r="B7" s="102"/>
      <c r="C7" s="102"/>
      <c r="D7" s="102"/>
      <c r="E7" s="102"/>
      <c r="F7" s="102"/>
      <c r="G7" s="102"/>
      <c r="H7" s="36" t="s">
        <v>26</v>
      </c>
      <c r="I7" s="36" t="s">
        <v>28</v>
      </c>
    </row>
    <row r="8" spans="1:9" ht="12.75" customHeight="1">
      <c r="A8" s="36" t="s">
        <v>14</v>
      </c>
      <c r="B8" s="36" t="s">
        <v>16</v>
      </c>
      <c r="C8" s="36" t="s">
        <v>10</v>
      </c>
      <c r="D8" s="36" t="s">
        <v>9</v>
      </c>
      <c r="E8" s="36" t="s">
        <v>20</v>
      </c>
      <c r="F8" s="36" t="s">
        <v>22</v>
      </c>
      <c r="G8" s="36" t="s">
        <v>24</v>
      </c>
      <c r="H8" s="36" t="s">
        <v>27</v>
      </c>
      <c r="I8" s="36" t="s">
        <v>29</v>
      </c>
    </row>
    <row r="9" spans="1:9" ht="12.75" customHeight="1">
      <c r="A9" s="37" t="s">
        <v>30</v>
      </c>
      <c r="B9" s="37"/>
      <c r="C9" s="49" t="s">
        <v>14</v>
      </c>
      <c r="D9" s="37"/>
      <c r="E9" s="50" t="s">
        <v>31</v>
      </c>
      <c r="F9" s="37"/>
      <c r="G9" s="37"/>
      <c r="H9" s="37"/>
      <c r="I9" s="51">
        <f>I10</f>
        <v>0</v>
      </c>
    </row>
    <row r="10" spans="1:9" ht="12.75">
      <c r="A10" s="26" t="s">
        <v>32</v>
      </c>
      <c r="B10" s="25" t="s">
        <v>16</v>
      </c>
      <c r="C10" s="25" t="s">
        <v>88</v>
      </c>
      <c r="D10" s="26" t="s">
        <v>33</v>
      </c>
      <c r="E10" s="27" t="s">
        <v>89</v>
      </c>
      <c r="F10" s="28" t="s">
        <v>37</v>
      </c>
      <c r="G10" s="52">
        <v>1</v>
      </c>
      <c r="H10" s="30"/>
      <c r="I10" s="30">
        <f>ROUND(ROUND(H10,2)*ROUND(G10,3),2)</f>
        <v>0</v>
      </c>
    </row>
    <row r="11" spans="1:5" ht="12.75">
      <c r="A11" s="53" t="s">
        <v>34</v>
      </c>
      <c r="E11" s="32" t="s">
        <v>33</v>
      </c>
    </row>
    <row r="12" spans="1:5" ht="12.75">
      <c r="A12" s="54" t="s">
        <v>35</v>
      </c>
      <c r="E12" s="33" t="s">
        <v>38</v>
      </c>
    </row>
    <row r="13" spans="1:5" ht="12.75">
      <c r="A13" s="31" t="s">
        <v>36</v>
      </c>
      <c r="E13" s="32" t="s">
        <v>90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B1">
      <selection activeCell="E2" sqref="E2"/>
    </sheetView>
  </sheetViews>
  <sheetFormatPr defaultColWidth="9.140625" defaultRowHeight="12.75"/>
  <cols>
    <col min="1" max="1" width="9.140625" style="31" hidden="1" customWidth="1"/>
    <col min="2" max="2" width="11.7109375" style="31" customWidth="1"/>
    <col min="3" max="3" width="14.7109375" style="31" customWidth="1"/>
    <col min="4" max="4" width="9.7109375" style="31" customWidth="1"/>
    <col min="5" max="5" width="70.7109375" style="31" customWidth="1"/>
    <col min="6" max="6" width="11.7109375" style="31" customWidth="1"/>
    <col min="7" max="9" width="16.7109375" style="31" customWidth="1"/>
    <col min="10" max="13" width="9.140625" style="31" customWidth="1"/>
    <col min="14" max="17" width="9.140625" style="31" hidden="1" customWidth="1"/>
    <col min="18" max="16384" width="9.140625" style="31" customWidth="1"/>
  </cols>
  <sheetData>
    <row r="1" spans="1:15" ht="12.75" customHeight="1">
      <c r="A1" s="31" t="s">
        <v>0</v>
      </c>
      <c r="B1" s="1"/>
      <c r="C1" s="1"/>
      <c r="D1" s="1"/>
      <c r="E1" s="1" t="s">
        <v>2</v>
      </c>
      <c r="F1" s="1"/>
      <c r="G1" s="34"/>
      <c r="H1" s="34"/>
      <c r="I1" s="34"/>
      <c r="O1" s="31" t="s">
        <v>9</v>
      </c>
    </row>
    <row r="2" spans="2:15" ht="24.75" customHeight="1">
      <c r="B2" s="1"/>
      <c r="C2" s="1"/>
      <c r="D2" s="1"/>
      <c r="E2" s="2" t="s">
        <v>126</v>
      </c>
      <c r="F2" s="1"/>
      <c r="G2" s="34"/>
      <c r="H2" s="35"/>
      <c r="I2" s="35"/>
      <c r="N2" s="31">
        <f>0+N9</f>
        <v>0</v>
      </c>
      <c r="O2" s="31" t="s">
        <v>9</v>
      </c>
    </row>
    <row r="3" spans="1:15" ht="15" customHeight="1">
      <c r="A3" s="31" t="s">
        <v>1</v>
      </c>
      <c r="B3" s="6" t="s">
        <v>3</v>
      </c>
      <c r="C3" s="103" t="s">
        <v>112</v>
      </c>
      <c r="D3" s="104"/>
      <c r="E3" s="7" t="s">
        <v>113</v>
      </c>
      <c r="F3" s="1"/>
      <c r="G3" s="43"/>
      <c r="H3" s="44" t="s">
        <v>72</v>
      </c>
      <c r="I3" s="45">
        <f>0+I9</f>
        <v>0</v>
      </c>
      <c r="N3" s="31" t="s">
        <v>6</v>
      </c>
      <c r="O3" s="31" t="s">
        <v>10</v>
      </c>
    </row>
    <row r="4" spans="1:15" ht="15" customHeight="1">
      <c r="A4" s="31" t="s">
        <v>4</v>
      </c>
      <c r="B4" s="41" t="s">
        <v>73</v>
      </c>
      <c r="C4" s="105" t="s">
        <v>74</v>
      </c>
      <c r="D4" s="106"/>
      <c r="E4" s="42" t="s">
        <v>75</v>
      </c>
      <c r="F4" s="34"/>
      <c r="G4" s="34"/>
      <c r="H4" s="46"/>
      <c r="I4" s="46"/>
      <c r="N4" s="31" t="s">
        <v>7</v>
      </c>
      <c r="O4" s="31" t="s">
        <v>10</v>
      </c>
    </row>
    <row r="5" spans="1:15" ht="12.75" customHeight="1">
      <c r="A5" s="31" t="s">
        <v>76</v>
      </c>
      <c r="B5" s="47" t="s">
        <v>5</v>
      </c>
      <c r="C5" s="107" t="s">
        <v>77</v>
      </c>
      <c r="D5" s="108"/>
      <c r="E5" s="48" t="s">
        <v>78</v>
      </c>
      <c r="F5" s="35"/>
      <c r="G5" s="35"/>
      <c r="H5" s="35"/>
      <c r="I5" s="35"/>
      <c r="N5" s="31" t="s">
        <v>8</v>
      </c>
      <c r="O5" s="31" t="s">
        <v>10</v>
      </c>
    </row>
    <row r="6" spans="1:9" ht="12.75" customHeight="1">
      <c r="A6" s="102" t="s">
        <v>13</v>
      </c>
      <c r="B6" s="102" t="s">
        <v>15</v>
      </c>
      <c r="C6" s="102" t="s">
        <v>17</v>
      </c>
      <c r="D6" s="102" t="s">
        <v>18</v>
      </c>
      <c r="E6" s="102" t="s">
        <v>19</v>
      </c>
      <c r="F6" s="102" t="s">
        <v>21</v>
      </c>
      <c r="G6" s="102" t="s">
        <v>23</v>
      </c>
      <c r="H6" s="102" t="s">
        <v>79</v>
      </c>
      <c r="I6" s="102"/>
    </row>
    <row r="7" spans="1:9" ht="12.75" customHeight="1">
      <c r="A7" s="102"/>
      <c r="B7" s="102"/>
      <c r="C7" s="102"/>
      <c r="D7" s="102"/>
      <c r="E7" s="102"/>
      <c r="F7" s="102"/>
      <c r="G7" s="102"/>
      <c r="H7" s="36" t="s">
        <v>26</v>
      </c>
      <c r="I7" s="36" t="s">
        <v>28</v>
      </c>
    </row>
    <row r="8" spans="1:9" ht="12.75" customHeight="1">
      <c r="A8" s="36" t="s">
        <v>14</v>
      </c>
      <c r="B8" s="36" t="s">
        <v>16</v>
      </c>
      <c r="C8" s="36" t="s">
        <v>10</v>
      </c>
      <c r="D8" s="36" t="s">
        <v>9</v>
      </c>
      <c r="E8" s="36" t="s">
        <v>20</v>
      </c>
      <c r="F8" s="36" t="s">
        <v>22</v>
      </c>
      <c r="G8" s="36" t="s">
        <v>24</v>
      </c>
      <c r="H8" s="36" t="s">
        <v>27</v>
      </c>
      <c r="I8" s="36" t="s">
        <v>29</v>
      </c>
    </row>
    <row r="9" spans="1:17" ht="12.75" customHeight="1">
      <c r="A9" s="37" t="s">
        <v>30</v>
      </c>
      <c r="B9" s="37"/>
      <c r="C9" s="49" t="s">
        <v>14</v>
      </c>
      <c r="D9" s="37"/>
      <c r="E9" s="50" t="s">
        <v>31</v>
      </c>
      <c r="F9" s="37"/>
      <c r="G9" s="37"/>
      <c r="H9" s="37"/>
      <c r="I9" s="51">
        <f>I10+I14+I18</f>
        <v>0</v>
      </c>
      <c r="N9" s="31">
        <f>0+Q9</f>
        <v>0</v>
      </c>
      <c r="P9" s="31">
        <f>0+I10+I14+I18</f>
        <v>0</v>
      </c>
      <c r="Q9" s="31">
        <f>0+N10+N14+N18</f>
        <v>0</v>
      </c>
    </row>
    <row r="10" spans="1:15" ht="25.5">
      <c r="A10" s="26" t="s">
        <v>32</v>
      </c>
      <c r="B10" s="25" t="s">
        <v>16</v>
      </c>
      <c r="C10" s="25" t="s">
        <v>80</v>
      </c>
      <c r="D10" s="26" t="s">
        <v>81</v>
      </c>
      <c r="E10" s="27" t="s">
        <v>82</v>
      </c>
      <c r="F10" s="28" t="s">
        <v>37</v>
      </c>
      <c r="G10" s="52">
        <v>1</v>
      </c>
      <c r="H10" s="30"/>
      <c r="I10" s="30">
        <f>ROUND(ROUND(H10,2)*ROUND(G10,3),2)</f>
        <v>0</v>
      </c>
      <c r="N10" s="31">
        <f>(I10*21)/100</f>
        <v>0</v>
      </c>
      <c r="O10" s="31" t="s">
        <v>10</v>
      </c>
    </row>
    <row r="11" spans="1:5" ht="12.75">
      <c r="A11" s="53" t="s">
        <v>34</v>
      </c>
      <c r="E11" s="32" t="s">
        <v>33</v>
      </c>
    </row>
    <row r="12" spans="1:5" ht="12.75">
      <c r="A12" s="54" t="s">
        <v>35</v>
      </c>
      <c r="E12" s="33" t="s">
        <v>38</v>
      </c>
    </row>
    <row r="13" spans="1:5" ht="12.75">
      <c r="A13" s="31" t="s">
        <v>36</v>
      </c>
      <c r="E13" s="32" t="s">
        <v>33</v>
      </c>
    </row>
    <row r="14" spans="1:15" ht="25.5">
      <c r="A14" s="26" t="s">
        <v>32</v>
      </c>
      <c r="B14" s="25" t="s">
        <v>10</v>
      </c>
      <c r="C14" s="25" t="s">
        <v>83</v>
      </c>
      <c r="D14" s="26" t="s">
        <v>81</v>
      </c>
      <c r="E14" s="27" t="s">
        <v>84</v>
      </c>
      <c r="F14" s="28" t="s">
        <v>37</v>
      </c>
      <c r="G14" s="52">
        <v>1</v>
      </c>
      <c r="H14" s="30"/>
      <c r="I14" s="30">
        <f>ROUND(ROUND(H14,2)*ROUND(G14,3),2)</f>
        <v>0</v>
      </c>
      <c r="N14" s="31">
        <f>(I14*21)/100</f>
        <v>0</v>
      </c>
      <c r="O14" s="31" t="s">
        <v>10</v>
      </c>
    </row>
    <row r="15" spans="1:5" ht="12.75">
      <c r="A15" s="53" t="s">
        <v>34</v>
      </c>
      <c r="E15" s="32" t="s">
        <v>85</v>
      </c>
    </row>
    <row r="16" spans="1:5" ht="12.75">
      <c r="A16" s="54" t="s">
        <v>35</v>
      </c>
      <c r="E16" s="33" t="s">
        <v>38</v>
      </c>
    </row>
    <row r="17" spans="1:5" ht="12.75">
      <c r="A17" s="31" t="s">
        <v>36</v>
      </c>
      <c r="E17" s="32" t="s">
        <v>33</v>
      </c>
    </row>
    <row r="18" spans="1:15" ht="12.75">
      <c r="A18" s="26" t="s">
        <v>32</v>
      </c>
      <c r="B18" s="25" t="s">
        <v>9</v>
      </c>
      <c r="C18" s="25" t="s">
        <v>86</v>
      </c>
      <c r="D18" s="26" t="s">
        <v>81</v>
      </c>
      <c r="E18" s="27" t="s">
        <v>87</v>
      </c>
      <c r="F18" s="28" t="s">
        <v>37</v>
      </c>
      <c r="G18" s="52">
        <v>1</v>
      </c>
      <c r="H18" s="30"/>
      <c r="I18" s="30">
        <f>ROUND(ROUND(H18,2)*ROUND(G18,3),2)</f>
        <v>0</v>
      </c>
      <c r="N18" s="31">
        <f>(I18*21)/100</f>
        <v>0</v>
      </c>
      <c r="O18" s="31" t="s">
        <v>10</v>
      </c>
    </row>
    <row r="19" spans="1:5" ht="12.75">
      <c r="A19" s="53" t="s">
        <v>34</v>
      </c>
      <c r="E19" s="32" t="s">
        <v>33</v>
      </c>
    </row>
    <row r="20" spans="1:5" ht="12.75">
      <c r="A20" s="54" t="s">
        <v>35</v>
      </c>
      <c r="E20" s="33" t="s">
        <v>38</v>
      </c>
    </row>
    <row r="21" spans="1:5" ht="12.75">
      <c r="A21" s="31" t="s">
        <v>36</v>
      </c>
      <c r="E21" s="32" t="s">
        <v>33</v>
      </c>
    </row>
  </sheetData>
  <sheetProtection/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2" sqref="E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</cols>
  <sheetData>
    <row r="1" spans="1:9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</row>
    <row r="2" spans="2:9" ht="24.75" customHeight="1">
      <c r="B2" s="1"/>
      <c r="C2" s="1"/>
      <c r="D2" s="1"/>
      <c r="E2" s="2" t="s">
        <v>126</v>
      </c>
      <c r="F2" s="1"/>
      <c r="G2" s="1"/>
      <c r="H2" s="5"/>
      <c r="I2" s="5"/>
    </row>
    <row r="3" spans="1:9" ht="15" customHeight="1">
      <c r="A3" t="s">
        <v>1</v>
      </c>
      <c r="B3" s="6" t="s">
        <v>3</v>
      </c>
      <c r="C3" s="103" t="s">
        <v>112</v>
      </c>
      <c r="D3" s="104"/>
      <c r="E3" s="7" t="s">
        <v>113</v>
      </c>
      <c r="F3" s="1"/>
      <c r="G3" s="4"/>
      <c r="H3" s="3" t="s">
        <v>11</v>
      </c>
      <c r="I3" s="24">
        <f>0+I8+I18+I34</f>
        <v>0</v>
      </c>
    </row>
    <row r="4" spans="1:9" ht="15" customHeight="1">
      <c r="A4" t="s">
        <v>4</v>
      </c>
      <c r="B4" s="9" t="s">
        <v>5</v>
      </c>
      <c r="C4" s="110" t="s">
        <v>11</v>
      </c>
      <c r="D4" s="111"/>
      <c r="E4" s="10" t="s">
        <v>12</v>
      </c>
      <c r="F4" s="5"/>
      <c r="G4" s="5"/>
      <c r="H4" s="11"/>
      <c r="I4" s="11"/>
    </row>
    <row r="5" spans="1:9" ht="12.75" customHeight="1">
      <c r="A5" s="109" t="s">
        <v>13</v>
      </c>
      <c r="B5" s="109" t="s">
        <v>15</v>
      </c>
      <c r="C5" s="109" t="s">
        <v>17</v>
      </c>
      <c r="D5" s="109" t="s">
        <v>18</v>
      </c>
      <c r="E5" s="109" t="s">
        <v>19</v>
      </c>
      <c r="F5" s="109" t="s">
        <v>21</v>
      </c>
      <c r="G5" s="109" t="s">
        <v>23</v>
      </c>
      <c r="H5" s="109" t="s">
        <v>25</v>
      </c>
      <c r="I5" s="109"/>
    </row>
    <row r="6" spans="1:9" ht="12.75" customHeight="1">
      <c r="A6" s="109"/>
      <c r="B6" s="109"/>
      <c r="C6" s="109"/>
      <c r="D6" s="109"/>
      <c r="E6" s="109"/>
      <c r="F6" s="109"/>
      <c r="G6" s="109"/>
      <c r="H6" s="8" t="s">
        <v>26</v>
      </c>
      <c r="I6" s="8" t="s">
        <v>28</v>
      </c>
    </row>
    <row r="7" spans="1:9" ht="12.75" customHeight="1">
      <c r="A7" s="8" t="s">
        <v>14</v>
      </c>
      <c r="B7" s="8" t="s">
        <v>16</v>
      </c>
      <c r="C7" s="8" t="s">
        <v>10</v>
      </c>
      <c r="D7" s="8" t="s">
        <v>9</v>
      </c>
      <c r="E7" s="8" t="s">
        <v>20</v>
      </c>
      <c r="F7" s="8" t="s">
        <v>22</v>
      </c>
      <c r="G7" s="8" t="s">
        <v>24</v>
      </c>
      <c r="H7" s="8" t="s">
        <v>27</v>
      </c>
      <c r="I7" s="8" t="s">
        <v>29</v>
      </c>
    </row>
    <row r="8" spans="1:9" ht="12.75" customHeight="1">
      <c r="A8" s="5" t="s">
        <v>30</v>
      </c>
      <c r="B8" s="5"/>
      <c r="C8" s="22" t="s">
        <v>16</v>
      </c>
      <c r="D8" s="5"/>
      <c r="E8" s="13" t="s">
        <v>39</v>
      </c>
      <c r="F8" s="5"/>
      <c r="G8" s="5"/>
      <c r="H8" s="5"/>
      <c r="I8" s="23">
        <f>I9+I14</f>
        <v>0</v>
      </c>
    </row>
    <row r="9" spans="1:9" ht="12.75">
      <c r="A9" s="12" t="s">
        <v>32</v>
      </c>
      <c r="B9" s="25" t="s">
        <v>16</v>
      </c>
      <c r="C9" s="25" t="s">
        <v>67</v>
      </c>
      <c r="D9" s="26" t="s">
        <v>33</v>
      </c>
      <c r="E9" s="27" t="s">
        <v>68</v>
      </c>
      <c r="F9" s="28" t="s">
        <v>40</v>
      </c>
      <c r="G9" s="29">
        <v>7.466</v>
      </c>
      <c r="H9" s="30"/>
      <c r="I9" s="30">
        <f>ROUND(ROUND(H9,2)*ROUND(G9,3),2)</f>
        <v>0</v>
      </c>
    </row>
    <row r="10" spans="1:9" ht="51">
      <c r="A10" s="18" t="s">
        <v>34</v>
      </c>
      <c r="B10" s="31"/>
      <c r="C10" s="31"/>
      <c r="D10" s="31"/>
      <c r="E10" s="32" t="s">
        <v>118</v>
      </c>
      <c r="F10" s="31"/>
      <c r="G10" s="39"/>
      <c r="H10" s="31"/>
      <c r="I10" s="31"/>
    </row>
    <row r="11" spans="1:9" ht="25.5">
      <c r="A11" s="20" t="s">
        <v>35</v>
      </c>
      <c r="B11" s="31"/>
      <c r="C11" s="31"/>
      <c r="D11" s="31"/>
      <c r="E11" s="33" t="s">
        <v>122</v>
      </c>
      <c r="F11" s="31"/>
      <c r="G11" s="39"/>
      <c r="H11" s="31"/>
      <c r="I11" s="31"/>
    </row>
    <row r="12" spans="1:9" ht="12.75">
      <c r="A12" s="20"/>
      <c r="B12" s="31"/>
      <c r="C12" s="31"/>
      <c r="D12" s="31"/>
      <c r="E12" s="21" t="s">
        <v>123</v>
      </c>
      <c r="F12" s="31"/>
      <c r="G12" s="39"/>
      <c r="H12" s="31"/>
      <c r="I12" s="31"/>
    </row>
    <row r="13" spans="1:9" ht="25.5">
      <c r="A13" t="s">
        <v>36</v>
      </c>
      <c r="B13" s="31"/>
      <c r="C13" s="31"/>
      <c r="D13" s="31"/>
      <c r="E13" s="32" t="s">
        <v>124</v>
      </c>
      <c r="F13" s="31"/>
      <c r="G13" s="39"/>
      <c r="H13" s="31"/>
      <c r="I13" s="31"/>
    </row>
    <row r="14" spans="1:9" ht="12.75">
      <c r="A14" s="12" t="s">
        <v>32</v>
      </c>
      <c r="B14" s="14">
        <v>2</v>
      </c>
      <c r="C14" s="14" t="s">
        <v>41</v>
      </c>
      <c r="D14" s="12" t="s">
        <v>33</v>
      </c>
      <c r="E14" s="15" t="s">
        <v>42</v>
      </c>
      <c r="F14" s="16" t="s">
        <v>40</v>
      </c>
      <c r="G14" s="40">
        <v>467.663</v>
      </c>
      <c r="H14" s="17"/>
      <c r="I14" s="17">
        <f>ROUND(ROUND(H14,2)*ROUND(G14,3),2)</f>
        <v>0</v>
      </c>
    </row>
    <row r="15" spans="1:7" ht="38.25">
      <c r="A15" s="18" t="s">
        <v>34</v>
      </c>
      <c r="E15" s="19" t="s">
        <v>116</v>
      </c>
      <c r="G15" s="38"/>
    </row>
    <row r="16" spans="1:5" ht="12.75">
      <c r="A16" s="20" t="s">
        <v>35</v>
      </c>
      <c r="E16" s="21" t="s">
        <v>117</v>
      </c>
    </row>
    <row r="17" spans="1:5" ht="12.75" customHeight="1">
      <c r="A17" t="s">
        <v>36</v>
      </c>
      <c r="E17" s="19" t="s">
        <v>125</v>
      </c>
    </row>
    <row r="18" spans="1:9" ht="12.75" customHeight="1">
      <c r="A18" s="5" t="s">
        <v>30</v>
      </c>
      <c r="B18" s="5"/>
      <c r="C18" s="22" t="s">
        <v>22</v>
      </c>
      <c r="D18" s="5"/>
      <c r="E18" s="13" t="s">
        <v>43</v>
      </c>
      <c r="F18" s="5"/>
      <c r="G18" s="5"/>
      <c r="H18" s="5"/>
      <c r="I18" s="23">
        <f>I19+I23+I27+I31</f>
        <v>0</v>
      </c>
    </row>
    <row r="19" spans="1:9" ht="12.75">
      <c r="A19" s="12" t="s">
        <v>32</v>
      </c>
      <c r="B19" s="14" t="s">
        <v>16</v>
      </c>
      <c r="C19" s="14" t="s">
        <v>44</v>
      </c>
      <c r="D19" s="12" t="s">
        <v>33</v>
      </c>
      <c r="E19" s="15" t="s">
        <v>45</v>
      </c>
      <c r="F19" s="16" t="s">
        <v>46</v>
      </c>
      <c r="G19" s="40">
        <v>9651.9</v>
      </c>
      <c r="H19" s="17"/>
      <c r="I19" s="17">
        <f>ROUND(ROUND(H19,2)*ROUND(G19,3),2)</f>
        <v>0</v>
      </c>
    </row>
    <row r="20" spans="1:7" ht="38.25">
      <c r="A20" s="18" t="s">
        <v>34</v>
      </c>
      <c r="E20" s="19" t="s">
        <v>69</v>
      </c>
      <c r="G20" s="38"/>
    </row>
    <row r="21" spans="1:7" ht="12.75">
      <c r="A21" s="20" t="s">
        <v>35</v>
      </c>
      <c r="E21" s="21" t="s">
        <v>119</v>
      </c>
      <c r="G21" s="38"/>
    </row>
    <row r="22" spans="1:7" ht="51">
      <c r="A22" t="s">
        <v>36</v>
      </c>
      <c r="E22" s="19" t="s">
        <v>47</v>
      </c>
      <c r="G22" s="38"/>
    </row>
    <row r="23" spans="1:9" ht="12.75">
      <c r="A23" s="12" t="s">
        <v>32</v>
      </c>
      <c r="B23" s="14">
        <v>2</v>
      </c>
      <c r="C23" s="14" t="s">
        <v>48</v>
      </c>
      <c r="D23" s="12" t="s">
        <v>33</v>
      </c>
      <c r="E23" s="15" t="s">
        <v>49</v>
      </c>
      <c r="F23" s="16" t="s">
        <v>46</v>
      </c>
      <c r="G23" s="40">
        <v>9651.9</v>
      </c>
      <c r="H23" s="17"/>
      <c r="I23" s="17">
        <f>ROUND(ROUND(H23,2)*ROUND(G23,3),2)</f>
        <v>0</v>
      </c>
    </row>
    <row r="24" spans="1:7" ht="12.75">
      <c r="A24" s="18" t="s">
        <v>34</v>
      </c>
      <c r="E24" s="19" t="s">
        <v>50</v>
      </c>
      <c r="G24" s="38"/>
    </row>
    <row r="25" spans="1:7" ht="12.75">
      <c r="A25" s="20" t="s">
        <v>35</v>
      </c>
      <c r="E25" s="21" t="s">
        <v>119</v>
      </c>
      <c r="G25" s="38"/>
    </row>
    <row r="26" spans="1:7" ht="140.25">
      <c r="A26" t="s">
        <v>36</v>
      </c>
      <c r="E26" s="19" t="s">
        <v>51</v>
      </c>
      <c r="G26" s="38"/>
    </row>
    <row r="27" spans="1:9" ht="12.75">
      <c r="A27" s="12" t="s">
        <v>32</v>
      </c>
      <c r="B27" s="14">
        <v>3</v>
      </c>
      <c r="C27" s="14" t="s">
        <v>52</v>
      </c>
      <c r="D27" s="12" t="s">
        <v>33</v>
      </c>
      <c r="E27" s="15" t="s">
        <v>53</v>
      </c>
      <c r="F27" s="16" t="s">
        <v>54</v>
      </c>
      <c r="G27" s="40">
        <v>850</v>
      </c>
      <c r="H27" s="17"/>
      <c r="I27" s="17">
        <f>ROUND(ROUND(H27,2)*ROUND(G27,3),2)</f>
        <v>0</v>
      </c>
    </row>
    <row r="28" spans="1:7" ht="114.75">
      <c r="A28" s="18" t="s">
        <v>34</v>
      </c>
      <c r="E28" s="19" t="s">
        <v>55</v>
      </c>
      <c r="G28" s="38"/>
    </row>
    <row r="29" spans="1:7" ht="12.75">
      <c r="A29" s="20" t="s">
        <v>35</v>
      </c>
      <c r="E29" s="21" t="s">
        <v>115</v>
      </c>
      <c r="G29" s="38"/>
    </row>
    <row r="30" spans="1:7" ht="51">
      <c r="A30" t="s">
        <v>36</v>
      </c>
      <c r="E30" s="19" t="s">
        <v>56</v>
      </c>
      <c r="G30" s="38"/>
    </row>
    <row r="31" spans="1:9" ht="12.75">
      <c r="A31" s="12" t="s">
        <v>32</v>
      </c>
      <c r="B31" s="14">
        <v>4</v>
      </c>
      <c r="C31" s="14" t="s">
        <v>57</v>
      </c>
      <c r="D31" s="12" t="s">
        <v>33</v>
      </c>
      <c r="E31" s="15" t="s">
        <v>58</v>
      </c>
      <c r="F31" s="16" t="s">
        <v>54</v>
      </c>
      <c r="G31" s="40">
        <v>1480.23</v>
      </c>
      <c r="H31" s="17"/>
      <c r="I31" s="17">
        <f>ROUND(ROUND(H31,2)*ROUND(G31,3),2)</f>
        <v>0</v>
      </c>
    </row>
    <row r="32" spans="1:7" ht="89.25">
      <c r="A32" s="18" t="s">
        <v>34</v>
      </c>
      <c r="E32" s="33" t="s">
        <v>127</v>
      </c>
      <c r="G32" s="38"/>
    </row>
    <row r="33" spans="1:5" ht="38.25">
      <c r="A33" t="s">
        <v>36</v>
      </c>
      <c r="E33" s="19" t="s">
        <v>59</v>
      </c>
    </row>
    <row r="34" spans="1:9" ht="12.75" customHeight="1">
      <c r="A34" s="5" t="s">
        <v>30</v>
      </c>
      <c r="B34" s="5"/>
      <c r="C34" s="22" t="s">
        <v>27</v>
      </c>
      <c r="D34" s="5"/>
      <c r="E34" s="13" t="s">
        <v>60</v>
      </c>
      <c r="F34" s="5"/>
      <c r="G34" s="5"/>
      <c r="H34" s="5"/>
      <c r="I34" s="23">
        <f>I35+I39+I43</f>
        <v>0</v>
      </c>
    </row>
    <row r="35" spans="1:9" ht="12.75" customHeight="1">
      <c r="A35" s="58"/>
      <c r="B35" s="25" t="s">
        <v>16</v>
      </c>
      <c r="C35" s="25" t="s">
        <v>108</v>
      </c>
      <c r="D35" s="26" t="s">
        <v>33</v>
      </c>
      <c r="E35" s="27" t="s">
        <v>109</v>
      </c>
      <c r="F35" s="28" t="s">
        <v>46</v>
      </c>
      <c r="G35" s="29">
        <v>189.655</v>
      </c>
      <c r="H35" s="30"/>
      <c r="I35" s="30">
        <f>ROUND(ROUND(H35,2)*ROUND(G35,3),2)</f>
        <v>0</v>
      </c>
    </row>
    <row r="36" spans="1:9" ht="12.75" customHeight="1">
      <c r="A36" s="58"/>
      <c r="B36" s="31"/>
      <c r="C36" s="31"/>
      <c r="D36" s="31"/>
      <c r="E36" s="32" t="s">
        <v>114</v>
      </c>
      <c r="F36" s="31"/>
      <c r="G36" s="39"/>
      <c r="H36" s="31"/>
      <c r="I36" s="31"/>
    </row>
    <row r="37" spans="1:9" ht="114.75">
      <c r="A37" s="58"/>
      <c r="B37" s="31"/>
      <c r="C37" s="31"/>
      <c r="D37" s="31"/>
      <c r="E37" s="33" t="s">
        <v>120</v>
      </c>
      <c r="F37" s="31"/>
      <c r="G37" s="39"/>
      <c r="H37" s="31"/>
      <c r="I37" s="31"/>
    </row>
    <row r="38" spans="1:9" ht="38.25">
      <c r="A38" s="58"/>
      <c r="B38" s="31"/>
      <c r="C38" s="31"/>
      <c r="D38" s="31"/>
      <c r="E38" s="32" t="s">
        <v>110</v>
      </c>
      <c r="F38" s="31"/>
      <c r="G38" s="39"/>
      <c r="H38" s="31"/>
      <c r="I38" s="31"/>
    </row>
    <row r="39" spans="1:9" ht="12.75">
      <c r="A39" s="12" t="s">
        <v>32</v>
      </c>
      <c r="B39" s="14">
        <v>2</v>
      </c>
      <c r="C39" s="14" t="s">
        <v>61</v>
      </c>
      <c r="D39" s="12" t="s">
        <v>33</v>
      </c>
      <c r="E39" s="15" t="s">
        <v>62</v>
      </c>
      <c r="F39" s="16" t="s">
        <v>54</v>
      </c>
      <c r="G39" s="40">
        <v>1480.23</v>
      </c>
      <c r="H39" s="17"/>
      <c r="I39" s="17">
        <f>ROUND(ROUND(H39,2)*ROUND(G39,3),2)</f>
        <v>0</v>
      </c>
    </row>
    <row r="40" spans="1:7" ht="12.75">
      <c r="A40" s="18" t="s">
        <v>34</v>
      </c>
      <c r="E40" s="19" t="s">
        <v>70</v>
      </c>
      <c r="G40" s="38"/>
    </row>
    <row r="41" spans="1:7" ht="12.75">
      <c r="A41" s="20" t="s">
        <v>35</v>
      </c>
      <c r="E41" s="21" t="s">
        <v>128</v>
      </c>
      <c r="G41" s="38"/>
    </row>
    <row r="42" spans="1:7" ht="25.5">
      <c r="A42" t="s">
        <v>36</v>
      </c>
      <c r="E42" s="19" t="s">
        <v>63</v>
      </c>
      <c r="G42" s="38"/>
    </row>
    <row r="43" spans="1:9" ht="12.75">
      <c r="A43" s="12" t="s">
        <v>32</v>
      </c>
      <c r="B43" s="14">
        <v>3</v>
      </c>
      <c r="C43" s="14" t="s">
        <v>64</v>
      </c>
      <c r="D43" s="12" t="s">
        <v>33</v>
      </c>
      <c r="E43" s="15" t="s">
        <v>65</v>
      </c>
      <c r="F43" s="16" t="s">
        <v>46</v>
      </c>
      <c r="G43" s="40">
        <v>9651.9</v>
      </c>
      <c r="H43" s="17"/>
      <c r="I43" s="17">
        <f>ROUND(ROUND(H43,2)*ROUND(G43,3),2)</f>
        <v>0</v>
      </c>
    </row>
    <row r="44" spans="1:7" ht="12.75">
      <c r="A44" s="18" t="s">
        <v>34</v>
      </c>
      <c r="E44" s="19" t="s">
        <v>71</v>
      </c>
      <c r="G44" s="38"/>
    </row>
    <row r="45" spans="1:7" ht="12.75">
      <c r="A45" s="59"/>
      <c r="E45" s="19" t="s">
        <v>50</v>
      </c>
      <c r="G45" s="38"/>
    </row>
    <row r="46" spans="1:7" ht="12.75">
      <c r="A46" s="20" t="s">
        <v>35</v>
      </c>
      <c r="E46" s="21" t="s">
        <v>121</v>
      </c>
      <c r="G46" s="38"/>
    </row>
    <row r="47" spans="1:5" ht="25.5">
      <c r="A47" t="s">
        <v>36</v>
      </c>
      <c r="E47" s="19" t="s">
        <v>66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Komůrka Zdeněk</cp:lastModifiedBy>
  <dcterms:created xsi:type="dcterms:W3CDTF">2022-06-16T10:18:43Z</dcterms:created>
  <dcterms:modified xsi:type="dcterms:W3CDTF">2022-06-20T11:38:42Z</dcterms:modified>
  <cp:category/>
  <cp:version/>
  <cp:contentType/>
  <cp:contentStatus/>
</cp:coreProperties>
</file>