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ry\Documents\ch\TB\poslední verze\"/>
    </mc:Choice>
  </mc:AlternateContent>
  <xr:revisionPtr revIDLastSave="0" documentId="8_{A5472F47-0333-46AA-9976-8EA82ADE838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. Pol" sheetId="12" r:id="rId4"/>
    <sheet name="SO02 D.1.1 Pol" sheetId="13" r:id="rId5"/>
    <sheet name="SO03 D.1.1. Pol" sheetId="14" r:id="rId6"/>
    <sheet name="SO04 D.1.1. Pol" sheetId="15" r:id="rId7"/>
    <sheet name="SO05 D.1.1. Pol" sheetId="16" r:id="rId8"/>
    <sheet name="SO06 D.1.1.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'SO02 D.1.1 Pol'!$1:$7</definedName>
    <definedName name="_xlnm.Print_Titles" localSheetId="5">'SO03 D.1.1. Pol'!$1:$7</definedName>
    <definedName name="_xlnm.Print_Titles" localSheetId="6">'SO04 D.1.1. Pol'!$1:$7</definedName>
    <definedName name="_xlnm.Print_Titles" localSheetId="7">'SO05 D.1.1. Pol'!$1:$7</definedName>
    <definedName name="_xlnm.Print_Titles" localSheetId="8">'SO06 D.1.1.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Pol'!$A$1:$X$671</definedName>
    <definedName name="_xlnm.Print_Area" localSheetId="4">'SO02 D.1.1 Pol'!$A$1:$X$62</definedName>
    <definedName name="_xlnm.Print_Area" localSheetId="5">'SO03 D.1.1. Pol'!$A$1:$X$31</definedName>
    <definedName name="_xlnm.Print_Area" localSheetId="6">'SO04 D.1.1. Pol'!$A$1:$X$25</definedName>
    <definedName name="_xlnm.Print_Area" localSheetId="7">'SO05 D.1.1. Pol'!$A$1:$X$21</definedName>
    <definedName name="_xlnm.Print_Area" localSheetId="8">'SO06 D.1.1. Pol'!$A$1:$X$77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G8" i="17" s="1"/>
  <c r="I15" i="17"/>
  <c r="K15" i="17"/>
  <c r="O15" i="17"/>
  <c r="O8" i="17" s="1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8" i="17"/>
  <c r="I28" i="17"/>
  <c r="I27" i="17" s="1"/>
  <c r="K28" i="17"/>
  <c r="M28" i="17"/>
  <c r="O28" i="17"/>
  <c r="Q28" i="17"/>
  <c r="Q27" i="17" s="1"/>
  <c r="V28" i="17"/>
  <c r="G31" i="17"/>
  <c r="G27" i="17" s="1"/>
  <c r="I31" i="17"/>
  <c r="K31" i="17"/>
  <c r="O31" i="17"/>
  <c r="O27" i="17" s="1"/>
  <c r="Q31" i="17"/>
  <c r="V31" i="17"/>
  <c r="G34" i="17"/>
  <c r="I34" i="17"/>
  <c r="K34" i="17"/>
  <c r="M34" i="17"/>
  <c r="O34" i="17"/>
  <c r="Q34" i="17"/>
  <c r="V34" i="17"/>
  <c r="G37" i="17"/>
  <c r="M37" i="17" s="1"/>
  <c r="I37" i="17"/>
  <c r="K37" i="17"/>
  <c r="K27" i="17" s="1"/>
  <c r="O37" i="17"/>
  <c r="Q37" i="17"/>
  <c r="V37" i="17"/>
  <c r="V27" i="17" s="1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2" i="17"/>
  <c r="K52" i="17"/>
  <c r="O52" i="17"/>
  <c r="V52" i="17"/>
  <c r="G53" i="17"/>
  <c r="I53" i="17"/>
  <c r="I52" i="17" s="1"/>
  <c r="K53" i="17"/>
  <c r="M53" i="17"/>
  <c r="M52" i="17" s="1"/>
  <c r="O53" i="17"/>
  <c r="Q53" i="17"/>
  <c r="Q52" i="17" s="1"/>
  <c r="V53" i="17"/>
  <c r="G55" i="17"/>
  <c r="I55" i="17"/>
  <c r="I54" i="17" s="1"/>
  <c r="K55" i="17"/>
  <c r="M55" i="17"/>
  <c r="O55" i="17"/>
  <c r="Q55" i="17"/>
  <c r="Q54" i="17" s="1"/>
  <c r="V55" i="17"/>
  <c r="G56" i="17"/>
  <c r="G54" i="17" s="1"/>
  <c r="I56" i="17"/>
  <c r="K56" i="17"/>
  <c r="O56" i="17"/>
  <c r="O54" i="17" s="1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K54" i="17" s="1"/>
  <c r="O58" i="17"/>
  <c r="Q58" i="17"/>
  <c r="V58" i="17"/>
  <c r="V54" i="17" s="1"/>
  <c r="G60" i="17"/>
  <c r="G59" i="17" s="1"/>
  <c r="I60" i="17"/>
  <c r="I59" i="17" s="1"/>
  <c r="K60" i="17"/>
  <c r="K59" i="17" s="1"/>
  <c r="O60" i="17"/>
  <c r="O59" i="17" s="1"/>
  <c r="Q60" i="17"/>
  <c r="Q59" i="17" s="1"/>
  <c r="V60" i="17"/>
  <c r="V59" i="17" s="1"/>
  <c r="G61" i="17"/>
  <c r="I61" i="17"/>
  <c r="K61" i="17"/>
  <c r="M61" i="17"/>
  <c r="O61" i="17"/>
  <c r="Q61" i="17"/>
  <c r="V61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G64" i="17"/>
  <c r="O64" i="17"/>
  <c r="G65" i="17"/>
  <c r="I65" i="17"/>
  <c r="I64" i="17" s="1"/>
  <c r="K65" i="17"/>
  <c r="K64" i="17" s="1"/>
  <c r="M65" i="17"/>
  <c r="M64" i="17" s="1"/>
  <c r="O65" i="17"/>
  <c r="Q65" i="17"/>
  <c r="Q64" i="17" s="1"/>
  <c r="V65" i="17"/>
  <c r="V64" i="17" s="1"/>
  <c r="AE67" i="17"/>
  <c r="G1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1" i="16"/>
  <c r="AF11" i="16"/>
  <c r="G15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AE15" i="15"/>
  <c r="AF15" i="15"/>
  <c r="G2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4" i="14"/>
  <c r="M14" i="14" s="1"/>
  <c r="I14" i="14"/>
  <c r="I13" i="14" s="1"/>
  <c r="K14" i="14"/>
  <c r="K13" i="14" s="1"/>
  <c r="O14" i="14"/>
  <c r="Q14" i="14"/>
  <c r="Q13" i="14" s="1"/>
  <c r="V14" i="14"/>
  <c r="V13" i="14" s="1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G13" i="14" s="1"/>
  <c r="I17" i="14"/>
  <c r="K17" i="14"/>
  <c r="O17" i="14"/>
  <c r="O13" i="14" s="1"/>
  <c r="Q17" i="14"/>
  <c r="V17" i="14"/>
  <c r="G18" i="14"/>
  <c r="I18" i="14"/>
  <c r="O18" i="14"/>
  <c r="Q18" i="14"/>
  <c r="G19" i="14"/>
  <c r="I19" i="14"/>
  <c r="K19" i="14"/>
  <c r="K18" i="14" s="1"/>
  <c r="M19" i="14"/>
  <c r="M18" i="14" s="1"/>
  <c r="O19" i="14"/>
  <c r="Q19" i="14"/>
  <c r="V19" i="14"/>
  <c r="V18" i="14" s="1"/>
  <c r="AE21" i="14"/>
  <c r="G5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8" i="13"/>
  <c r="I28" i="13"/>
  <c r="I27" i="13" s="1"/>
  <c r="K28" i="13"/>
  <c r="M28" i="13"/>
  <c r="O28" i="13"/>
  <c r="Q28" i="13"/>
  <c r="Q27" i="13" s="1"/>
  <c r="V28" i="13"/>
  <c r="G30" i="13"/>
  <c r="G27" i="13" s="1"/>
  <c r="I30" i="13"/>
  <c r="K30" i="13"/>
  <c r="O30" i="13"/>
  <c r="O27" i="13" s="1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K27" i="13" s="1"/>
  <c r="O34" i="13"/>
  <c r="Q34" i="13"/>
  <c r="V34" i="13"/>
  <c r="V27" i="13" s="1"/>
  <c r="G36" i="13"/>
  <c r="I36" i="13"/>
  <c r="K36" i="13"/>
  <c r="M36" i="13"/>
  <c r="O36" i="13"/>
  <c r="Q36" i="13"/>
  <c r="V36" i="13"/>
  <c r="G38" i="13"/>
  <c r="O38" i="13"/>
  <c r="G39" i="13"/>
  <c r="I39" i="13"/>
  <c r="I38" i="13" s="1"/>
  <c r="K39" i="13"/>
  <c r="M39" i="13"/>
  <c r="O39" i="13"/>
  <c r="Q39" i="13"/>
  <c r="Q38" i="13" s="1"/>
  <c r="V39" i="13"/>
  <c r="G40" i="13"/>
  <c r="M40" i="13" s="1"/>
  <c r="I40" i="13"/>
  <c r="K40" i="13"/>
  <c r="K38" i="13" s="1"/>
  <c r="O40" i="13"/>
  <c r="Q40" i="13"/>
  <c r="V40" i="13"/>
  <c r="V38" i="13" s="1"/>
  <c r="G43" i="13"/>
  <c r="G42" i="13" s="1"/>
  <c r="I43" i="13"/>
  <c r="I42" i="13" s="1"/>
  <c r="K43" i="13"/>
  <c r="K42" i="13" s="1"/>
  <c r="O43" i="13"/>
  <c r="O42" i="13" s="1"/>
  <c r="Q43" i="13"/>
  <c r="Q42" i="13" s="1"/>
  <c r="V43" i="13"/>
  <c r="V42" i="13" s="1"/>
  <c r="G45" i="13"/>
  <c r="G44" i="13" s="1"/>
  <c r="I45" i="13"/>
  <c r="K45" i="13"/>
  <c r="K44" i="13" s="1"/>
  <c r="M45" i="13"/>
  <c r="M44" i="13" s="1"/>
  <c r="O45" i="13"/>
  <c r="O44" i="13" s="1"/>
  <c r="Q45" i="13"/>
  <c r="V45" i="13"/>
  <c r="V44" i="13" s="1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I44" i="13" s="1"/>
  <c r="K48" i="13"/>
  <c r="M48" i="13"/>
  <c r="O48" i="13"/>
  <c r="Q48" i="13"/>
  <c r="Q44" i="13" s="1"/>
  <c r="V48" i="13"/>
  <c r="K49" i="13"/>
  <c r="V49" i="13"/>
  <c r="G50" i="13"/>
  <c r="G49" i="13" s="1"/>
  <c r="I50" i="13"/>
  <c r="I49" i="13" s="1"/>
  <c r="K50" i="13"/>
  <c r="M50" i="13"/>
  <c r="M49" i="13" s="1"/>
  <c r="O50" i="13"/>
  <c r="O49" i="13" s="1"/>
  <c r="Q50" i="13"/>
  <c r="Q49" i="13" s="1"/>
  <c r="V50" i="13"/>
  <c r="AE52" i="13"/>
  <c r="G66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24" i="12"/>
  <c r="I24" i="12"/>
  <c r="K24" i="12"/>
  <c r="M24" i="12"/>
  <c r="O24" i="12"/>
  <c r="Q24" i="12"/>
  <c r="V24" i="12"/>
  <c r="G39" i="12"/>
  <c r="I39" i="12"/>
  <c r="K39" i="12"/>
  <c r="M39" i="12"/>
  <c r="O39" i="12"/>
  <c r="Q39" i="12"/>
  <c r="V39" i="12"/>
  <c r="G62" i="12"/>
  <c r="G8" i="12" s="1"/>
  <c r="I62" i="12"/>
  <c r="K62" i="12"/>
  <c r="O62" i="12"/>
  <c r="O8" i="12" s="1"/>
  <c r="Q62" i="12"/>
  <c r="V62" i="12"/>
  <c r="G77" i="12"/>
  <c r="M77" i="12" s="1"/>
  <c r="I77" i="12"/>
  <c r="K77" i="12"/>
  <c r="O77" i="12"/>
  <c r="Q77" i="12"/>
  <c r="V77" i="12"/>
  <c r="G100" i="12"/>
  <c r="I100" i="12"/>
  <c r="K100" i="12"/>
  <c r="M100" i="12"/>
  <c r="O100" i="12"/>
  <c r="Q100" i="12"/>
  <c r="V100" i="12"/>
  <c r="G123" i="12"/>
  <c r="I123" i="12"/>
  <c r="K123" i="12"/>
  <c r="M123" i="12"/>
  <c r="O123" i="12"/>
  <c r="Q123" i="12"/>
  <c r="V123" i="12"/>
  <c r="G131" i="12"/>
  <c r="M131" i="12" s="1"/>
  <c r="I131" i="12"/>
  <c r="K131" i="12"/>
  <c r="O131" i="12"/>
  <c r="Q131" i="12"/>
  <c r="V131" i="12"/>
  <c r="G146" i="12"/>
  <c r="I146" i="12"/>
  <c r="K146" i="12"/>
  <c r="M146" i="12"/>
  <c r="O146" i="12"/>
  <c r="Q146" i="12"/>
  <c r="V146" i="12"/>
  <c r="G158" i="12"/>
  <c r="I158" i="12"/>
  <c r="I157" i="12" s="1"/>
  <c r="K158" i="12"/>
  <c r="M158" i="12"/>
  <c r="O158" i="12"/>
  <c r="Q158" i="12"/>
  <c r="Q157" i="12" s="1"/>
  <c r="V158" i="12"/>
  <c r="G165" i="12"/>
  <c r="G157" i="12" s="1"/>
  <c r="I165" i="12"/>
  <c r="K165" i="12"/>
  <c r="O165" i="12"/>
  <c r="O157" i="12" s="1"/>
  <c r="Q165" i="12"/>
  <c r="V165" i="12"/>
  <c r="G167" i="12"/>
  <c r="I167" i="12"/>
  <c r="K167" i="12"/>
  <c r="M167" i="12"/>
  <c r="O167" i="12"/>
  <c r="Q167" i="12"/>
  <c r="V167" i="12"/>
  <c r="G169" i="12"/>
  <c r="M169" i="12" s="1"/>
  <c r="I169" i="12"/>
  <c r="K169" i="12"/>
  <c r="K157" i="12" s="1"/>
  <c r="O169" i="12"/>
  <c r="Q169" i="12"/>
  <c r="V169" i="12"/>
  <c r="V157" i="12" s="1"/>
  <c r="G175" i="12"/>
  <c r="I175" i="12"/>
  <c r="K175" i="12"/>
  <c r="M175" i="12"/>
  <c r="O175" i="12"/>
  <c r="Q175" i="12"/>
  <c r="V175" i="12"/>
  <c r="G180" i="12"/>
  <c r="M180" i="12" s="1"/>
  <c r="I180" i="12"/>
  <c r="K180" i="12"/>
  <c r="O180" i="12"/>
  <c r="Q180" i="12"/>
  <c r="V180" i="12"/>
  <c r="G185" i="12"/>
  <c r="I185" i="12"/>
  <c r="K185" i="12"/>
  <c r="M185" i="12"/>
  <c r="O185" i="12"/>
  <c r="Q185" i="12"/>
  <c r="V185" i="12"/>
  <c r="G191" i="12"/>
  <c r="M191" i="12" s="1"/>
  <c r="I191" i="12"/>
  <c r="K191" i="12"/>
  <c r="O191" i="12"/>
  <c r="Q191" i="12"/>
  <c r="V191" i="12"/>
  <c r="G198" i="12"/>
  <c r="I198" i="12"/>
  <c r="K198" i="12"/>
  <c r="M198" i="12"/>
  <c r="O198" i="12"/>
  <c r="Q198" i="12"/>
  <c r="V198" i="12"/>
  <c r="G201" i="12"/>
  <c r="M201" i="12" s="1"/>
  <c r="I201" i="12"/>
  <c r="K201" i="12"/>
  <c r="O201" i="12"/>
  <c r="Q201" i="12"/>
  <c r="V201" i="12"/>
  <c r="G204" i="12"/>
  <c r="I204" i="12"/>
  <c r="K204" i="12"/>
  <c r="M204" i="12"/>
  <c r="O204" i="12"/>
  <c r="Q204" i="12"/>
  <c r="V204" i="12"/>
  <c r="G215" i="12"/>
  <c r="M215" i="12" s="1"/>
  <c r="I215" i="12"/>
  <c r="K215" i="12"/>
  <c r="O215" i="12"/>
  <c r="Q215" i="12"/>
  <c r="V215" i="12"/>
  <c r="G223" i="12"/>
  <c r="I223" i="12"/>
  <c r="K223" i="12"/>
  <c r="M223" i="12"/>
  <c r="O223" i="12"/>
  <c r="Q223" i="12"/>
  <c r="V223" i="12"/>
  <c r="G231" i="12"/>
  <c r="M231" i="12" s="1"/>
  <c r="I231" i="12"/>
  <c r="K231" i="12"/>
  <c r="O231" i="12"/>
  <c r="Q231" i="12"/>
  <c r="V231" i="12"/>
  <c r="G239" i="12"/>
  <c r="I239" i="12"/>
  <c r="K239" i="12"/>
  <c r="M239" i="12"/>
  <c r="O239" i="12"/>
  <c r="Q239" i="12"/>
  <c r="V239" i="12"/>
  <c r="G252" i="12"/>
  <c r="I252" i="12"/>
  <c r="I251" i="12" s="1"/>
  <c r="K252" i="12"/>
  <c r="M252" i="12"/>
  <c r="O252" i="12"/>
  <c r="Q252" i="12"/>
  <c r="Q251" i="12" s="1"/>
  <c r="V252" i="12"/>
  <c r="G254" i="12"/>
  <c r="G251" i="12" s="1"/>
  <c r="I254" i="12"/>
  <c r="K254" i="12"/>
  <c r="O254" i="12"/>
  <c r="O251" i="12" s="1"/>
  <c r="Q254" i="12"/>
  <c r="V254" i="12"/>
  <c r="G257" i="12"/>
  <c r="I257" i="12"/>
  <c r="K257" i="12"/>
  <c r="M257" i="12"/>
  <c r="O257" i="12"/>
  <c r="Q257" i="12"/>
  <c r="V257" i="12"/>
  <c r="G260" i="12"/>
  <c r="M260" i="12" s="1"/>
  <c r="I260" i="12"/>
  <c r="K260" i="12"/>
  <c r="K251" i="12" s="1"/>
  <c r="O260" i="12"/>
  <c r="Q260" i="12"/>
  <c r="V260" i="12"/>
  <c r="V251" i="12" s="1"/>
  <c r="G264" i="12"/>
  <c r="G263" i="12" s="1"/>
  <c r="I264" i="12"/>
  <c r="K264" i="12"/>
  <c r="K263" i="12" s="1"/>
  <c r="O264" i="12"/>
  <c r="O263" i="12" s="1"/>
  <c r="Q264" i="12"/>
  <c r="V264" i="12"/>
  <c r="V263" i="12" s="1"/>
  <c r="G271" i="12"/>
  <c r="I271" i="12"/>
  <c r="I263" i="12" s="1"/>
  <c r="K271" i="12"/>
  <c r="M271" i="12"/>
  <c r="O271" i="12"/>
  <c r="Q271" i="12"/>
  <c r="Q263" i="12" s="1"/>
  <c r="V271" i="12"/>
  <c r="G278" i="12"/>
  <c r="M278" i="12" s="1"/>
  <c r="I278" i="12"/>
  <c r="K278" i="12"/>
  <c r="O278" i="12"/>
  <c r="Q278" i="12"/>
  <c r="V278" i="12"/>
  <c r="G281" i="12"/>
  <c r="G280" i="12" s="1"/>
  <c r="I281" i="12"/>
  <c r="K281" i="12"/>
  <c r="K280" i="12" s="1"/>
  <c r="O281" i="12"/>
  <c r="O280" i="12" s="1"/>
  <c r="Q281" i="12"/>
  <c r="V281" i="12"/>
  <c r="V280" i="12" s="1"/>
  <c r="G283" i="12"/>
  <c r="I283" i="12"/>
  <c r="I280" i="12" s="1"/>
  <c r="K283" i="12"/>
  <c r="M283" i="12"/>
  <c r="O283" i="12"/>
  <c r="Q283" i="12"/>
  <c r="Q280" i="12" s="1"/>
  <c r="V283" i="12"/>
  <c r="G285" i="12"/>
  <c r="M285" i="12" s="1"/>
  <c r="I285" i="12"/>
  <c r="K285" i="12"/>
  <c r="O285" i="12"/>
  <c r="Q285" i="12"/>
  <c r="V285" i="12"/>
  <c r="G288" i="12"/>
  <c r="G287" i="12" s="1"/>
  <c r="I288" i="12"/>
  <c r="K288" i="12"/>
  <c r="K287" i="12" s="1"/>
  <c r="O288" i="12"/>
  <c r="O287" i="12" s="1"/>
  <c r="Q288" i="12"/>
  <c r="V288" i="12"/>
  <c r="V287" i="12" s="1"/>
  <c r="G294" i="12"/>
  <c r="I294" i="12"/>
  <c r="I287" i="12" s="1"/>
  <c r="K294" i="12"/>
  <c r="M294" i="12"/>
  <c r="O294" i="12"/>
  <c r="Q294" i="12"/>
  <c r="Q287" i="12" s="1"/>
  <c r="V294" i="12"/>
  <c r="G304" i="12"/>
  <c r="M304" i="12" s="1"/>
  <c r="I304" i="12"/>
  <c r="K304" i="12"/>
  <c r="O304" i="12"/>
  <c r="Q304" i="12"/>
  <c r="V304" i="12"/>
  <c r="G310" i="12"/>
  <c r="I310" i="12"/>
  <c r="K310" i="12"/>
  <c r="M310" i="12"/>
  <c r="O310" i="12"/>
  <c r="Q310" i="12"/>
  <c r="V310" i="12"/>
  <c r="G313" i="12"/>
  <c r="I313" i="12"/>
  <c r="I312" i="12" s="1"/>
  <c r="K313" i="12"/>
  <c r="M313" i="12"/>
  <c r="O313" i="12"/>
  <c r="Q313" i="12"/>
  <c r="Q312" i="12" s="1"/>
  <c r="V313" i="12"/>
  <c r="G316" i="12"/>
  <c r="M316" i="12" s="1"/>
  <c r="I316" i="12"/>
  <c r="K316" i="12"/>
  <c r="K312" i="12" s="1"/>
  <c r="O316" i="12"/>
  <c r="Q316" i="12"/>
  <c r="V316" i="12"/>
  <c r="V312" i="12" s="1"/>
  <c r="G320" i="12"/>
  <c r="I320" i="12"/>
  <c r="K320" i="12"/>
  <c r="M320" i="12"/>
  <c r="O320" i="12"/>
  <c r="Q320" i="12"/>
  <c r="V320" i="12"/>
  <c r="G323" i="12"/>
  <c r="G312" i="12" s="1"/>
  <c r="I323" i="12"/>
  <c r="K323" i="12"/>
  <c r="O323" i="12"/>
  <c r="O312" i="12" s="1"/>
  <c r="Q323" i="12"/>
  <c r="V323" i="12"/>
  <c r="G326" i="12"/>
  <c r="I326" i="12"/>
  <c r="K326" i="12"/>
  <c r="M326" i="12"/>
  <c r="O326" i="12"/>
  <c r="Q326" i="12"/>
  <c r="V326" i="12"/>
  <c r="G330" i="12"/>
  <c r="M330" i="12" s="1"/>
  <c r="I330" i="12"/>
  <c r="K330" i="12"/>
  <c r="O330" i="12"/>
  <c r="Q330" i="12"/>
  <c r="V330" i="12"/>
  <c r="G334" i="12"/>
  <c r="I334" i="12"/>
  <c r="K334" i="12"/>
  <c r="M334" i="12"/>
  <c r="O334" i="12"/>
  <c r="Q334" i="12"/>
  <c r="V334" i="12"/>
  <c r="G336" i="12"/>
  <c r="I336" i="12"/>
  <c r="I335" i="12" s="1"/>
  <c r="K336" i="12"/>
  <c r="M336" i="12"/>
  <c r="O336" i="12"/>
  <c r="Q336" i="12"/>
  <c r="Q335" i="12" s="1"/>
  <c r="V336" i="12"/>
  <c r="G347" i="12"/>
  <c r="M347" i="12" s="1"/>
  <c r="I347" i="12"/>
  <c r="K347" i="12"/>
  <c r="K335" i="12" s="1"/>
  <c r="O347" i="12"/>
  <c r="Q347" i="12"/>
  <c r="V347" i="12"/>
  <c r="V335" i="12" s="1"/>
  <c r="G352" i="12"/>
  <c r="I352" i="12"/>
  <c r="K352" i="12"/>
  <c r="M352" i="12"/>
  <c r="O352" i="12"/>
  <c r="Q352" i="12"/>
  <c r="V352" i="12"/>
  <c r="G354" i="12"/>
  <c r="G335" i="12" s="1"/>
  <c r="I354" i="12"/>
  <c r="K354" i="12"/>
  <c r="O354" i="12"/>
  <c r="O335" i="12" s="1"/>
  <c r="Q354" i="12"/>
  <c r="V354" i="12"/>
  <c r="G357" i="12"/>
  <c r="I357" i="12"/>
  <c r="K357" i="12"/>
  <c r="M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I359" i="12"/>
  <c r="K359" i="12"/>
  <c r="M359" i="12"/>
  <c r="O359" i="12"/>
  <c r="Q359" i="12"/>
  <c r="V359" i="12"/>
  <c r="G370" i="12"/>
  <c r="M370" i="12" s="1"/>
  <c r="I370" i="12"/>
  <c r="K370" i="12"/>
  <c r="O370" i="12"/>
  <c r="Q370" i="12"/>
  <c r="V370" i="12"/>
  <c r="G372" i="12"/>
  <c r="M372" i="12" s="1"/>
  <c r="I372" i="12"/>
  <c r="K372" i="12"/>
  <c r="K371" i="12" s="1"/>
  <c r="O372" i="12"/>
  <c r="O371" i="12" s="1"/>
  <c r="Q372" i="12"/>
  <c r="V372" i="12"/>
  <c r="V371" i="12" s="1"/>
  <c r="G377" i="12"/>
  <c r="I377" i="12"/>
  <c r="K377" i="12"/>
  <c r="M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I381" i="12"/>
  <c r="I371" i="12" s="1"/>
  <c r="K381" i="12"/>
  <c r="M381" i="12"/>
  <c r="O381" i="12"/>
  <c r="Q381" i="12"/>
  <c r="Q371" i="12" s="1"/>
  <c r="V381" i="12"/>
  <c r="G395" i="12"/>
  <c r="M395" i="12" s="1"/>
  <c r="I395" i="12"/>
  <c r="K395" i="12"/>
  <c r="O395" i="12"/>
  <c r="Q395" i="12"/>
  <c r="V395" i="12"/>
  <c r="G404" i="12"/>
  <c r="I404" i="12"/>
  <c r="K404" i="12"/>
  <c r="M404" i="12"/>
  <c r="O404" i="12"/>
  <c r="Q404" i="12"/>
  <c r="V404" i="12"/>
  <c r="G407" i="12"/>
  <c r="M407" i="12" s="1"/>
  <c r="I407" i="12"/>
  <c r="K407" i="12"/>
  <c r="O407" i="12"/>
  <c r="Q407" i="12"/>
  <c r="V407" i="12"/>
  <c r="I439" i="12"/>
  <c r="Q439" i="12"/>
  <c r="G440" i="12"/>
  <c r="M440" i="12" s="1"/>
  <c r="M439" i="12" s="1"/>
  <c r="I440" i="12"/>
  <c r="K440" i="12"/>
  <c r="K439" i="12" s="1"/>
  <c r="O440" i="12"/>
  <c r="O439" i="12" s="1"/>
  <c r="Q440" i="12"/>
  <c r="V440" i="12"/>
  <c r="V439" i="12" s="1"/>
  <c r="G442" i="12"/>
  <c r="G441" i="12" s="1"/>
  <c r="I442" i="12"/>
  <c r="K442" i="12"/>
  <c r="K441" i="12" s="1"/>
  <c r="O442" i="12"/>
  <c r="O441" i="12" s="1"/>
  <c r="Q442" i="12"/>
  <c r="V442" i="12"/>
  <c r="V441" i="12" s="1"/>
  <c r="G443" i="12"/>
  <c r="I443" i="12"/>
  <c r="I441" i="12" s="1"/>
  <c r="K443" i="12"/>
  <c r="M443" i="12"/>
  <c r="O443" i="12"/>
  <c r="Q443" i="12"/>
  <c r="Q441" i="12" s="1"/>
  <c r="V443" i="12"/>
  <c r="G444" i="12"/>
  <c r="M444" i="12" s="1"/>
  <c r="I444" i="12"/>
  <c r="K444" i="12"/>
  <c r="O444" i="12"/>
  <c r="Q444" i="12"/>
  <c r="V444" i="12"/>
  <c r="G476" i="12"/>
  <c r="I476" i="12"/>
  <c r="K476" i="12"/>
  <c r="M476" i="12"/>
  <c r="O476" i="12"/>
  <c r="Q476" i="12"/>
  <c r="V476" i="12"/>
  <c r="G508" i="12"/>
  <c r="M508" i="12" s="1"/>
  <c r="I508" i="12"/>
  <c r="K508" i="12"/>
  <c r="O508" i="12"/>
  <c r="Q508" i="12"/>
  <c r="V508" i="12"/>
  <c r="G510" i="12"/>
  <c r="M510" i="12" s="1"/>
  <c r="I510" i="12"/>
  <c r="K510" i="12"/>
  <c r="K509" i="12" s="1"/>
  <c r="O510" i="12"/>
  <c r="O509" i="12" s="1"/>
  <c r="Q510" i="12"/>
  <c r="V510" i="12"/>
  <c r="V509" i="12" s="1"/>
  <c r="G512" i="12"/>
  <c r="I512" i="12"/>
  <c r="K512" i="12"/>
  <c r="M512" i="12"/>
  <c r="O512" i="12"/>
  <c r="Q512" i="12"/>
  <c r="V512" i="12"/>
  <c r="G514" i="12"/>
  <c r="M514" i="12" s="1"/>
  <c r="I514" i="12"/>
  <c r="K514" i="12"/>
  <c r="O514" i="12"/>
  <c r="Q514" i="12"/>
  <c r="V514" i="12"/>
  <c r="G515" i="12"/>
  <c r="I515" i="12"/>
  <c r="I509" i="12" s="1"/>
  <c r="K515" i="12"/>
  <c r="M515" i="12"/>
  <c r="O515" i="12"/>
  <c r="Q515" i="12"/>
  <c r="Q509" i="12" s="1"/>
  <c r="V515" i="12"/>
  <c r="G517" i="12"/>
  <c r="M517" i="12" s="1"/>
  <c r="I517" i="12"/>
  <c r="K517" i="12"/>
  <c r="O517" i="12"/>
  <c r="Q517" i="12"/>
  <c r="V517" i="12"/>
  <c r="G519" i="12"/>
  <c r="I519" i="12"/>
  <c r="K519" i="12"/>
  <c r="M519" i="12"/>
  <c r="O519" i="12"/>
  <c r="Q519" i="12"/>
  <c r="V519" i="12"/>
  <c r="G521" i="12"/>
  <c r="M521" i="12" s="1"/>
  <c r="I521" i="12"/>
  <c r="K521" i="12"/>
  <c r="O521" i="12"/>
  <c r="Q521" i="12"/>
  <c r="V521" i="12"/>
  <c r="I522" i="12"/>
  <c r="Q522" i="12"/>
  <c r="G523" i="12"/>
  <c r="M523" i="12" s="1"/>
  <c r="M522" i="12" s="1"/>
  <c r="I523" i="12"/>
  <c r="K523" i="12"/>
  <c r="K522" i="12" s="1"/>
  <c r="O523" i="12"/>
  <c r="O522" i="12" s="1"/>
  <c r="Q523" i="12"/>
  <c r="V523" i="12"/>
  <c r="V522" i="12" s="1"/>
  <c r="G525" i="12"/>
  <c r="I525" i="12"/>
  <c r="K525" i="12"/>
  <c r="M525" i="12"/>
  <c r="O525" i="12"/>
  <c r="Q525" i="12"/>
  <c r="V525" i="12"/>
  <c r="G527" i="12"/>
  <c r="M527" i="12" s="1"/>
  <c r="I527" i="12"/>
  <c r="K527" i="12"/>
  <c r="O527" i="12"/>
  <c r="Q527" i="12"/>
  <c r="V527" i="12"/>
  <c r="I528" i="12"/>
  <c r="Q528" i="12"/>
  <c r="G529" i="12"/>
  <c r="M529" i="12" s="1"/>
  <c r="I529" i="12"/>
  <c r="K529" i="12"/>
  <c r="K528" i="12" s="1"/>
  <c r="O529" i="12"/>
  <c r="O528" i="12" s="1"/>
  <c r="Q529" i="12"/>
  <c r="V529" i="12"/>
  <c r="V528" i="12" s="1"/>
  <c r="G534" i="12"/>
  <c r="I534" i="12"/>
  <c r="K534" i="12"/>
  <c r="M534" i="12"/>
  <c r="O534" i="12"/>
  <c r="Q534" i="12"/>
  <c r="V534" i="12"/>
  <c r="G543" i="12"/>
  <c r="M543" i="12" s="1"/>
  <c r="I543" i="12"/>
  <c r="K543" i="12"/>
  <c r="O543" i="12"/>
  <c r="Q543" i="12"/>
  <c r="V543" i="12"/>
  <c r="G545" i="12"/>
  <c r="M545" i="12" s="1"/>
  <c r="I545" i="12"/>
  <c r="K545" i="12"/>
  <c r="K544" i="12" s="1"/>
  <c r="O545" i="12"/>
  <c r="O544" i="12" s="1"/>
  <c r="Q545" i="12"/>
  <c r="V545" i="12"/>
  <c r="V544" i="12" s="1"/>
  <c r="G546" i="12"/>
  <c r="I546" i="12"/>
  <c r="K546" i="12"/>
  <c r="M546" i="12"/>
  <c r="O546" i="12"/>
  <c r="Q546" i="12"/>
  <c r="V546" i="12"/>
  <c r="G547" i="12"/>
  <c r="M547" i="12" s="1"/>
  <c r="I547" i="12"/>
  <c r="K547" i="12"/>
  <c r="O547" i="12"/>
  <c r="Q547" i="12"/>
  <c r="V547" i="12"/>
  <c r="G548" i="12"/>
  <c r="I548" i="12"/>
  <c r="I544" i="12" s="1"/>
  <c r="K548" i="12"/>
  <c r="M548" i="12"/>
  <c r="O548" i="12"/>
  <c r="Q548" i="12"/>
  <c r="Q544" i="12" s="1"/>
  <c r="V548" i="12"/>
  <c r="G549" i="12"/>
  <c r="M549" i="12" s="1"/>
  <c r="I549" i="12"/>
  <c r="K549" i="12"/>
  <c r="O549" i="12"/>
  <c r="Q549" i="12"/>
  <c r="V549" i="12"/>
  <c r="G550" i="12"/>
  <c r="I550" i="12"/>
  <c r="K550" i="12"/>
  <c r="M550" i="12"/>
  <c r="O550" i="12"/>
  <c r="Q550" i="12"/>
  <c r="V550" i="12"/>
  <c r="G551" i="12"/>
  <c r="M551" i="12" s="1"/>
  <c r="I551" i="12"/>
  <c r="K551" i="12"/>
  <c r="O551" i="12"/>
  <c r="Q551" i="12"/>
  <c r="V551" i="12"/>
  <c r="G552" i="12"/>
  <c r="I552" i="12"/>
  <c r="K552" i="12"/>
  <c r="M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I554" i="12"/>
  <c r="K554" i="12"/>
  <c r="M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I556" i="12"/>
  <c r="K556" i="12"/>
  <c r="M556" i="12"/>
  <c r="O556" i="12"/>
  <c r="Q556" i="12"/>
  <c r="V556" i="12"/>
  <c r="G557" i="12"/>
  <c r="M557" i="12" s="1"/>
  <c r="I557" i="12"/>
  <c r="K557" i="12"/>
  <c r="O557" i="12"/>
  <c r="Q557" i="12"/>
  <c r="V557" i="12"/>
  <c r="G559" i="12"/>
  <c r="G558" i="12" s="1"/>
  <c r="I559" i="12"/>
  <c r="K559" i="12"/>
  <c r="K558" i="12" s="1"/>
  <c r="O559" i="12"/>
  <c r="O558" i="12" s="1"/>
  <c r="Q559" i="12"/>
  <c r="V559" i="12"/>
  <c r="V558" i="12" s="1"/>
  <c r="G613" i="12"/>
  <c r="I613" i="12"/>
  <c r="I558" i="12" s="1"/>
  <c r="K613" i="12"/>
  <c r="M613" i="12"/>
  <c r="O613" i="12"/>
  <c r="Q613" i="12"/>
  <c r="Q558" i="12" s="1"/>
  <c r="V613" i="12"/>
  <c r="G649" i="12"/>
  <c r="K649" i="12"/>
  <c r="O649" i="12"/>
  <c r="V649" i="12"/>
  <c r="G650" i="12"/>
  <c r="I650" i="12"/>
  <c r="I649" i="12" s="1"/>
  <c r="K650" i="12"/>
  <c r="M650" i="12"/>
  <c r="M649" i="12" s="1"/>
  <c r="O650" i="12"/>
  <c r="Q650" i="12"/>
  <c r="Q649" i="12" s="1"/>
  <c r="V650" i="12"/>
  <c r="G651" i="12"/>
  <c r="K651" i="12"/>
  <c r="O651" i="12"/>
  <c r="V651" i="12"/>
  <c r="G652" i="12"/>
  <c r="I652" i="12"/>
  <c r="I651" i="12" s="1"/>
  <c r="K652" i="12"/>
  <c r="M652" i="12"/>
  <c r="M651" i="12" s="1"/>
  <c r="O652" i="12"/>
  <c r="Q652" i="12"/>
  <c r="Q651" i="12" s="1"/>
  <c r="V652" i="12"/>
  <c r="G654" i="12"/>
  <c r="I654" i="12"/>
  <c r="I653" i="12" s="1"/>
  <c r="K654" i="12"/>
  <c r="M654" i="12"/>
  <c r="O654" i="12"/>
  <c r="Q654" i="12"/>
  <c r="Q653" i="12" s="1"/>
  <c r="V654" i="12"/>
  <c r="G655" i="12"/>
  <c r="G653" i="12" s="1"/>
  <c r="I655" i="12"/>
  <c r="K655" i="12"/>
  <c r="O655" i="12"/>
  <c r="O653" i="12" s="1"/>
  <c r="Q655" i="12"/>
  <c r="V655" i="12"/>
  <c r="G656" i="12"/>
  <c r="I656" i="12"/>
  <c r="K656" i="12"/>
  <c r="M656" i="12"/>
  <c r="O656" i="12"/>
  <c r="Q656" i="12"/>
  <c r="V656" i="12"/>
  <c r="G657" i="12"/>
  <c r="M657" i="12" s="1"/>
  <c r="I657" i="12"/>
  <c r="K657" i="12"/>
  <c r="K653" i="12" s="1"/>
  <c r="O657" i="12"/>
  <c r="Q657" i="12"/>
  <c r="V657" i="12"/>
  <c r="V653" i="12" s="1"/>
  <c r="I658" i="12"/>
  <c r="Q658" i="12"/>
  <c r="G659" i="12"/>
  <c r="G658" i="12" s="1"/>
  <c r="I659" i="12"/>
  <c r="K659" i="12"/>
  <c r="K658" i="12" s="1"/>
  <c r="O659" i="12"/>
  <c r="O658" i="12" s="1"/>
  <c r="Q659" i="12"/>
  <c r="V659" i="12"/>
  <c r="V658" i="12" s="1"/>
  <c r="AE661" i="12"/>
  <c r="AF661" i="12"/>
  <c r="I20" i="1"/>
  <c r="I19" i="1"/>
  <c r="I18" i="1"/>
  <c r="I17" i="1"/>
  <c r="I16" i="1"/>
  <c r="I80" i="1"/>
  <c r="J79" i="1" s="1"/>
  <c r="J65" i="1"/>
  <c r="F52" i="1"/>
  <c r="G52" i="1"/>
  <c r="G25" i="1" s="1"/>
  <c r="A25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2" i="1" s="1"/>
  <c r="J28" i="1"/>
  <c r="J26" i="1"/>
  <c r="G38" i="1"/>
  <c r="F38" i="1"/>
  <c r="J23" i="1"/>
  <c r="J24" i="1"/>
  <c r="J25" i="1"/>
  <c r="J27" i="1"/>
  <c r="E24" i="1"/>
  <c r="E26" i="1"/>
  <c r="J77" i="1" l="1"/>
  <c r="J74" i="1"/>
  <c r="J62" i="1"/>
  <c r="J67" i="1"/>
  <c r="J71" i="1"/>
  <c r="J66" i="1"/>
  <c r="J69" i="1"/>
  <c r="J72" i="1"/>
  <c r="J68" i="1"/>
  <c r="J70" i="1"/>
  <c r="J73" i="1"/>
  <c r="J64" i="1"/>
  <c r="J75" i="1"/>
  <c r="J60" i="1"/>
  <c r="J63" i="1"/>
  <c r="J59" i="1"/>
  <c r="J61" i="1"/>
  <c r="J76" i="1"/>
  <c r="J78" i="1"/>
  <c r="A26" i="1"/>
  <c r="G26" i="1"/>
  <c r="G28" i="1"/>
  <c r="G23" i="1"/>
  <c r="AF67" i="17"/>
  <c r="M60" i="17"/>
  <c r="M59" i="17" s="1"/>
  <c r="M56" i="17"/>
  <c r="M54" i="17" s="1"/>
  <c r="M31" i="17"/>
  <c r="M27" i="17" s="1"/>
  <c r="M15" i="17"/>
  <c r="M8" i="17" s="1"/>
  <c r="M17" i="14"/>
  <c r="M13" i="14" s="1"/>
  <c r="AF21" i="14"/>
  <c r="M38" i="13"/>
  <c r="M43" i="13"/>
  <c r="M42" i="13" s="1"/>
  <c r="M30" i="13"/>
  <c r="M27" i="13" s="1"/>
  <c r="M15" i="13"/>
  <c r="M8" i="13" s="1"/>
  <c r="AF52" i="13"/>
  <c r="M528" i="12"/>
  <c r="M509" i="12"/>
  <c r="M312" i="12"/>
  <c r="M544" i="12"/>
  <c r="M371" i="12"/>
  <c r="M335" i="12"/>
  <c r="M659" i="12"/>
  <c r="M658" i="12" s="1"/>
  <c r="M655" i="12"/>
  <c r="M653" i="12" s="1"/>
  <c r="M559" i="12"/>
  <c r="M558" i="12" s="1"/>
  <c r="G544" i="12"/>
  <c r="G528" i="12"/>
  <c r="G522" i="12"/>
  <c r="G509" i="12"/>
  <c r="M442" i="12"/>
  <c r="M441" i="12" s="1"/>
  <c r="G439" i="12"/>
  <c r="G371" i="12"/>
  <c r="M354" i="12"/>
  <c r="M323" i="12"/>
  <c r="M288" i="12"/>
  <c r="M287" i="12" s="1"/>
  <c r="M281" i="12"/>
  <c r="M280" i="12" s="1"/>
  <c r="M264" i="12"/>
  <c r="M263" i="12" s="1"/>
  <c r="M254" i="12"/>
  <c r="M251" i="12" s="1"/>
  <c r="M165" i="12"/>
  <c r="M157" i="12" s="1"/>
  <c r="M62" i="12"/>
  <c r="M8" i="12" s="1"/>
  <c r="I21" i="1"/>
  <c r="J51" i="1"/>
  <c r="J47" i="1"/>
  <c r="J43" i="1"/>
  <c r="J39" i="1"/>
  <c r="J52" i="1" s="1"/>
  <c r="J48" i="1"/>
  <c r="J44" i="1"/>
  <c r="J40" i="1"/>
  <c r="J50" i="1"/>
  <c r="J46" i="1"/>
  <c r="J49" i="1"/>
  <c r="J45" i="1"/>
  <c r="J41" i="1"/>
  <c r="J42" i="1"/>
  <c r="H52" i="1"/>
  <c r="J80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FD21AF0A-8BB9-402F-84E9-A83321CF0C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AA7857-5CC8-4010-A136-E7A8C2214A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36A40327-0987-4D22-BDAB-6359FFA0B0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4C291C-2D5A-4094-9CE9-FC165C9CA4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7C1437C-A046-4855-88FE-9E5CB49DC4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636A42-DC07-4AC6-B36D-B61AFB5877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2193456-657A-414E-A97B-E6C6941804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84AF08F-F583-4EAD-B795-3C808EE68E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9BC8FFD-058B-4B94-AA3E-30501295B8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5761A6-4C69-4B0F-AB23-9B2502C501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F3CCC714-0048-4453-9759-13616134B6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4538FE-3578-4726-AB0D-CBF89C14C6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<sst xmlns="http://schemas.openxmlformats.org/spreadsheetml/2006/main" count="2863" uniqueCount="685">
  <si>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</si>
  <si>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</si>
  <si>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</si>
  <si>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</si>
  <si>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</si>
  <si>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</si>
  <si>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</si>
  <si>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</si>
  <si>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</si>
  <si>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</si>
  <si>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</si>
  <si>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</si>
  <si>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</si>
  <si>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</si>
  <si>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</si>
  <si>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</si>
  <si>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</si>
  <si>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</si>
  <si>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</si>
  <si>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</si>
  <si>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</si>
  <si>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</si>
  <si>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</si>
  <si>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</si>
  <si>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</si>
  <si>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</si>
  <si>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</si>
  <si>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</si>
  <si>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</si>
  <si>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</si>
  <si>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</si>
  <si>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</si>
  <si>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</si>
  <si>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</si>
  <si>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</si>
  <si>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</si>
  <si>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</si>
  <si>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</si>
  <si>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</si>
  <si>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</si>
  <si>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</si>
  <si>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</si>
  <si>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</si>
  <si>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2022/06</t>
  </si>
  <si>
    <t>Novostavba skladu posypové soli na par.č.1600/1 v k.ú.Moravský Krumlov</t>
  </si>
  <si>
    <t>Stavba</t>
  </si>
  <si>
    <t>SO01</t>
  </si>
  <si>
    <t>Sklad posypové soli</t>
  </si>
  <si>
    <t>D.1.1.</t>
  </si>
  <si>
    <t>Architektonicko konstrukční řešení</t>
  </si>
  <si>
    <t>SO02</t>
  </si>
  <si>
    <t>Přípojka splaškové kanalizace</t>
  </si>
  <si>
    <t>D.1.1</t>
  </si>
  <si>
    <t>Stavební řešení</t>
  </si>
  <si>
    <t>SO03</t>
  </si>
  <si>
    <t>Kanalizace dešťová</t>
  </si>
  <si>
    <t>SO04</t>
  </si>
  <si>
    <t>Vodovodní přípojka</t>
  </si>
  <si>
    <t>SO05</t>
  </si>
  <si>
    <t>Přípojka elektro SLN</t>
  </si>
  <si>
    <t>Elektroinstalace</t>
  </si>
  <si>
    <t>SO06</t>
  </si>
  <si>
    <t>HTÚ, příprava území, komunikace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</si>
  <si>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</si>
  <si>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</si>
  <si>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</si>
  <si>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</si>
  <si>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</si>
  <si>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</si>
  <si>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</si>
  <si>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</si>
  <si>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</si>
  <si>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</si>
  <si>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</si>
  <si>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</si>
  <si>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</si>
  <si>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</si>
  <si>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</si>
  <si>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</si>
  <si>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</si>
  <si>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</si>
  <si>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</si>
  <si>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</si>
  <si>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</si>
  <si>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</si>
  <si>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</si>
  <si>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</si>
  <si>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</si>
  <si>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</si>
  <si>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</si>
  <si>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</si>
  <si>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</si>
  <si>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</si>
  <si>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</si>
  <si>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</si>
  <si>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</si>
  <si>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</si>
  <si>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</si>
  <si>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</si>
  <si>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</si>
  <si>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</si>
  <si>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</si>
  <si>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</si>
  <si>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</si>
  <si>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</si>
  <si>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</si>
  <si>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</si>
  <si>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</si>
  <si>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</si>
  <si>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</si>
  <si>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</si>
  <si>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</si>
  <si>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</si>
  <si>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</si>
  <si>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</si>
  <si>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</si>
  <si>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</si>
  <si>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</si>
  <si>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</si>
  <si>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</si>
  <si>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</si>
  <si>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</si>
  <si>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</si>
  <si>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</si>
  <si>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</si>
  <si>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</si>
  <si>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</si>
  <si>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</si>
  <si>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</si>
  <si>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</si>
  <si>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</si>
  <si>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</si>
  <si>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</si>
  <si>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</si>
  <si>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</si>
  <si>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132201210</t>
  </si>
  <si>
    <t>Hloubení rýh š.do 200 cm hor.3 do 50 m3,STROJNĚ</t>
  </si>
  <si>
    <t>m3</t>
  </si>
  <si>
    <t>RTS 22/ I</t>
  </si>
  <si>
    <t>Indiv</t>
  </si>
  <si>
    <t>Práce</t>
  </si>
  <si>
    <t>POL1_</t>
  </si>
  <si>
    <t xml:space="preserve">pro podsyp zaklad.kcí+mazaninu : </t>
  </si>
  <si>
    <t>VV</t>
  </si>
  <si>
    <t>š.900mm : (9,94+3,5*2)*1,1*0,4</t>
  </si>
  <si>
    <t>š.500mm : (5,69*2+5,54+6,17*2+3,73+5+3,6)*0,7*0,4</t>
  </si>
  <si>
    <t>š.2100mm : 17,5*2*2,4*0,4</t>
  </si>
  <si>
    <t>š.2000mm : (18,5*2)*2,2*0,4</t>
  </si>
  <si>
    <t>(2,5*6+0,6*4)*0,77*0,4</t>
  </si>
  <si>
    <t>š.1700mm : (3,52+6,9)*1,9*0,4</t>
  </si>
  <si>
    <t>Mezisoučet</t>
  </si>
  <si>
    <t>š.900mm : (9,94+3,5*2)*1,9*0,6</t>
  </si>
  <si>
    <t>š.500mm : (5,69*2+5,54+6,17*2+3,73+5+3,6)*1,5*0,6</t>
  </si>
  <si>
    <t>š.2100mm : 17,5*2*3,2*0,6</t>
  </si>
  <si>
    <t>š.2000mm : (18,5*2)*3*0,6</t>
  </si>
  <si>
    <t>(2,5*6+0,6*4)*1,57*0,6</t>
  </si>
  <si>
    <t>š.1700mm : (3,52+6,9)*2,7*0,6</t>
  </si>
  <si>
    <t>132201219</t>
  </si>
  <si>
    <t>Přípl.za lepivost,hloubení rýh 200cm,hor.3,STROJNĚ</t>
  </si>
  <si>
    <t>162301101</t>
  </si>
  <si>
    <t>Vodorovné přemístění výkopku z hor.1-4 do 500 m</t>
  </si>
  <si>
    <t>š.900mm : (9,94+3,5*2)*1*0,6</t>
  </si>
  <si>
    <t>š.500mm : (5,69*2+5,54+6,17*2+3,73+5+3,6)*1*0,6</t>
  </si>
  <si>
    <t>š.2100mm : 17,5*2*1*0,6</t>
  </si>
  <si>
    <t>š.2000mm : (18,5*2)*1*0,6</t>
  </si>
  <si>
    <t>(2,5*6+0,6*4)*1*0,6</t>
  </si>
  <si>
    <t>š.1700mm : (3,52+6,9)*1*0,6</t>
  </si>
  <si>
    <t>162701105</t>
  </si>
  <si>
    <t>Vodorovné přemístění výkopku z hor.1-4 do 10000 m</t>
  </si>
  <si>
    <t>167101101</t>
  </si>
  <si>
    <t>Nakládání výkopku z hor.1-4 v množství do 100 m3</t>
  </si>
  <si>
    <t>171201201</t>
  </si>
  <si>
    <t>Uložení sypaniny na skl.-sypanina na výšku přes 2m</t>
  </si>
  <si>
    <t>174101101</t>
  </si>
  <si>
    <t>Zásyp jam, rýh, šachet se zhutněním</t>
  </si>
  <si>
    <t>199000002</t>
  </si>
  <si>
    <t>Poplatek za skládku horniny 1- 4, č. dle katal. odpadů 17 05 04</t>
  </si>
  <si>
    <t>58330002.A</t>
  </si>
  <si>
    <t>Štěrkopísek k zásypu</t>
  </si>
  <si>
    <t>t</t>
  </si>
  <si>
    <t>SPCM</t>
  </si>
  <si>
    <t>Specifikace</t>
  </si>
  <si>
    <t>POL3_</t>
  </si>
  <si>
    <t>Začátek provozního součtu</t>
  </si>
  <si>
    <t xml:space="preserve">  š.900mm : (9,94+3,5*2)*1*0,6</t>
  </si>
  <si>
    <t xml:space="preserve">  š.500mm : (5,69*2+5,54+6,17*2+3,73+5+3,6)*1*0,6</t>
  </si>
  <si>
    <t xml:space="preserve">  š.2100mm : 17,5*2*1*0,6</t>
  </si>
  <si>
    <t xml:space="preserve">  š.2000mm : (18,5*2)*1*0,6</t>
  </si>
  <si>
    <t xml:space="preserve">      (2,5*6+0,6*4)*1*0,6</t>
  </si>
  <si>
    <t xml:space="preserve">  š.1700mm : (3,52+6,9)*1*0,6</t>
  </si>
  <si>
    <t xml:space="preserve">  Mezisoučet</t>
  </si>
  <si>
    <t>Konec provozního součtu</t>
  </si>
  <si>
    <t>95,01*1,8</t>
  </si>
  <si>
    <t>271531111</t>
  </si>
  <si>
    <t>Polštář základu z kameniva hr. drceného 16-63 mm</t>
  </si>
  <si>
    <t>š.900mm : (9,94+3,5*2)*1,1*0,3</t>
  </si>
  <si>
    <t>š.500mm : (5,69*2+5,54+6,17*2+3,73+5+3,6)*0,7*0,3</t>
  </si>
  <si>
    <t>š.2100mm : 17,5*2*2,4*0,3</t>
  </si>
  <si>
    <t>š.2000mm : (18,5*2)*2,2*0,3</t>
  </si>
  <si>
    <t>(2,5*6+0,6*4)*0,77*0,3</t>
  </si>
  <si>
    <t>š.1700mm : (3,52+6,9)*1,9*0,3</t>
  </si>
  <si>
    <t>271531113</t>
  </si>
  <si>
    <t>Polštář základu z kameniva hr. drceného 16-32 mm</t>
  </si>
  <si>
    <t>(18,95*26,7+14*4,6)*0,15</t>
  </si>
  <si>
    <t>271531114</t>
  </si>
  <si>
    <t>Polštář základu z kameniva drceného 8-16 mm</t>
  </si>
  <si>
    <t>(18,95*26,7+14*4,6)*0,12</t>
  </si>
  <si>
    <t>273323411</t>
  </si>
  <si>
    <t>Železobeton základ. desek vodostavební C 25/30</t>
  </si>
  <si>
    <t>pod technologií : 5,12*3,52*0,25</t>
  </si>
  <si>
    <t>(5,12*2+3,22*2)*0,45*0,15</t>
  </si>
  <si>
    <t>pod asfalt : (21,4*16,24+9,2*4,7)*0,26</t>
  </si>
  <si>
    <t>-5,12*3,52*0,26</t>
  </si>
  <si>
    <t>273351215</t>
  </si>
  <si>
    <t>Bednění stěn základových desek - zřízení</t>
  </si>
  <si>
    <t>m2</t>
  </si>
  <si>
    <t>technologie : (3,52*2+5,12*2)*0,7</t>
  </si>
  <si>
    <t>(4,82*2+3,22*2)*0,45</t>
  </si>
  <si>
    <t>pod asfalt : (21,4*2+16,24*2+9,2*2+4,7*2)*0,26</t>
  </si>
  <si>
    <t>273351216</t>
  </si>
  <si>
    <t>Bednění stěn základových desek - odstranění</t>
  </si>
  <si>
    <t>273362021</t>
  </si>
  <si>
    <t>Výztuž základových desek ze svařovaných sití KARI</t>
  </si>
  <si>
    <t>pod technologii : 5,12*3,52*2*0,01*1,1</t>
  </si>
  <si>
    <t>(5,12*2+3,22*2)*0,45*0,1*1,1</t>
  </si>
  <si>
    <t>pod asfalt : (21,4*16,24+9,2*4,7)*2*0,01*1,1</t>
  </si>
  <si>
    <t>-5,12*3,52*2*0,01*1,1</t>
  </si>
  <si>
    <t>274323411</t>
  </si>
  <si>
    <t>Železobeton základ. pasů vodostavební C25/30</t>
  </si>
  <si>
    <t>š.900mm : (9,94+3,5*2)*0,9*0,6</t>
  </si>
  <si>
    <t>š.500mm : (5,69*2+5,54+6,17*2+3,73+5+3,6)*0,5*0,6</t>
  </si>
  <si>
    <t>š.2100mm : 17,5*2*2,2*0,6</t>
  </si>
  <si>
    <t>š.2000mm : (18,5*2)*2*0,6</t>
  </si>
  <si>
    <t>(2,5*6+0,6*4)*0,57*0,6</t>
  </si>
  <si>
    <t>š.1700mm : (3,52+6,9)*1,7*0,6</t>
  </si>
  <si>
    <t>274351215</t>
  </si>
  <si>
    <t>Bednění stěn základových pasů - zřízení</t>
  </si>
  <si>
    <t>(17,5*2+27,06*2+0,57*16+3,5*2+8,14*2+9,84+4,4*2)*0,6</t>
  </si>
  <si>
    <t>(3,73*4+6,17*6+5*4+4,25*2+3,5*2+3,98*2+5,69*4+5,54*2+5,12*2+3,52*2)*0,6</t>
  </si>
  <si>
    <t>274351216</t>
  </si>
  <si>
    <t>Bednění stěn základových pasů - odstranění</t>
  </si>
  <si>
    <t>274361821</t>
  </si>
  <si>
    <t>Výztuž základ. pasů z betonářské oceli 10505 (R)</t>
  </si>
  <si>
    <t xml:space="preserve">  š.900mm : (9,94+3,5*2)*0,9*0,6</t>
  </si>
  <si>
    <t xml:space="preserve">  š.500mm : (5,69*2+5,54+6,17*2+3,73+5+3,6)*0,5*0,6</t>
  </si>
  <si>
    <t xml:space="preserve">  š.2100mm : 17,5*2*2,2*0,6</t>
  </si>
  <si>
    <t xml:space="preserve">  š.2000mm : (18,5*2)*2*0,6</t>
  </si>
  <si>
    <t xml:space="preserve">      (2,5*6+0,6*4)*0,57*0,6</t>
  </si>
  <si>
    <t xml:space="preserve">  š.1700mm : (3,52+6,9)*1,7*0,6</t>
  </si>
  <si>
    <t>128,8038*0,08</t>
  </si>
  <si>
    <t>275323411</t>
  </si>
  <si>
    <t>Železobeton základ. patek vodostavební C 25/30</t>
  </si>
  <si>
    <t>0,5*0,5*0,5*7</t>
  </si>
  <si>
    <t>0,965*0,5*0,5</t>
  </si>
  <si>
    <t>1*0,6*0,5*19</t>
  </si>
  <si>
    <t>1,74*1*0,5</t>
  </si>
  <si>
    <t>1,7*0,6*0,5</t>
  </si>
  <si>
    <t>1,5*1*0,5*8</t>
  </si>
  <si>
    <t>1,425*0,96*0,5</t>
  </si>
  <si>
    <t>275351215</t>
  </si>
  <si>
    <t>Bednění stěn základových patek - zřízení</t>
  </si>
  <si>
    <t>0,5*4*0,5*7</t>
  </si>
  <si>
    <t>(0,965*2+0,5*2)*0,5</t>
  </si>
  <si>
    <t>(1*2+0,6*2)*0,5*19</t>
  </si>
  <si>
    <t>(1,74*2+1*2)*0,5</t>
  </si>
  <si>
    <t>(1,7*2+0,6*2)*0,5</t>
  </si>
  <si>
    <t>(1,5*2+1*2)*0,5*8</t>
  </si>
  <si>
    <t>(1,425*2+0,96*2)*0,5</t>
  </si>
  <si>
    <t>275351216</t>
  </si>
  <si>
    <t>Bednění stěn základových patek - odstranění</t>
  </si>
  <si>
    <t>275361821</t>
  </si>
  <si>
    <t>Výztuž základ. patek z betonářské oceli 10 505 (R)</t>
  </si>
  <si>
    <t xml:space="preserve">      0,5*0,5*0,5*7</t>
  </si>
  <si>
    <t xml:space="preserve">      0,965*0,5*0,5</t>
  </si>
  <si>
    <t xml:space="preserve">      1*0,6*0,5*19</t>
  </si>
  <si>
    <t xml:space="preserve">      1,74*1*0,5</t>
  </si>
  <si>
    <t xml:space="preserve">      1,7*0,6*0,5</t>
  </si>
  <si>
    <t xml:space="preserve">      1,5*1*0,5*8</t>
  </si>
  <si>
    <t xml:space="preserve">      1,425*0,96*0,5</t>
  </si>
  <si>
    <t>14,88025*0,1</t>
  </si>
  <si>
    <t>564801111</t>
  </si>
  <si>
    <t>Podklad ze štěrkodrti po zhutnění tloušťky 3 cm</t>
  </si>
  <si>
    <t>(18,95*26,7+14*4,6)</t>
  </si>
  <si>
    <t>573231111</t>
  </si>
  <si>
    <t>Postřik živičný spojovací z emulze 0,5-0,7 kg/m2</t>
  </si>
  <si>
    <t>pod asfalt : (21,4*16,24+9,2*4,7)*2</t>
  </si>
  <si>
    <t>-5,12*3,52*2</t>
  </si>
  <si>
    <t>577141112</t>
  </si>
  <si>
    <t>Beton asfalt. ACO 11+,nebo ACO 16+,do 3 m, tl.5 cm plochy 201-1000 m2</t>
  </si>
  <si>
    <t>pod asfalt : (21,4*16,24+9,2*4,7)</t>
  </si>
  <si>
    <t>-5,12*3,52</t>
  </si>
  <si>
    <t>577141222</t>
  </si>
  <si>
    <t>Beton asfalt. ACL 22 ložný, š. do 3 m, tl. 5 cm plochy 201-1000 m2</t>
  </si>
  <si>
    <t>631313611</t>
  </si>
  <si>
    <t>Mazanina betonová tl. 8 - 12 cm C 16/20</t>
  </si>
  <si>
    <t>š.900mm : (9,94+3,5*2)*1,1*0,1</t>
  </si>
  <si>
    <t>š.500mm : (5,69*2+5,54+6,17*2+3,73+5+3,6)*0,7*0,1</t>
  </si>
  <si>
    <t>š.2100mm : 17,5*2*2,4*0,1</t>
  </si>
  <si>
    <t>š.2000mm : (18,5*2)*2,2*0,1</t>
  </si>
  <si>
    <t>(2,5*6+0,6*4)*0,77*0,1</t>
  </si>
  <si>
    <t>š.1700mm : (3,52+6,9)*1,9*0,1</t>
  </si>
  <si>
    <t>631361821</t>
  </si>
  <si>
    <t>Výztuž mazanin z betonářské oceli 10 505(R)</t>
  </si>
  <si>
    <t>š.900mm : (9,94+3,5*2)*1,1*0,0079*1,1</t>
  </si>
  <si>
    <t>š.500mm : (5,69*2+5,54+6,17*2+3,73+5+3,6)*0,7*0,0079*1,1</t>
  </si>
  <si>
    <t>š.2100mm : 17,5*2*2,4*0,0079*1,1</t>
  </si>
  <si>
    <t>š.2000mm : (18,5*2)*2,2*0,0079*1,1</t>
  </si>
  <si>
    <t>(2,5*6+0,6*4)*0,77*0,0079*1,1</t>
  </si>
  <si>
    <t>š.1700mm : (3,52+6,9)*1,9*0,0079*1,1</t>
  </si>
  <si>
    <t>639571215</t>
  </si>
  <si>
    <t>Kačírek pro okapový chodník tl. 150 mm</t>
  </si>
  <si>
    <t>okapový chodník : (27*2+18*2)*0,5</t>
  </si>
  <si>
    <t>917862111</t>
  </si>
  <si>
    <t>Osazení stojat. obrub.bet. s opěrou,lože z C 12/15 včetně obrubníku ABO 100/10/25</t>
  </si>
  <si>
    <t>m</t>
  </si>
  <si>
    <t>okapový chodník : 27*2+18*2</t>
  </si>
  <si>
    <t>919735114</t>
  </si>
  <si>
    <t>Řezání stávajícího živičného krytu tl. 15 - 20 cm</t>
  </si>
  <si>
    <t>(21,93+4,435+2)*2+(17,64+2)*2</t>
  </si>
  <si>
    <t>919735124</t>
  </si>
  <si>
    <t>Řezání stávajícího betonového krytu tl. 15 - 20 cm</t>
  </si>
  <si>
    <t>941941041</t>
  </si>
  <si>
    <t>Montáž lešení leh.řad.s podlahami,š.1,2 m, H 10 m</t>
  </si>
  <si>
    <t/>
  </si>
  <si>
    <t>pohled západní : 17*9,3</t>
  </si>
  <si>
    <t>pohled východní : 17*9,3</t>
  </si>
  <si>
    <t>pohled jižní : 22*8+4,7*4</t>
  </si>
  <si>
    <t>pohled severní : 22*8+4,7*4</t>
  </si>
  <si>
    <t>941941291</t>
  </si>
  <si>
    <t>Příplatek za každý měsíc použití lešení k pol.1041</t>
  </si>
  <si>
    <t xml:space="preserve">      </t>
  </si>
  <si>
    <t xml:space="preserve">  pohled západní : 17*9,3</t>
  </si>
  <si>
    <t xml:space="preserve">  pohled východní : 17*9,3</t>
  </si>
  <si>
    <t xml:space="preserve">  pohled jižní : 22*8+4,7*4</t>
  </si>
  <si>
    <t xml:space="preserve">  pohled severní : 22*8+4,7*4</t>
  </si>
  <si>
    <t>705,8*3</t>
  </si>
  <si>
    <t>941941841</t>
  </si>
  <si>
    <t>Demontáž lešení leh.řad.s podlahami,š.1,2 m,H 10 m</t>
  </si>
  <si>
    <t>949942101</t>
  </si>
  <si>
    <t>Nájem za hydraulickou zvedací plošinu, H do 27 m</t>
  </si>
  <si>
    <t>h</t>
  </si>
  <si>
    <t>10*5</t>
  </si>
  <si>
    <t>711171559</t>
  </si>
  <si>
    <t>Izolace proti vlhkosti vodorovná, fólií, volně včetně fólie PE Penefol 800, tl. 1,5 mm</t>
  </si>
  <si>
    <t>17,6*22,7</t>
  </si>
  <si>
    <t>4,4*10,1</t>
  </si>
  <si>
    <t>711172559</t>
  </si>
  <si>
    <t>Izolace proti vlhkosti svislá, fólií, volně včetně fólie PE Penefol 800, tl. 1,5 mm</t>
  </si>
  <si>
    <t>technologie : (3,52*2+5,12*2)*0,3</t>
  </si>
  <si>
    <t>711491171</t>
  </si>
  <si>
    <t>Izolace tlaková, podkladní textilie, vodorovná včetně dodávky textilie geoNETEX</t>
  </si>
  <si>
    <t>711491172</t>
  </si>
  <si>
    <t>Izolace tlaková, ochranná textilie, vodorovná včetně dodávky textilie geoNETEX</t>
  </si>
  <si>
    <t>711491271</t>
  </si>
  <si>
    <t>Izolace tlaková, podkladní textilie svislá včetně dodávky textilie geoNETEX</t>
  </si>
  <si>
    <t>711491272</t>
  </si>
  <si>
    <t>Izolace tlaková, ochranná textilie svislá včetně dodávky textilie geoNETEX</t>
  </si>
  <si>
    <t>998711201</t>
  </si>
  <si>
    <t>Přesun hmot pro izolace proti vodě, výšky do 6 m</t>
  </si>
  <si>
    <t>Přesun hmot</t>
  </si>
  <si>
    <t>POL7_</t>
  </si>
  <si>
    <t>762195000</t>
  </si>
  <si>
    <t>Spojovací a ochranné prostředky pro montáž stěn</t>
  </si>
  <si>
    <t xml:space="preserve">  římsy : </t>
  </si>
  <si>
    <t xml:space="preserve">      21,5*0,257*2</t>
  </si>
  <si>
    <t xml:space="preserve">      8,833*4*0,7</t>
  </si>
  <si>
    <t xml:space="preserve">      5*0,2*2</t>
  </si>
  <si>
    <t xml:space="preserve">      4,75*0,3*2</t>
  </si>
  <si>
    <t>40,6334*1,2*0,022</t>
  </si>
  <si>
    <t>762341620</t>
  </si>
  <si>
    <t>Montáž bednění okapových říms z palubek pero-drážka</t>
  </si>
  <si>
    <t>21,5*0,257*2</t>
  </si>
  <si>
    <t>8,833*4*0,7</t>
  </si>
  <si>
    <t>5*0,2*2</t>
  </si>
  <si>
    <t>4,75*0,3*2</t>
  </si>
  <si>
    <t>762342203</t>
  </si>
  <si>
    <t>Montáž laťování střech, vzdálenost latí 22 - 36 cm včetně dodávky řeziva, latě 4/6 cm</t>
  </si>
  <si>
    <t>197+197+23+23</t>
  </si>
  <si>
    <t>762633120</t>
  </si>
  <si>
    <t>Montáž vrat tesařských posuvných</t>
  </si>
  <si>
    <t>5,14*6,75</t>
  </si>
  <si>
    <t>5*4,7</t>
  </si>
  <si>
    <t>V1</t>
  </si>
  <si>
    <t>Vrata posuvná 5140/6750mm vč.pojezdu D+M</t>
  </si>
  <si>
    <t>kus</t>
  </si>
  <si>
    <t>Vlastní</t>
  </si>
  <si>
    <t>V2</t>
  </si>
  <si>
    <t>Vrata posuvná 4800/4700mm vč.pojezdu D+M</t>
  </si>
  <si>
    <t>61189997</t>
  </si>
  <si>
    <t>Palubka obkladová SM tl. 22 mm šíře 146 mm- j. A/B</t>
  </si>
  <si>
    <t>40,6334*1,2</t>
  </si>
  <si>
    <t>998762202</t>
  </si>
  <si>
    <t>Přesun hmot pro tesařské konstrukce, výšky do 12 m</t>
  </si>
  <si>
    <t>763713110</t>
  </si>
  <si>
    <t>Stěna z prefabrik. dílce, vč. výroby, tl. 85 mm</t>
  </si>
  <si>
    <t>příprava solanky : (7+5,3)*4,8</t>
  </si>
  <si>
    <t>pytlovaná sůl : (5,3+4,5)*3,8-3,5*3,5</t>
  </si>
  <si>
    <t>8,9*4,5-1,6*2</t>
  </si>
  <si>
    <t>hala obvod : (20,4*2+13,6-5,14-4,6)*4,8</t>
  </si>
  <si>
    <t>763732212</t>
  </si>
  <si>
    <t>Montáž střech z vazníků plnostěnných dl. do 18 m</t>
  </si>
  <si>
    <t>16,3*5</t>
  </si>
  <si>
    <t>763732222</t>
  </si>
  <si>
    <t>Montáž stojek pro rámové konstr.plnostěn.H do 10 m</t>
  </si>
  <si>
    <t>hlavní sloupy : 10*8</t>
  </si>
  <si>
    <t>763734113</t>
  </si>
  <si>
    <t>Montáž z ostatních prvků pl. do 500 cm2</t>
  </si>
  <si>
    <t>ztužidla 120/200 : 7*21,3</t>
  </si>
  <si>
    <t>vaznice 120/200 : 20*21,3</t>
  </si>
  <si>
    <t>výměny 140/140 : 13,8*2*2</t>
  </si>
  <si>
    <t>sloupky 140/140 : 4,8*2</t>
  </si>
  <si>
    <t>8,7</t>
  </si>
  <si>
    <t>3,8*8</t>
  </si>
  <si>
    <t>4,2*5</t>
  </si>
  <si>
    <t>výměny pytl.sůl 140/140 : 8,9*2</t>
  </si>
  <si>
    <t>diagonály pytl.sůl 140/140 : 2,5*5+1,5*2+1,6*2+1,7*2</t>
  </si>
  <si>
    <t>rozpěry hala 140/140 : 15*2</t>
  </si>
  <si>
    <t>rošt pod obklad z palubek 140/140 : 9*16*2+21*5*2+1,2*26</t>
  </si>
  <si>
    <t>vaznice pytl.sůl 320/140 : 5,2*5</t>
  </si>
  <si>
    <t>krokve pytl.sůl 140/200 : 4,7*2*6</t>
  </si>
  <si>
    <t>763734114</t>
  </si>
  <si>
    <t>Montáž z ostatních prvků pl. do 1 m2</t>
  </si>
  <si>
    <t>sloupy 20/60 : 7*8</t>
  </si>
  <si>
    <t>10*8,7</t>
  </si>
  <si>
    <t>sloupy 18/600 : 4,8*5</t>
  </si>
  <si>
    <t>ztužidlo vodorovné 14/64 : 19,65*2</t>
  </si>
  <si>
    <t>ztužidlo vodorovné 16/48 : 9+5,1</t>
  </si>
  <si>
    <t>ztužidlo vodorovné 16/60 : 5,34+6,7</t>
  </si>
  <si>
    <t>sloup 16/44 : 4,8</t>
  </si>
  <si>
    <t>sloup 12/18 : 8</t>
  </si>
  <si>
    <t>763793111</t>
  </si>
  <si>
    <t>Montáž spoj.prostředků ocelových,kotevních želez</t>
  </si>
  <si>
    <t>kg</t>
  </si>
  <si>
    <t>K1 kotvení hlavních sloupů : 10*12</t>
  </si>
  <si>
    <t>K2 kokvení ztužujících žebet : 22*10</t>
  </si>
  <si>
    <t>763V</t>
  </si>
  <si>
    <t>Výroba prvků dřevěných z lepených hranolů</t>
  </si>
  <si>
    <t>vazníky střešní : 8,75*1,7*0,16*10*1,1</t>
  </si>
  <si>
    <t>hlavní sloupy : 10*8*0,36*1,24*1,1-10*8*0,16*1,04*1,1</t>
  </si>
  <si>
    <t>ztužidla 120/200 : 7*21,3*0,12*0,2*1,1</t>
  </si>
  <si>
    <t>vaznice 120/200 : 20*21,3*0,12*0,2*1,1</t>
  </si>
  <si>
    <t>výměny 140/140 : 13,8*2*2*0,14*0,14*1,1</t>
  </si>
  <si>
    <t>sloupky 140/140 : 4,8*2*0,14*0,14*1,1</t>
  </si>
  <si>
    <t>8,7*0,14*0,14*1,1</t>
  </si>
  <si>
    <t>3,8*8*0,14*0,14*1,1</t>
  </si>
  <si>
    <t>4,2*5*0,14*0,14*1,1</t>
  </si>
  <si>
    <t>výměny pytl.sůl 140/140 : 8,9*2*0,14*0,14*1,1</t>
  </si>
  <si>
    <t>diagonály pytl.sůl 140/140 : (2,5*5+1,5*2+1,6*2+1,7*2)*0,14*0,14*1,1</t>
  </si>
  <si>
    <t>rozpěry hala 140/140 : 15*2*0,14*0,14*1,1</t>
  </si>
  <si>
    <t>rošt pod obklad z palubek 140/140 : (9*16*2+21*5*2+1,2*26)*0,14*0,14*1,1</t>
  </si>
  <si>
    <t>vaznice pytl.sůl 320/140 : 5,2*5*0,32*0,14*1,1</t>
  </si>
  <si>
    <t>krokve pytl.sůl 140/200 : 4,7*2*6*0,14*0,2*1,1</t>
  </si>
  <si>
    <t xml:space="preserve">palisády : </t>
  </si>
  <si>
    <t>příprava solanky : (7+5,3)*4,8*0,08*1,2</t>
  </si>
  <si>
    <t>pytlovaná sůl : (5,3+4,5)*3,8-3,5*3,5*0,08*1,2</t>
  </si>
  <si>
    <t>(8,9*4,5-1,6*2)*0,08*1,2</t>
  </si>
  <si>
    <t>hala obvod : (20,4*2+13,6-5,14-4,6)*4,8*0,08*1,2</t>
  </si>
  <si>
    <t>sloupy 20/60 : 7*8*0,2*0,6*1,1</t>
  </si>
  <si>
    <t>10*8,7*0,2*0,6*1,1</t>
  </si>
  <si>
    <t>sloupy 18/600 : 4,8*5*0,18*0,6*1,1</t>
  </si>
  <si>
    <t>ztužidlo vodorovné 14/64 : 19,65*2*0,14*0,64*1,1</t>
  </si>
  <si>
    <t>ztužidlo vodorovné 16/48 : (9+5,1)*0,16*0,48*1,1</t>
  </si>
  <si>
    <t>ztužidlo vodorovné 16/60 : (5,34+6,7)*0,16*0,6*1,1</t>
  </si>
  <si>
    <t>sloup 16/44 : 4,8*0,16*0,44*1,1</t>
  </si>
  <si>
    <t>sloup 12/18 : 8*0,12*0,18*1,1</t>
  </si>
  <si>
    <t>998021021</t>
  </si>
  <si>
    <t>Přesun hmot pro haly zděné výšky do 20 m</t>
  </si>
  <si>
    <t>K1</t>
  </si>
  <si>
    <t>Kotvení sloupu</t>
  </si>
  <si>
    <t>K2</t>
  </si>
  <si>
    <t>Kotvení žebra</t>
  </si>
  <si>
    <t>SM</t>
  </si>
  <si>
    <t>Spojovací materiál pro dřevostavby vč. zavětrovacích táhel</t>
  </si>
  <si>
    <t>60515891</t>
  </si>
  <si>
    <t>Hranol lepený vrstvený BSH NSI, lamely 4 cm  NSI - nepohledový</t>
  </si>
  <si>
    <t>998763201</t>
  </si>
  <si>
    <t>Přesun hmot pro dřevostavby, výšky do 12 m</t>
  </si>
  <si>
    <t>764222420</t>
  </si>
  <si>
    <t>Oplechování okapů Ti Zn, tvrdá krytina, rš 330 mm</t>
  </si>
  <si>
    <t>21,93*2+4,735*2</t>
  </si>
  <si>
    <t>764231440</t>
  </si>
  <si>
    <t>Lemování Ti Zn plechem zdí,tvrdá krytina,rš 400 mm</t>
  </si>
  <si>
    <t>4,9*2</t>
  </si>
  <si>
    <t>764259411</t>
  </si>
  <si>
    <t>Kotlík kónický z pl.Ti-Zn pro trouby D do 150 mm</t>
  </si>
  <si>
    <t>764291430</t>
  </si>
  <si>
    <t>Závětrná lišta z Ti Zn plechu, rš 400 mm</t>
  </si>
  <si>
    <t>4,9*2+8,85*4</t>
  </si>
  <si>
    <t>764510430</t>
  </si>
  <si>
    <t>Oplechování parapetů včetně rohů Ti Zn, rš 200 mm</t>
  </si>
  <si>
    <t>9+2,1*4+2,1*4+4,6+4,6*3+4,8</t>
  </si>
  <si>
    <t>764554402</t>
  </si>
  <si>
    <t>Odpadní trouby z Ti Zn plechu, kruhové, D 100 mm</t>
  </si>
  <si>
    <t>8,5*4+4,5*2</t>
  </si>
  <si>
    <t>998764202</t>
  </si>
  <si>
    <t>Přesun hmot pro klempířské konstr., výšky do 12 m</t>
  </si>
  <si>
    <t>765324312</t>
  </si>
  <si>
    <t>Krytina z vláknoc.vln. barev.Cembrit, A,1250x920mm</t>
  </si>
  <si>
    <t>765328531</t>
  </si>
  <si>
    <t>Hřeben Cembrit k vlnovkám Vltava hřebenový úhelník 1140 x 300 mm, červená</t>
  </si>
  <si>
    <t>22+5,45</t>
  </si>
  <si>
    <t>998765202</t>
  </si>
  <si>
    <t>Přesun hmot pro krytiny tvrdé, výšky do 12 m</t>
  </si>
  <si>
    <t>766412113</t>
  </si>
  <si>
    <t>Obložení stěn nad 1 m2 palubkami SM, š. do 10 cm</t>
  </si>
  <si>
    <t>pohled západní : 76,51-2,09*1,18*4</t>
  </si>
  <si>
    <t>pohled východní : 83,15-2,09*1,18*4</t>
  </si>
  <si>
    <t>pohled jižní : 57-4,5*1,18</t>
  </si>
  <si>
    <t>pohled severní : 69-4,5*1,18*3-4,8*1,18</t>
  </si>
  <si>
    <t xml:space="preserve">  pohled západní : 76,51-2,09*1,18*4</t>
  </si>
  <si>
    <t xml:space="preserve">  pohled východní : 83,15-2,09*1,18*4</t>
  </si>
  <si>
    <t xml:space="preserve">  pohled jižní : 57-4,5*1,18</t>
  </si>
  <si>
    <t xml:space="preserve">  pohled severní : 69-4,5*1,18*3-4,8*1,18</t>
  </si>
  <si>
    <t>239,0264*1,2</t>
  </si>
  <si>
    <t>998766202</t>
  </si>
  <si>
    <t>Přesun hmot pro truhlářské konstr., výšky do 12 m</t>
  </si>
  <si>
    <t>D1</t>
  </si>
  <si>
    <t>Dveře vnější 1kř.vč.zárubně 1600/2000mm D+M</t>
  </si>
  <si>
    <t>O1</t>
  </si>
  <si>
    <t>Okno fix 1250/1050mm výplň polykarbonát, rám systémová profilace</t>
  </si>
  <si>
    <t>O10</t>
  </si>
  <si>
    <t>Okno fix 4540/1200mm výplň polykarbonát, rám systémová profilace</t>
  </si>
  <si>
    <t>O2</t>
  </si>
  <si>
    <t>Okno fix 1170/1050mm výplň polykarbonát, rám systémová profilace</t>
  </si>
  <si>
    <t>O3</t>
  </si>
  <si>
    <t>Okno fix 1600/1050mm výplň polykarbonát, rám systémová profilace</t>
  </si>
  <si>
    <t>O4</t>
  </si>
  <si>
    <t>Okno fix 4390/1200mm výplň polykarbonát, rám systémová profilace</t>
  </si>
  <si>
    <t>O5</t>
  </si>
  <si>
    <t>Okno fix 5140/1200mm výplň polykarbonát, rám systémová profilace</t>
  </si>
  <si>
    <t>O6</t>
  </si>
  <si>
    <t>O7</t>
  </si>
  <si>
    <t>Okno fix 4640/1200mm výplň polykarbonát, rám systémová profilace</t>
  </si>
  <si>
    <t>O8</t>
  </si>
  <si>
    <t>Okno fix 2170/1200mm výplň polykarbonát, rám systémová profilace</t>
  </si>
  <si>
    <t>O9</t>
  </si>
  <si>
    <t>Okno fix 2080/1200mm výplň polykarbonát, rám systémová profilace</t>
  </si>
  <si>
    <t>V3</t>
  </si>
  <si>
    <t>Vrata rolovací 3500/3500mm vč.pohonu D+M</t>
  </si>
  <si>
    <t>998767202</t>
  </si>
  <si>
    <t>Přesun hmot pro zámečnické konstr., výšky do 12 m</t>
  </si>
  <si>
    <t>762911121</t>
  </si>
  <si>
    <t>Impregnace řeziva tlakovakuová Bochemit QB</t>
  </si>
  <si>
    <t>239,0264*1,2*0,022</t>
  </si>
  <si>
    <t xml:space="preserve">latě : </t>
  </si>
  <si>
    <t>(197+197+23+23)*0,00733</t>
  </si>
  <si>
    <t>783781003</t>
  </si>
  <si>
    <t>Nátěr tesařských konstrukcí impregnace karbolín 3x</t>
  </si>
  <si>
    <t>příprava solanky : (7+5,3)*4,8*2</t>
  </si>
  <si>
    <t>pytlovaná sůl : (5,3+4,5)*3,8*2-3,5*3,5*2</t>
  </si>
  <si>
    <t>8,9*4,5*2-1,6*2*2</t>
  </si>
  <si>
    <t>hala obvod : (20,4*2+13,6-5,14-4,6)*4,8*2</t>
  </si>
  <si>
    <t>vazníky střešní : 8,75*(1,7*2+0,16*2)*10</t>
  </si>
  <si>
    <t>hlavní sloupy : 10*8*(0,36*2+1,24*2)</t>
  </si>
  <si>
    <t>ztužidla 120/200 : 7*21,3*(0,12*2+0,2*2)</t>
  </si>
  <si>
    <t>vaznice 120/200 : 20*21,3*(0,12*2+0,2*2)</t>
  </si>
  <si>
    <t>výměny 140/140 : 13,8*2*2*(0,14*4)</t>
  </si>
  <si>
    <t>sloupky 140/140 : 4,8*2*(0,14*4)</t>
  </si>
  <si>
    <t>8,7*0,14*4</t>
  </si>
  <si>
    <t>3,8*8*0,14*4</t>
  </si>
  <si>
    <t>4,2*5*0,14*4</t>
  </si>
  <si>
    <t>výměny pytl.sůl 140/140 : 8,9*2*0,14*4</t>
  </si>
  <si>
    <t>diagonály pytl.sůl 140/140 : (2,5*5+1,5*2+1,6*2+1,7*2)*0,14*4</t>
  </si>
  <si>
    <t>rozpěry hala 140/140 : 15*2*0,14*4</t>
  </si>
  <si>
    <t>rošt pod obklad z palubek 140/140 : (9*16*2+21*5*2+1,2*26)*0,14*4</t>
  </si>
  <si>
    <t>vaznice pytl.sůl 320/140 : 5,2*5*(0,32*2+0,14*2)</t>
  </si>
  <si>
    <t>krokve pytl.sůl 140/200 : 4,7*2*6*(0,14*2+0,2*2)</t>
  </si>
  <si>
    <t>sloupy 20/60 : 7*8*(0,2*2+0,6*2)</t>
  </si>
  <si>
    <t>10*8,7*(0,2*2+0,6*2)</t>
  </si>
  <si>
    <t>sloupy 18/600 : 4,8*5*(0,18*2+0,6*2)</t>
  </si>
  <si>
    <t>ztužidlo vodorovné 14/64 : 19,65*2*(0,14*2+0,64*2)</t>
  </si>
  <si>
    <t>ztužidlo vodorovné 16/48 : (9+5,1)*(0,16*2+0,48*2)</t>
  </si>
  <si>
    <t>ztužidlo vodorovné 16/60 : (5,34+6,7)*(0,16*2+0,6*2)</t>
  </si>
  <si>
    <t>sloup 16/44 : 4,8*(0,16*2+0,44*2)</t>
  </si>
  <si>
    <t>sloup 12/18 : 8*(0,12*2+0,18*2)</t>
  </si>
  <si>
    <t>pohled západní : 76,51*-2-2,09*1,18*4*2</t>
  </si>
  <si>
    <t>pohled východní : 83,15*2-2,09*1,18*4*2</t>
  </si>
  <si>
    <t>pohled jižní : 57*2-4,5*1,18*2</t>
  </si>
  <si>
    <t>pohled severní : 69*2-4,5*1,18*3*2-4,8*1,18*2</t>
  </si>
  <si>
    <t>M1</t>
  </si>
  <si>
    <t>D+M technologie pro přípravu solanky</t>
  </si>
  <si>
    <t>210</t>
  </si>
  <si>
    <t>Elektroinstalace SLN</t>
  </si>
  <si>
    <t>sb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</si>
  <si>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</si>
  <si>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</si>
  <si>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</si>
  <si>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</si>
  <si>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</si>
  <si>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</si>
  <si>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</si>
  <si>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005122010R</t>
  </si>
  <si>
    <t xml:space="preserve">Provoz objednatele </t>
  </si>
  <si>
    <t>005124010R</t>
  </si>
  <si>
    <t>Koordinační činnost</t>
  </si>
  <si>
    <t>005121 R</t>
  </si>
  <si>
    <t>Zařízení staveniště</t>
  </si>
  <si>
    <t>SUM</t>
  </si>
  <si>
    <t>Poznámky uchazeče k zadání</t>
  </si>
  <si>
    <t>POPUZIV</t>
  </si>
  <si>
    <t>END</t>
  </si>
  <si>
    <t>133201101</t>
  </si>
  <si>
    <t>Hloubení šachet v hor.3 do 100 m3</t>
  </si>
  <si>
    <t>38</t>
  </si>
  <si>
    <t>133201109</t>
  </si>
  <si>
    <t>Příplatek za lepivost - hloubení šachet v hor.3</t>
  </si>
  <si>
    <t>38-18</t>
  </si>
  <si>
    <t>199000005</t>
  </si>
  <si>
    <t>Poplatek za skládku zeminy 1- 4, č. dle katal. odpadů 17 05 04</t>
  </si>
  <si>
    <t>38*1,85</t>
  </si>
  <si>
    <t>20*1,8</t>
  </si>
  <si>
    <t>9*0,25</t>
  </si>
  <si>
    <t>9*0,2</t>
  </si>
  <si>
    <t>4*3*0,25</t>
  </si>
  <si>
    <t>9*0,01*2*1,1</t>
  </si>
  <si>
    <t>ZJ</t>
  </si>
  <si>
    <t>Záchytná jímka 11,7m3 plastová, D+M vč.obetonování, pojezdová , D400 D+M</t>
  </si>
  <si>
    <t>831350013</t>
  </si>
  <si>
    <t>Kanalizace z trub PVC hrdlových D 200 mm hloubka 2,0 m</t>
  </si>
  <si>
    <t>Agregovaná položka</t>
  </si>
  <si>
    <t>POL2_</t>
  </si>
  <si>
    <t>3,5</t>
  </si>
  <si>
    <t>998271301</t>
  </si>
  <si>
    <t>Přesun hmot pro kanalizace betonové, otevř. výkop</t>
  </si>
  <si>
    <t>25,99+32,807+5+17*2+25,99+3*2</t>
  </si>
  <si>
    <t>894431412</t>
  </si>
  <si>
    <t>Šachta D 600 mm, dl.šach.roury 1,00 m, 1 přítok dno KG D 200 mm, poklop litina 40 t</t>
  </si>
  <si>
    <t>894431413</t>
  </si>
  <si>
    <t>Šachta D 600 mm, dl.šach.roury 1,00 m, sběrná dno KG D 200 mm, poklop litina 12,5 t</t>
  </si>
  <si>
    <t>831230110</t>
  </si>
  <si>
    <t>Vodovodní přípojka z trub polyetylénových D 40-63 hloubka 1,2 m</t>
  </si>
  <si>
    <t>4,9+33</t>
  </si>
  <si>
    <t>841990140</t>
  </si>
  <si>
    <t>Příplatek za trasu v komunikaci asfaltobetonové</t>
  </si>
  <si>
    <t>893412011</t>
  </si>
  <si>
    <t>Šachta vodoměrná plast.hranatá samonosná v.1850 mm</t>
  </si>
  <si>
    <t>210100030</t>
  </si>
  <si>
    <t>Přípojka elektro pro průmyslové objekty v komunikaci, 2 x AYKY 3 x 240 + 120</t>
  </si>
  <si>
    <t>113107630</t>
  </si>
  <si>
    <t>Odstranění podkladu nad 50 m2,kam.drcené tl.30 cm</t>
  </si>
  <si>
    <t>(25,99+30+4)*25</t>
  </si>
  <si>
    <t>113151219</t>
  </si>
  <si>
    <t>Fréz.živič krytu nad 500 m2, bez překážek,tl.10 cm</t>
  </si>
  <si>
    <t>131201112</t>
  </si>
  <si>
    <t>Hloubení nezapaž. jam hor.3 do 1000 m3, STROJNĚ</t>
  </si>
  <si>
    <t>(25,99+30+4)*25*0,6</t>
  </si>
  <si>
    <t>131201209</t>
  </si>
  <si>
    <t>Příplatek za lepivost - hloubení zapaž.jam v hor.3</t>
  </si>
  <si>
    <t>181101102</t>
  </si>
  <si>
    <t>Úprava pláně v zářezech v hor. 1-4, se zhutněním</t>
  </si>
  <si>
    <t>182101101</t>
  </si>
  <si>
    <t>Svahování v zářezech v hor. 1 - 4</t>
  </si>
  <si>
    <t>60*3</t>
  </si>
  <si>
    <t>(25,99+30+4)*25*0,6*1,85</t>
  </si>
  <si>
    <t>564761111</t>
  </si>
  <si>
    <t>Podklad z kameniva drceného vel.32-63 mm,tl. 20 cm</t>
  </si>
  <si>
    <t>-557,088</t>
  </si>
  <si>
    <t>564962111</t>
  </si>
  <si>
    <t>Podklad z mechanicky zpevněného kameniva tl. 20 cm</t>
  </si>
  <si>
    <t>(25,99+30+4)*25*2</t>
  </si>
  <si>
    <t>-557,088*2</t>
  </si>
  <si>
    <t>573312311</t>
  </si>
  <si>
    <t>Prolití podkladu z kameniva asfaltem, 4,0 kg/m2</t>
  </si>
  <si>
    <t>597073301</t>
  </si>
  <si>
    <t>Žlab odvodňovací MEADRAIN EN 2000,dl.500 mm, C 250 světlá šířka 200 mm, výška 280 mm, bez spádu</t>
  </si>
  <si>
    <t>30+21</t>
  </si>
  <si>
    <t>597073326</t>
  </si>
  <si>
    <t>Krycí rošt EN 2000, zatížení D 400, dl. 500 mm rošt můstkový, litina, oka 18/96</t>
  </si>
  <si>
    <t>51*2</t>
  </si>
  <si>
    <t>597073394</t>
  </si>
  <si>
    <t>Příplatek ke žlabu EN 2000 za únosnost lože D 400</t>
  </si>
  <si>
    <t>998225111</t>
  </si>
  <si>
    <t>Přesun hmot, pozemní komunikace, kryt živičný</t>
  </si>
  <si>
    <t>979087212</t>
  </si>
  <si>
    <t>Nakládání suti na dopravní prostředky - komunikace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</si>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</sst>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21" zoomScaleNormal="100" zoomScaleSheetLayoutView="75" workbookViewId="0">
      <selection activeCell="D34" sqref="D34:E3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SUMIF(F59:F79,A16,I59:I79)+SUMIF(F59:F79,"PSU",I59:I79)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SUMIF(F59:F79,A17,I59:I79)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SUMIF(F59:F79,A18,I59:I79)</f>
        <v>0</v>
      </c>
      <c r="J18" s="85"/>
    </row>
    <row r="19" spans="1:10" ht="23.25" customHeight="1" x14ac:dyDescent="0.25">
      <c r="A19" s="194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SUMIF(F59:F79,A19,I59:I79)</f>
        <v>0</v>
      </c>
      <c r="J19" s="85"/>
    </row>
    <row r="20" spans="1:10" ht="23.25" customHeight="1" x14ac:dyDescent="0.25">
      <c r="A20" s="194" t="s">
        <v>107</v>
      </c>
      <c r="B20" s="38" t="s">
        <v>30</v>
      </c>
      <c r="C20" s="62"/>
      <c r="D20" s="63"/>
      <c r="E20" s="83"/>
      <c r="F20" s="84"/>
      <c r="G20" s="83"/>
      <c r="H20" s="84"/>
      <c r="I20" s="83">
        <f>SUMIF(F59:F79,A20,I59:I79)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 t="s">
        <v>684</v>
      </c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'SO01 D.1.1. Pol'!AE661+'SO02 D.1.1 Pol'!AE52+'SO03 D.1.1. Pol'!AE21+'SO04 D.1.1. Pol'!AE15+'SO05 D.1.1. Pol'!AE11+'SO06 D.1.1. Pol'!AE67</f>
        <v>0</v>
      </c>
      <c r="G39" s="148">
        <f>'SO01 D.1.1. Pol'!AF661+'SO02 D.1.1 Pol'!AF52+'SO03 D.1.1. Pol'!AF21+'SO04 D.1.1. Pol'!AF15+'SO05 D.1.1. Pol'!AF11+'SO06 D.1.1. Pol'!AF67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'SO01 D.1.1. Pol'!AE661</f>
        <v>0</v>
      </c>
      <c r="G40" s="154">
        <f>'SO01 D.1.1. Pol'!AF661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48</v>
      </c>
      <c r="C41" s="146" t="s">
        <v>49</v>
      </c>
      <c r="D41" s="146"/>
      <c r="E41" s="146"/>
      <c r="F41" s="157">
        <f>'SO01 D.1.1. Pol'!AE661</f>
        <v>0</v>
      </c>
      <c r="G41" s="149">
        <f>'SO01 D.1.1. Pol'!AF661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50</v>
      </c>
      <c r="C42" s="152" t="s">
        <v>51</v>
      </c>
      <c r="D42" s="152"/>
      <c r="E42" s="152"/>
      <c r="F42" s="153">
        <f>'SO02 D.1.1 Pol'!AE52</f>
        <v>0</v>
      </c>
      <c r="G42" s="154">
        <f>'SO02 D.1.1 Pol'!AF52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52</v>
      </c>
      <c r="C43" s="146" t="s">
        <v>53</v>
      </c>
      <c r="D43" s="146"/>
      <c r="E43" s="146"/>
      <c r="F43" s="157">
        <f>'SO02 D.1.1 Pol'!AE52</f>
        <v>0</v>
      </c>
      <c r="G43" s="149">
        <f>'SO02 D.1.1 Pol'!AF52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2</v>
      </c>
      <c r="B44" s="151" t="s">
        <v>54</v>
      </c>
      <c r="C44" s="152" t="s">
        <v>55</v>
      </c>
      <c r="D44" s="152"/>
      <c r="E44" s="152"/>
      <c r="F44" s="153">
        <f>'SO03 D.1.1. Pol'!AE21</f>
        <v>0</v>
      </c>
      <c r="G44" s="154">
        <f>'SO03 D.1.1. Pol'!AF21</f>
        <v>0</v>
      </c>
      <c r="H44" s="154">
        <f>(F44*SazbaDPH1/100)+(G44*SazbaDPH2/100)</f>
        <v>0</v>
      </c>
      <c r="I44" s="154">
        <f>F44+G44+H44</f>
        <v>0</v>
      </c>
      <c r="J44" s="155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48</v>
      </c>
      <c r="C45" s="146" t="s">
        <v>53</v>
      </c>
      <c r="D45" s="146"/>
      <c r="E45" s="146"/>
      <c r="F45" s="157">
        <f>'SO03 D.1.1. Pol'!AE21</f>
        <v>0</v>
      </c>
      <c r="G45" s="149">
        <f>'SO03 D.1.1. Pol'!AF21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56</v>
      </c>
      <c r="C46" s="152" t="s">
        <v>57</v>
      </c>
      <c r="D46" s="152"/>
      <c r="E46" s="152"/>
      <c r="F46" s="153">
        <f>'SO04 D.1.1. Pol'!AE15</f>
        <v>0</v>
      </c>
      <c r="G46" s="154">
        <f>'SO04 D.1.1. Pol'!AF15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48</v>
      </c>
      <c r="C47" s="146" t="s">
        <v>53</v>
      </c>
      <c r="D47" s="146"/>
      <c r="E47" s="146"/>
      <c r="F47" s="157">
        <f>'SO04 D.1.1. Pol'!AE15</f>
        <v>0</v>
      </c>
      <c r="G47" s="149">
        <f>'SO04 D.1.1. Pol'!AF15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2</v>
      </c>
      <c r="B48" s="151" t="s">
        <v>58</v>
      </c>
      <c r="C48" s="152" t="s">
        <v>59</v>
      </c>
      <c r="D48" s="152"/>
      <c r="E48" s="152"/>
      <c r="F48" s="153">
        <f>'SO05 D.1.1. Pol'!AE11</f>
        <v>0</v>
      </c>
      <c r="G48" s="154">
        <f>'SO05 D.1.1. Pol'!AF11</f>
        <v>0</v>
      </c>
      <c r="H48" s="154">
        <f>(F48*SazbaDPH1/100)+(G48*SazbaDPH2/100)</f>
        <v>0</v>
      </c>
      <c r="I48" s="154">
        <f>F48+G48+H48</f>
        <v>0</v>
      </c>
      <c r="J48" s="155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48</v>
      </c>
      <c r="C49" s="146" t="s">
        <v>60</v>
      </c>
      <c r="D49" s="146"/>
      <c r="E49" s="146"/>
      <c r="F49" s="157">
        <f>'SO05 D.1.1. Pol'!AE11</f>
        <v>0</v>
      </c>
      <c r="G49" s="149">
        <f>'SO05 D.1.1. Pol'!AF11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61</v>
      </c>
      <c r="C50" s="152" t="s">
        <v>62</v>
      </c>
      <c r="D50" s="152"/>
      <c r="E50" s="152"/>
      <c r="F50" s="153">
        <f>'SO06 D.1.1. Pol'!AE67</f>
        <v>0</v>
      </c>
      <c r="G50" s="154">
        <f>'SO06 D.1.1. Pol'!AF67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48</v>
      </c>
      <c r="C51" s="146" t="s">
        <v>53</v>
      </c>
      <c r="D51" s="146"/>
      <c r="E51" s="146"/>
      <c r="F51" s="157">
        <f>'SO06 D.1.1. Pol'!AE67</f>
        <v>0</v>
      </c>
      <c r="G51" s="149">
        <f>'SO06 D.1.1. Pol'!AF67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/>
      <c r="B52" s="158" t="s">
        <v>63</v>
      </c>
      <c r="C52" s="159"/>
      <c r="D52" s="159"/>
      <c r="E52" s="160"/>
      <c r="F52" s="161">
        <f>SUMIF(A39:A51,"=1",F39:F51)</f>
        <v>0</v>
      </c>
      <c r="G52" s="162">
        <f>SUMIF(A39:A51,"=1",G39:G51)</f>
        <v>0</v>
      </c>
      <c r="H52" s="162">
        <f>SUMIF(A39:A51,"=1",H39:H51)</f>
        <v>0</v>
      </c>
      <c r="I52" s="162">
        <f>SUMIF(A39:A51,"=1",I39:I51)</f>
        <v>0</v>
      </c>
      <c r="J52" s="163">
        <f>SUMIF(A39:A51,"=1",J39:J51)</f>
        <v>0</v>
      </c>
    </row>
    <row r="56" spans="1:10" ht="15.6" x14ac:dyDescent="0.3">
      <c r="B56" s="174" t="s">
        <v>65</v>
      </c>
    </row>
    <row r="58" spans="1:10" ht="25.5" customHeight="1" x14ac:dyDescent="0.25">
      <c r="A58" s="176"/>
      <c r="B58" s="179" t="s">
        <v>18</v>
      </c>
      <c r="C58" s="179" t="s">
        <v>6</v>
      </c>
      <c r="D58" s="180"/>
      <c r="E58" s="180"/>
      <c r="F58" s="181" t="s">
        <v>66</v>
      </c>
      <c r="G58" s="181"/>
      <c r="H58" s="181"/>
      <c r="I58" s="181" t="s">
        <v>31</v>
      </c>
      <c r="J58" s="181" t="s">
        <v>0</v>
      </c>
    </row>
    <row r="59" spans="1:10" ht="36.75" customHeight="1" x14ac:dyDescent="0.25">
      <c r="A59" s="177"/>
      <c r="B59" s="182" t="s">
        <v>67</v>
      </c>
      <c r="C59" s="183" t="s">
        <v>68</v>
      </c>
      <c r="D59" s="184"/>
      <c r="E59" s="184"/>
      <c r="F59" s="190" t="s">
        <v>26</v>
      </c>
      <c r="G59" s="191"/>
      <c r="H59" s="191"/>
      <c r="I59" s="191">
        <f>'SO01 D.1.1. Pol'!G8+'SO02 D.1.1 Pol'!G8+'SO06 D.1.1. Pol'!G8</f>
        <v>0</v>
      </c>
      <c r="J59" s="188" t="str">
        <f>IF(I80=0,"",I59/I80*100)</f>
        <v/>
      </c>
    </row>
    <row r="60" spans="1:10" ht="36.75" customHeight="1" x14ac:dyDescent="0.25">
      <c r="A60" s="177"/>
      <c r="B60" s="182" t="s">
        <v>69</v>
      </c>
      <c r="C60" s="183" t="s">
        <v>70</v>
      </c>
      <c r="D60" s="184"/>
      <c r="E60" s="184"/>
      <c r="F60" s="190" t="s">
        <v>26</v>
      </c>
      <c r="G60" s="191"/>
      <c r="H60" s="191"/>
      <c r="I60" s="191">
        <f>'SO01 D.1.1. Pol'!G157+'SO02 D.1.1 Pol'!G27</f>
        <v>0</v>
      </c>
      <c r="J60" s="188" t="str">
        <f>IF(I80=0,"",I60/I80*100)</f>
        <v/>
      </c>
    </row>
    <row r="61" spans="1:10" ht="36.75" customHeight="1" x14ac:dyDescent="0.25">
      <c r="A61" s="177"/>
      <c r="B61" s="182" t="s">
        <v>71</v>
      </c>
      <c r="C61" s="183" t="s">
        <v>72</v>
      </c>
      <c r="D61" s="184"/>
      <c r="E61" s="184"/>
      <c r="F61" s="190" t="s">
        <v>26</v>
      </c>
      <c r="G61" s="191"/>
      <c r="H61" s="191"/>
      <c r="I61" s="191">
        <f>'SO01 D.1.1. Pol'!G251+'SO06 D.1.1. Pol'!G27</f>
        <v>0</v>
      </c>
      <c r="J61" s="188" t="str">
        <f>IF(I80=0,"",I61/I80*100)</f>
        <v/>
      </c>
    </row>
    <row r="62" spans="1:10" ht="36.75" customHeight="1" x14ac:dyDescent="0.25">
      <c r="A62" s="177"/>
      <c r="B62" s="182" t="s">
        <v>73</v>
      </c>
      <c r="C62" s="183" t="s">
        <v>74</v>
      </c>
      <c r="D62" s="184"/>
      <c r="E62" s="184"/>
      <c r="F62" s="190" t="s">
        <v>26</v>
      </c>
      <c r="G62" s="191"/>
      <c r="H62" s="191"/>
      <c r="I62" s="191">
        <f>'SO01 D.1.1. Pol'!G263</f>
        <v>0</v>
      </c>
      <c r="J62" s="188" t="str">
        <f>IF(I80=0,"",I62/I80*100)</f>
        <v/>
      </c>
    </row>
    <row r="63" spans="1:10" ht="36.75" customHeight="1" x14ac:dyDescent="0.25">
      <c r="A63" s="177"/>
      <c r="B63" s="182" t="s">
        <v>75</v>
      </c>
      <c r="C63" s="183" t="s">
        <v>76</v>
      </c>
      <c r="D63" s="184"/>
      <c r="E63" s="184"/>
      <c r="F63" s="190" t="s">
        <v>26</v>
      </c>
      <c r="G63" s="191"/>
      <c r="H63" s="191"/>
      <c r="I63" s="191">
        <f>'SO02 D.1.1 Pol'!G38+'SO03 D.1.1. Pol'!G8+'SO04 D.1.1. Pol'!G8</f>
        <v>0</v>
      </c>
      <c r="J63" s="188" t="str">
        <f>IF(I80=0,"",I63/I80*100)</f>
        <v/>
      </c>
    </row>
    <row r="64" spans="1:10" ht="36.75" customHeight="1" x14ac:dyDescent="0.25">
      <c r="A64" s="177"/>
      <c r="B64" s="182" t="s">
        <v>77</v>
      </c>
      <c r="C64" s="183" t="s">
        <v>78</v>
      </c>
      <c r="D64" s="184"/>
      <c r="E64" s="184"/>
      <c r="F64" s="190" t="s">
        <v>26</v>
      </c>
      <c r="G64" s="191"/>
      <c r="H64" s="191"/>
      <c r="I64" s="191">
        <f>'SO01 D.1.1. Pol'!G280</f>
        <v>0</v>
      </c>
      <c r="J64" s="188" t="str">
        <f>IF(I80=0,"",I64/I80*100)</f>
        <v/>
      </c>
    </row>
    <row r="65" spans="1:10" ht="36.75" customHeight="1" x14ac:dyDescent="0.25">
      <c r="A65" s="177"/>
      <c r="B65" s="182" t="s">
        <v>79</v>
      </c>
      <c r="C65" s="183" t="s">
        <v>80</v>
      </c>
      <c r="D65" s="184"/>
      <c r="E65" s="184"/>
      <c r="F65" s="190" t="s">
        <v>26</v>
      </c>
      <c r="G65" s="191"/>
      <c r="H65" s="191"/>
      <c r="I65" s="191">
        <f>'SO01 D.1.1. Pol'!G287</f>
        <v>0</v>
      </c>
      <c r="J65" s="188" t="str">
        <f>IF(I80=0,"",I65/I80*100)</f>
        <v/>
      </c>
    </row>
    <row r="66" spans="1:10" ht="36.75" customHeight="1" x14ac:dyDescent="0.25">
      <c r="A66" s="177"/>
      <c r="B66" s="182" t="s">
        <v>81</v>
      </c>
      <c r="C66" s="183" t="s">
        <v>82</v>
      </c>
      <c r="D66" s="184"/>
      <c r="E66" s="184"/>
      <c r="F66" s="190" t="s">
        <v>26</v>
      </c>
      <c r="G66" s="191"/>
      <c r="H66" s="191"/>
      <c r="I66" s="191">
        <f>'SO01 D.1.1. Pol'!G439+'SO02 D.1.1 Pol'!G42+'SO06 D.1.1. Pol'!G52</f>
        <v>0</v>
      </c>
      <c r="J66" s="188" t="str">
        <f>IF(I80=0,"",I66/I80*100)</f>
        <v/>
      </c>
    </row>
    <row r="67" spans="1:10" ht="36.75" customHeight="1" x14ac:dyDescent="0.25">
      <c r="A67" s="177"/>
      <c r="B67" s="182" t="s">
        <v>83</v>
      </c>
      <c r="C67" s="183" t="s">
        <v>84</v>
      </c>
      <c r="D67" s="184"/>
      <c r="E67" s="184"/>
      <c r="F67" s="190" t="s">
        <v>27</v>
      </c>
      <c r="G67" s="191"/>
      <c r="H67" s="191"/>
      <c r="I67" s="191">
        <f>'SO01 D.1.1. Pol'!G312</f>
        <v>0</v>
      </c>
      <c r="J67" s="188" t="str">
        <f>IF(I80=0,"",I67/I80*100)</f>
        <v/>
      </c>
    </row>
    <row r="68" spans="1:10" ht="36.75" customHeight="1" x14ac:dyDescent="0.25">
      <c r="A68" s="177"/>
      <c r="B68" s="182" t="s">
        <v>85</v>
      </c>
      <c r="C68" s="183" t="s">
        <v>86</v>
      </c>
      <c r="D68" s="184"/>
      <c r="E68" s="184"/>
      <c r="F68" s="190" t="s">
        <v>27</v>
      </c>
      <c r="G68" s="191"/>
      <c r="H68" s="191"/>
      <c r="I68" s="191">
        <f>'SO01 D.1.1. Pol'!G335</f>
        <v>0</v>
      </c>
      <c r="J68" s="188" t="str">
        <f>IF(I80=0,"",I68/I80*100)</f>
        <v/>
      </c>
    </row>
    <row r="69" spans="1:10" ht="36.75" customHeight="1" x14ac:dyDescent="0.25">
      <c r="A69" s="177"/>
      <c r="B69" s="182" t="s">
        <v>87</v>
      </c>
      <c r="C69" s="183" t="s">
        <v>88</v>
      </c>
      <c r="D69" s="184"/>
      <c r="E69" s="184"/>
      <c r="F69" s="190" t="s">
        <v>27</v>
      </c>
      <c r="G69" s="191"/>
      <c r="H69" s="191"/>
      <c r="I69" s="191">
        <f>'SO01 D.1.1. Pol'!G371+'SO01 D.1.1. Pol'!G441</f>
        <v>0</v>
      </c>
      <c r="J69" s="188" t="str">
        <f>IF(I80=0,"",I69/I80*100)</f>
        <v/>
      </c>
    </row>
    <row r="70" spans="1:10" ht="36.75" customHeight="1" x14ac:dyDescent="0.25">
      <c r="A70" s="177"/>
      <c r="B70" s="182" t="s">
        <v>89</v>
      </c>
      <c r="C70" s="183" t="s">
        <v>90</v>
      </c>
      <c r="D70" s="184"/>
      <c r="E70" s="184"/>
      <c r="F70" s="190" t="s">
        <v>27</v>
      </c>
      <c r="G70" s="191"/>
      <c r="H70" s="191"/>
      <c r="I70" s="191">
        <f>'SO01 D.1.1. Pol'!G509</f>
        <v>0</v>
      </c>
      <c r="J70" s="188" t="str">
        <f>IF(I80=0,"",I70/I80*100)</f>
        <v/>
      </c>
    </row>
    <row r="71" spans="1:10" ht="36.75" customHeight="1" x14ac:dyDescent="0.25">
      <c r="A71" s="177"/>
      <c r="B71" s="182" t="s">
        <v>91</v>
      </c>
      <c r="C71" s="183" t="s">
        <v>92</v>
      </c>
      <c r="D71" s="184"/>
      <c r="E71" s="184"/>
      <c r="F71" s="190" t="s">
        <v>27</v>
      </c>
      <c r="G71" s="191"/>
      <c r="H71" s="191"/>
      <c r="I71" s="191">
        <f>'SO01 D.1.1. Pol'!G522</f>
        <v>0</v>
      </c>
      <c r="J71" s="188" t="str">
        <f>IF(I80=0,"",I71/I80*100)</f>
        <v/>
      </c>
    </row>
    <row r="72" spans="1:10" ht="36.75" customHeight="1" x14ac:dyDescent="0.25">
      <c r="A72" s="177"/>
      <c r="B72" s="182" t="s">
        <v>93</v>
      </c>
      <c r="C72" s="183" t="s">
        <v>94</v>
      </c>
      <c r="D72" s="184"/>
      <c r="E72" s="184"/>
      <c r="F72" s="190" t="s">
        <v>27</v>
      </c>
      <c r="G72" s="191"/>
      <c r="H72" s="191"/>
      <c r="I72" s="191">
        <f>'SO01 D.1.1. Pol'!G528</f>
        <v>0</v>
      </c>
      <c r="J72" s="188" t="str">
        <f>IF(I80=0,"",I72/I80*100)</f>
        <v/>
      </c>
    </row>
    <row r="73" spans="1:10" ht="36.75" customHeight="1" x14ac:dyDescent="0.25">
      <c r="A73" s="177"/>
      <c r="B73" s="182" t="s">
        <v>95</v>
      </c>
      <c r="C73" s="183" t="s">
        <v>96</v>
      </c>
      <c r="D73" s="184"/>
      <c r="E73" s="184"/>
      <c r="F73" s="190" t="s">
        <v>27</v>
      </c>
      <c r="G73" s="191"/>
      <c r="H73" s="191"/>
      <c r="I73" s="191">
        <f>'SO01 D.1.1. Pol'!G544</f>
        <v>0</v>
      </c>
      <c r="J73" s="188" t="str">
        <f>IF(I80=0,"",I73/I80*100)</f>
        <v/>
      </c>
    </row>
    <row r="74" spans="1:10" ht="36.75" customHeight="1" x14ac:dyDescent="0.25">
      <c r="A74" s="177"/>
      <c r="B74" s="182" t="s">
        <v>97</v>
      </c>
      <c r="C74" s="183" t="s">
        <v>98</v>
      </c>
      <c r="D74" s="184"/>
      <c r="E74" s="184"/>
      <c r="F74" s="190" t="s">
        <v>27</v>
      </c>
      <c r="G74" s="191"/>
      <c r="H74" s="191"/>
      <c r="I74" s="191">
        <f>'SO01 D.1.1. Pol'!G558</f>
        <v>0</v>
      </c>
      <c r="J74" s="188" t="str">
        <f>IF(I80=0,"",I74/I80*100)</f>
        <v/>
      </c>
    </row>
    <row r="75" spans="1:10" ht="36.75" customHeight="1" x14ac:dyDescent="0.25">
      <c r="A75" s="177"/>
      <c r="B75" s="182" t="s">
        <v>99</v>
      </c>
      <c r="C75" s="183" t="s">
        <v>100</v>
      </c>
      <c r="D75" s="184"/>
      <c r="E75" s="184"/>
      <c r="F75" s="190" t="s">
        <v>27</v>
      </c>
      <c r="G75" s="191"/>
      <c r="H75" s="191"/>
      <c r="I75" s="191">
        <f>'SO01 D.1.1. Pol'!G649</f>
        <v>0</v>
      </c>
      <c r="J75" s="188" t="str">
        <f>IF(I80=0,"",I75/I80*100)</f>
        <v/>
      </c>
    </row>
    <row r="76" spans="1:10" ht="36.75" customHeight="1" x14ac:dyDescent="0.25">
      <c r="A76" s="177"/>
      <c r="B76" s="182" t="s">
        <v>101</v>
      </c>
      <c r="C76" s="183" t="s">
        <v>102</v>
      </c>
      <c r="D76" s="184"/>
      <c r="E76" s="184"/>
      <c r="F76" s="190" t="s">
        <v>28</v>
      </c>
      <c r="G76" s="191"/>
      <c r="H76" s="191"/>
      <c r="I76" s="191">
        <f>'SO01 D.1.1. Pol'!G651+'SO05 D.1.1. Pol'!G8</f>
        <v>0</v>
      </c>
      <c r="J76" s="188" t="str">
        <f>IF(I80=0,"",I76/I80*100)</f>
        <v/>
      </c>
    </row>
    <row r="77" spans="1:10" ht="36.75" customHeight="1" x14ac:dyDescent="0.25">
      <c r="A77" s="177"/>
      <c r="B77" s="182" t="s">
        <v>103</v>
      </c>
      <c r="C77" s="183" t="s">
        <v>104</v>
      </c>
      <c r="D77" s="184"/>
      <c r="E77" s="184"/>
      <c r="F77" s="190" t="s">
        <v>105</v>
      </c>
      <c r="G77" s="191"/>
      <c r="H77" s="191"/>
      <c r="I77" s="191">
        <f>'SO06 D.1.1. Pol'!G54</f>
        <v>0</v>
      </c>
      <c r="J77" s="188" t="str">
        <f>IF(I80=0,"",I77/I80*100)</f>
        <v/>
      </c>
    </row>
    <row r="78" spans="1:10" ht="36.75" customHeight="1" x14ac:dyDescent="0.25">
      <c r="A78" s="177"/>
      <c r="B78" s="182" t="s">
        <v>106</v>
      </c>
      <c r="C78" s="183" t="s">
        <v>29</v>
      </c>
      <c r="D78" s="184"/>
      <c r="E78" s="184"/>
      <c r="F78" s="190" t="s">
        <v>106</v>
      </c>
      <c r="G78" s="191"/>
      <c r="H78" s="191"/>
      <c r="I78" s="191">
        <f>'SO01 D.1.1. Pol'!G653+'SO02 D.1.1 Pol'!G44+'SO03 D.1.1. Pol'!G13+'SO06 D.1.1. Pol'!G59</f>
        <v>0</v>
      </c>
      <c r="J78" s="188" t="str">
        <f>IF(I80=0,"",I78/I80*100)</f>
        <v/>
      </c>
    </row>
    <row r="79" spans="1:10" ht="36.75" customHeight="1" x14ac:dyDescent="0.25">
      <c r="A79" s="177"/>
      <c r="B79" s="182" t="s">
        <v>107</v>
      </c>
      <c r="C79" s="183" t="s">
        <v>30</v>
      </c>
      <c r="D79" s="184"/>
      <c r="E79" s="184"/>
      <c r="F79" s="190" t="s">
        <v>107</v>
      </c>
      <c r="G79" s="191"/>
      <c r="H79" s="191"/>
      <c r="I79" s="191">
        <f>'SO01 D.1.1. Pol'!G658+'SO02 D.1.1 Pol'!G49+'SO03 D.1.1. Pol'!G18+'SO06 D.1.1. Pol'!G64</f>
        <v>0</v>
      </c>
      <c r="J79" s="188" t="str">
        <f>IF(I80=0,"",I79/I80*100)</f>
        <v/>
      </c>
    </row>
    <row r="80" spans="1:10" ht="25.5" customHeight="1" x14ac:dyDescent="0.25">
      <c r="A80" s="178"/>
      <c r="B80" s="185" t="s">
        <v>1</v>
      </c>
      <c r="C80" s="186"/>
      <c r="D80" s="187"/>
      <c r="E80" s="187"/>
      <c r="F80" s="192"/>
      <c r="G80" s="193"/>
      <c r="H80" s="193"/>
      <c r="I80" s="193">
        <f>SUM(I59:I79)</f>
        <v>0</v>
      </c>
      <c r="J80" s="189">
        <f>SUM(J59:J79)</f>
        <v>0</v>
      </c>
    </row>
    <row r="81" spans="6:10" x14ac:dyDescent="0.25">
      <c r="F81" s="133"/>
      <c r="G81" s="133"/>
      <c r="H81" s="133"/>
      <c r="I81" s="133"/>
      <c r="J81" s="134"/>
    </row>
    <row r="82" spans="6:10" x14ac:dyDescent="0.25">
      <c r="F82" s="133"/>
      <c r="G82" s="133"/>
      <c r="H82" s="133"/>
      <c r="I82" s="133"/>
      <c r="J82" s="134"/>
    </row>
    <row r="83" spans="6:10" x14ac:dyDescent="0.25">
      <c r="F83" s="133"/>
      <c r="G83" s="133"/>
      <c r="H83" s="133"/>
      <c r="I83" s="133"/>
      <c r="J83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ACFC-C563-4E17-856B-EFF1C243A8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67</v>
      </c>
      <c r="C8" s="263" t="s">
        <v>68</v>
      </c>
      <c r="D8" s="245"/>
      <c r="E8" s="246"/>
      <c r="F8" s="247"/>
      <c r="G8" s="248">
        <f>SUMIF(AG9:AG156,"&lt;&gt;NOR",G9:G156)</f>
        <v>0</v>
      </c>
      <c r="H8" s="242"/>
      <c r="I8" s="242">
        <f>SUM(I9:I156)</f>
        <v>0</v>
      </c>
      <c r="J8" s="242"/>
      <c r="K8" s="242">
        <f>SUM(K9:K156)</f>
        <v>0</v>
      </c>
      <c r="L8" s="242"/>
      <c r="M8" s="242">
        <f>SUM(M9:M156)</f>
        <v>0</v>
      </c>
      <c r="N8" s="241"/>
      <c r="O8" s="241">
        <f>SUM(O9:O156)</f>
        <v>171.02</v>
      </c>
      <c r="P8" s="241"/>
      <c r="Q8" s="241">
        <f>SUM(Q9:Q156)</f>
        <v>0</v>
      </c>
      <c r="R8" s="242"/>
      <c r="S8" s="242"/>
      <c r="T8" s="242"/>
      <c r="U8" s="242"/>
      <c r="V8" s="242">
        <f>SUM(V9:V156)</f>
        <v>447.95</v>
      </c>
      <c r="W8" s="242"/>
      <c r="X8" s="242"/>
      <c r="AG8" t="s">
        <v>134</v>
      </c>
    </row>
    <row r="9" spans="1:60" outlineLevel="1" x14ac:dyDescent="0.25">
      <c r="A9" s="250">
        <v>1</v>
      </c>
      <c r="B9" s="251" t="s">
        <v>135</v>
      </c>
      <c r="C9" s="264" t="s">
        <v>136</v>
      </c>
      <c r="D9" s="252" t="s">
        <v>137</v>
      </c>
      <c r="E9" s="253">
        <v>322.351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138</v>
      </c>
      <c r="T9" s="231" t="s">
        <v>139</v>
      </c>
      <c r="U9" s="231">
        <v>0.36499999999999999</v>
      </c>
      <c r="V9" s="231">
        <f>ROUND(E9*U9,2)</f>
        <v>117.66</v>
      </c>
      <c r="W9" s="231"/>
      <c r="X9" s="231" t="s">
        <v>140</v>
      </c>
      <c r="Y9" s="210"/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142</v>
      </c>
      <c r="D10" s="233"/>
      <c r="E10" s="234"/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5" t="s">
        <v>144</v>
      </c>
      <c r="D11" s="233"/>
      <c r="E11" s="234">
        <v>7.45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0"/>
      <c r="Z11" s="210"/>
      <c r="AA11" s="210"/>
      <c r="AB11" s="210"/>
      <c r="AC11" s="210"/>
      <c r="AD11" s="210"/>
      <c r="AE11" s="210"/>
      <c r="AF11" s="210"/>
      <c r="AG11" s="210" t="s">
        <v>143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145</v>
      </c>
      <c r="D12" s="233"/>
      <c r="E12" s="234">
        <v>11.65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5" t="s">
        <v>146</v>
      </c>
      <c r="D13" s="233"/>
      <c r="E13" s="234">
        <v>33.6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0"/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147</v>
      </c>
      <c r="D14" s="233"/>
      <c r="E14" s="234">
        <v>32.56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5" t="s">
        <v>148</v>
      </c>
      <c r="D15" s="233"/>
      <c r="E15" s="234">
        <v>5.36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143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149</v>
      </c>
      <c r="D16" s="233"/>
      <c r="E16" s="234">
        <v>7.92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150</v>
      </c>
      <c r="D17" s="235"/>
      <c r="E17" s="236">
        <v>98.54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>
        <v>1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151</v>
      </c>
      <c r="D18" s="233"/>
      <c r="E18" s="234">
        <v>19.309999999999999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5" t="s">
        <v>152</v>
      </c>
      <c r="D19" s="233"/>
      <c r="E19" s="234">
        <v>37.43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153</v>
      </c>
      <c r="D20" s="233"/>
      <c r="E20" s="234">
        <v>67.2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5" t="s">
        <v>154</v>
      </c>
      <c r="D21" s="233"/>
      <c r="E21" s="234">
        <v>66.599999999999994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155</v>
      </c>
      <c r="D22" s="233"/>
      <c r="E22" s="234">
        <v>16.39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5" t="s">
        <v>156</v>
      </c>
      <c r="D23" s="233"/>
      <c r="E23" s="234">
        <v>16.88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0"/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0">
        <v>2</v>
      </c>
      <c r="B24" s="251" t="s">
        <v>157</v>
      </c>
      <c r="C24" s="264" t="s">
        <v>158</v>
      </c>
      <c r="D24" s="252" t="s">
        <v>137</v>
      </c>
      <c r="E24" s="253">
        <v>322.351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138</v>
      </c>
      <c r="T24" s="231" t="s">
        <v>139</v>
      </c>
      <c r="U24" s="231">
        <v>8.4000000000000005E-2</v>
      </c>
      <c r="V24" s="231">
        <f>ROUND(E24*U24,2)</f>
        <v>27.08</v>
      </c>
      <c r="W24" s="231"/>
      <c r="X24" s="231" t="s">
        <v>140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141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5" t="s">
        <v>142</v>
      </c>
      <c r="D25" s="233"/>
      <c r="E25" s="234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144</v>
      </c>
      <c r="D26" s="233"/>
      <c r="E26" s="234">
        <v>7.45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5" t="s">
        <v>145</v>
      </c>
      <c r="D27" s="233"/>
      <c r="E27" s="234">
        <v>11.65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5" t="s">
        <v>146</v>
      </c>
      <c r="D28" s="233"/>
      <c r="E28" s="234">
        <v>33.6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147</v>
      </c>
      <c r="D29" s="233"/>
      <c r="E29" s="234">
        <v>32.56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5" t="s">
        <v>148</v>
      </c>
      <c r="D30" s="233"/>
      <c r="E30" s="234">
        <v>5.36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5" t="s">
        <v>149</v>
      </c>
      <c r="D31" s="233"/>
      <c r="E31" s="234">
        <v>7.92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150</v>
      </c>
      <c r="D32" s="235"/>
      <c r="E32" s="236">
        <v>98.54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>
        <v>1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151</v>
      </c>
      <c r="D33" s="233"/>
      <c r="E33" s="234">
        <v>19.309999999999999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5" t="s">
        <v>152</v>
      </c>
      <c r="D34" s="233"/>
      <c r="E34" s="234">
        <v>37.43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1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153</v>
      </c>
      <c r="D35" s="233"/>
      <c r="E35" s="234">
        <v>67.2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5" t="s">
        <v>154</v>
      </c>
      <c r="D36" s="233"/>
      <c r="E36" s="234">
        <v>66.599999999999994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5" t="s">
        <v>155</v>
      </c>
      <c r="D37" s="233"/>
      <c r="E37" s="234">
        <v>16.39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5" t="s">
        <v>156</v>
      </c>
      <c r="D38" s="233"/>
      <c r="E38" s="234">
        <v>16.88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0">
        <v>3</v>
      </c>
      <c r="B39" s="251" t="s">
        <v>159</v>
      </c>
      <c r="C39" s="264" t="s">
        <v>160</v>
      </c>
      <c r="D39" s="252" t="s">
        <v>137</v>
      </c>
      <c r="E39" s="253">
        <v>417.36099999999999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138</v>
      </c>
      <c r="T39" s="231" t="s">
        <v>139</v>
      </c>
      <c r="U39" s="231">
        <v>1.0999999999999999E-2</v>
      </c>
      <c r="V39" s="231">
        <f>ROUND(E39*U39,2)</f>
        <v>4.59</v>
      </c>
      <c r="W39" s="231"/>
      <c r="X39" s="231" t="s">
        <v>140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5" t="s">
        <v>142</v>
      </c>
      <c r="D40" s="233"/>
      <c r="E40" s="234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0"/>
      <c r="Z40" s="210"/>
      <c r="AA40" s="210"/>
      <c r="AB40" s="210"/>
      <c r="AC40" s="210"/>
      <c r="AD40" s="210"/>
      <c r="AE40" s="210"/>
      <c r="AF40" s="210"/>
      <c r="AG40" s="210" t="s">
        <v>143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144</v>
      </c>
      <c r="D41" s="233"/>
      <c r="E41" s="234">
        <v>7.45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5" t="s">
        <v>145</v>
      </c>
      <c r="D42" s="233"/>
      <c r="E42" s="234">
        <v>11.65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5" t="s">
        <v>146</v>
      </c>
      <c r="D43" s="233"/>
      <c r="E43" s="234">
        <v>33.6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5" t="s">
        <v>147</v>
      </c>
      <c r="D44" s="233"/>
      <c r="E44" s="234">
        <v>32.56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143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5" t="s">
        <v>148</v>
      </c>
      <c r="D45" s="233"/>
      <c r="E45" s="234">
        <v>5.36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5" t="s">
        <v>149</v>
      </c>
      <c r="D46" s="233"/>
      <c r="E46" s="234">
        <v>7.92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150</v>
      </c>
      <c r="D47" s="235"/>
      <c r="E47" s="236">
        <v>98.54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>
        <v>1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5" t="s">
        <v>151</v>
      </c>
      <c r="D48" s="233"/>
      <c r="E48" s="234">
        <v>19.309999999999999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5" t="s">
        <v>152</v>
      </c>
      <c r="D49" s="233"/>
      <c r="E49" s="234">
        <v>37.43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5" t="s">
        <v>153</v>
      </c>
      <c r="D50" s="233"/>
      <c r="E50" s="234">
        <v>67.2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10"/>
      <c r="Z50" s="210"/>
      <c r="AA50" s="210"/>
      <c r="AB50" s="210"/>
      <c r="AC50" s="210"/>
      <c r="AD50" s="210"/>
      <c r="AE50" s="210"/>
      <c r="AF50" s="210"/>
      <c r="AG50" s="210" t="s">
        <v>143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5" t="s">
        <v>154</v>
      </c>
      <c r="D51" s="233"/>
      <c r="E51" s="234">
        <v>66.599999999999994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5" t="s">
        <v>155</v>
      </c>
      <c r="D52" s="233"/>
      <c r="E52" s="234">
        <v>16.39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0"/>
      <c r="Z52" s="210"/>
      <c r="AA52" s="210"/>
      <c r="AB52" s="210"/>
      <c r="AC52" s="210"/>
      <c r="AD52" s="210"/>
      <c r="AE52" s="210"/>
      <c r="AF52" s="210"/>
      <c r="AG52" s="210" t="s">
        <v>143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5" t="s">
        <v>156</v>
      </c>
      <c r="D53" s="233"/>
      <c r="E53" s="234">
        <v>16.88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150</v>
      </c>
      <c r="D54" s="235"/>
      <c r="E54" s="236">
        <v>223.81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0"/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5" t="s">
        <v>161</v>
      </c>
      <c r="D55" s="233"/>
      <c r="E55" s="234">
        <v>10.16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10"/>
      <c r="Z55" s="210"/>
      <c r="AA55" s="210"/>
      <c r="AB55" s="210"/>
      <c r="AC55" s="210"/>
      <c r="AD55" s="210"/>
      <c r="AE55" s="210"/>
      <c r="AF55" s="210"/>
      <c r="AG55" s="210" t="s">
        <v>143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5" t="s">
        <v>162</v>
      </c>
      <c r="D56" s="233"/>
      <c r="E56" s="234">
        <v>24.95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10"/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5" t="s">
        <v>163</v>
      </c>
      <c r="D57" s="233"/>
      <c r="E57" s="234">
        <v>21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143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5" t="s">
        <v>164</v>
      </c>
      <c r="D58" s="233"/>
      <c r="E58" s="234">
        <v>22.2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0"/>
      <c r="Z58" s="210"/>
      <c r="AA58" s="210"/>
      <c r="AB58" s="210"/>
      <c r="AC58" s="210"/>
      <c r="AD58" s="210"/>
      <c r="AE58" s="210"/>
      <c r="AF58" s="210"/>
      <c r="AG58" s="210" t="s">
        <v>143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5" t="s">
        <v>165</v>
      </c>
      <c r="D59" s="233"/>
      <c r="E59" s="234">
        <v>10.44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5" t="s">
        <v>166</v>
      </c>
      <c r="D60" s="233"/>
      <c r="E60" s="234">
        <v>6.25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0"/>
      <c r="Z60" s="210"/>
      <c r="AA60" s="210"/>
      <c r="AB60" s="210"/>
      <c r="AC60" s="210"/>
      <c r="AD60" s="210"/>
      <c r="AE60" s="210"/>
      <c r="AF60" s="210"/>
      <c r="AG60" s="210" t="s">
        <v>143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150</v>
      </c>
      <c r="D61" s="235"/>
      <c r="E61" s="236">
        <v>95.01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0"/>
      <c r="Z61" s="210"/>
      <c r="AA61" s="210"/>
      <c r="AB61" s="210"/>
      <c r="AC61" s="210"/>
      <c r="AD61" s="210"/>
      <c r="AE61" s="210"/>
      <c r="AF61" s="210"/>
      <c r="AG61" s="210" t="s">
        <v>143</v>
      </c>
      <c r="AH61" s="210">
        <v>1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0">
        <v>4</v>
      </c>
      <c r="B62" s="251" t="s">
        <v>167</v>
      </c>
      <c r="C62" s="264" t="s">
        <v>168</v>
      </c>
      <c r="D62" s="252" t="s">
        <v>137</v>
      </c>
      <c r="E62" s="253">
        <v>322.351</v>
      </c>
      <c r="F62" s="254"/>
      <c r="G62" s="255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138</v>
      </c>
      <c r="T62" s="231" t="s">
        <v>139</v>
      </c>
      <c r="U62" s="231">
        <v>1.0999999999999999E-2</v>
      </c>
      <c r="V62" s="231">
        <f>ROUND(E62*U62,2)</f>
        <v>3.55</v>
      </c>
      <c r="W62" s="231"/>
      <c r="X62" s="231" t="s">
        <v>140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141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5" t="s">
        <v>142</v>
      </c>
      <c r="D63" s="233"/>
      <c r="E63" s="234"/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0"/>
      <c r="Z63" s="210"/>
      <c r="AA63" s="210"/>
      <c r="AB63" s="210"/>
      <c r="AC63" s="210"/>
      <c r="AD63" s="210"/>
      <c r="AE63" s="210"/>
      <c r="AF63" s="210"/>
      <c r="AG63" s="210" t="s">
        <v>143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5" t="s">
        <v>144</v>
      </c>
      <c r="D64" s="233"/>
      <c r="E64" s="234">
        <v>7.45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0"/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5" t="s">
        <v>145</v>
      </c>
      <c r="D65" s="233"/>
      <c r="E65" s="234">
        <v>11.65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0"/>
      <c r="Z65" s="210"/>
      <c r="AA65" s="210"/>
      <c r="AB65" s="210"/>
      <c r="AC65" s="210"/>
      <c r="AD65" s="210"/>
      <c r="AE65" s="210"/>
      <c r="AF65" s="210"/>
      <c r="AG65" s="210" t="s">
        <v>143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5" t="s">
        <v>146</v>
      </c>
      <c r="D66" s="233"/>
      <c r="E66" s="234">
        <v>33.6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0"/>
      <c r="Z66" s="210"/>
      <c r="AA66" s="210"/>
      <c r="AB66" s="210"/>
      <c r="AC66" s="210"/>
      <c r="AD66" s="210"/>
      <c r="AE66" s="210"/>
      <c r="AF66" s="210"/>
      <c r="AG66" s="210" t="s">
        <v>143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5" t="s">
        <v>147</v>
      </c>
      <c r="D67" s="233"/>
      <c r="E67" s="234">
        <v>32.56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143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5" t="s">
        <v>148</v>
      </c>
      <c r="D68" s="233"/>
      <c r="E68" s="234">
        <v>5.36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0"/>
      <c r="Z68" s="210"/>
      <c r="AA68" s="210"/>
      <c r="AB68" s="210"/>
      <c r="AC68" s="210"/>
      <c r="AD68" s="210"/>
      <c r="AE68" s="210"/>
      <c r="AF68" s="210"/>
      <c r="AG68" s="210" t="s">
        <v>143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5" t="s">
        <v>149</v>
      </c>
      <c r="D69" s="233"/>
      <c r="E69" s="234">
        <v>7.92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0"/>
      <c r="Z69" s="210"/>
      <c r="AA69" s="210"/>
      <c r="AB69" s="210"/>
      <c r="AC69" s="210"/>
      <c r="AD69" s="210"/>
      <c r="AE69" s="210"/>
      <c r="AF69" s="210"/>
      <c r="AG69" s="210" t="s">
        <v>143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150</v>
      </c>
      <c r="D70" s="235"/>
      <c r="E70" s="236">
        <v>98.54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0"/>
      <c r="Z70" s="210"/>
      <c r="AA70" s="210"/>
      <c r="AB70" s="210"/>
      <c r="AC70" s="210"/>
      <c r="AD70" s="210"/>
      <c r="AE70" s="210"/>
      <c r="AF70" s="210"/>
      <c r="AG70" s="210" t="s">
        <v>143</v>
      </c>
      <c r="AH70" s="210">
        <v>1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5" t="s">
        <v>151</v>
      </c>
      <c r="D71" s="233"/>
      <c r="E71" s="234">
        <v>19.309999999999999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10"/>
      <c r="Z71" s="210"/>
      <c r="AA71" s="210"/>
      <c r="AB71" s="210"/>
      <c r="AC71" s="210"/>
      <c r="AD71" s="210"/>
      <c r="AE71" s="210"/>
      <c r="AF71" s="210"/>
      <c r="AG71" s="210" t="s">
        <v>143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5" t="s">
        <v>152</v>
      </c>
      <c r="D72" s="233"/>
      <c r="E72" s="234">
        <v>37.43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10"/>
      <c r="Z72" s="210"/>
      <c r="AA72" s="210"/>
      <c r="AB72" s="210"/>
      <c r="AC72" s="210"/>
      <c r="AD72" s="210"/>
      <c r="AE72" s="210"/>
      <c r="AF72" s="210"/>
      <c r="AG72" s="210" t="s">
        <v>143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5" t="s">
        <v>153</v>
      </c>
      <c r="D73" s="233"/>
      <c r="E73" s="234">
        <v>67.2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0"/>
      <c r="Z73" s="210"/>
      <c r="AA73" s="210"/>
      <c r="AB73" s="210"/>
      <c r="AC73" s="210"/>
      <c r="AD73" s="210"/>
      <c r="AE73" s="210"/>
      <c r="AF73" s="210"/>
      <c r="AG73" s="210" t="s">
        <v>143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5" t="s">
        <v>154</v>
      </c>
      <c r="D74" s="233"/>
      <c r="E74" s="234">
        <v>66.599999999999994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10"/>
      <c r="Z74" s="210"/>
      <c r="AA74" s="210"/>
      <c r="AB74" s="210"/>
      <c r="AC74" s="210"/>
      <c r="AD74" s="210"/>
      <c r="AE74" s="210"/>
      <c r="AF74" s="210"/>
      <c r="AG74" s="210" t="s">
        <v>143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5" t="s">
        <v>155</v>
      </c>
      <c r="D75" s="233"/>
      <c r="E75" s="234">
        <v>16.39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10"/>
      <c r="Z75" s="210"/>
      <c r="AA75" s="210"/>
      <c r="AB75" s="210"/>
      <c r="AC75" s="210"/>
      <c r="AD75" s="210"/>
      <c r="AE75" s="210"/>
      <c r="AF75" s="210"/>
      <c r="AG75" s="210" t="s">
        <v>143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5" t="s">
        <v>156</v>
      </c>
      <c r="D76" s="233"/>
      <c r="E76" s="234">
        <v>16.88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143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0">
        <v>5</v>
      </c>
      <c r="B77" s="251" t="s">
        <v>169</v>
      </c>
      <c r="C77" s="264" t="s">
        <v>170</v>
      </c>
      <c r="D77" s="252" t="s">
        <v>137</v>
      </c>
      <c r="E77" s="253">
        <v>417.36099999999999</v>
      </c>
      <c r="F77" s="254"/>
      <c r="G77" s="255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138</v>
      </c>
      <c r="T77" s="231" t="s">
        <v>139</v>
      </c>
      <c r="U77" s="231">
        <v>0.65200000000000002</v>
      </c>
      <c r="V77" s="231">
        <f>ROUND(E77*U77,2)</f>
        <v>272.12</v>
      </c>
      <c r="W77" s="231"/>
      <c r="X77" s="231" t="s">
        <v>140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141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5" t="s">
        <v>142</v>
      </c>
      <c r="D78" s="233"/>
      <c r="E78" s="234"/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10"/>
      <c r="Z78" s="210"/>
      <c r="AA78" s="210"/>
      <c r="AB78" s="210"/>
      <c r="AC78" s="210"/>
      <c r="AD78" s="210"/>
      <c r="AE78" s="210"/>
      <c r="AF78" s="210"/>
      <c r="AG78" s="210" t="s">
        <v>143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5" t="s">
        <v>144</v>
      </c>
      <c r="D79" s="233"/>
      <c r="E79" s="234">
        <v>7.45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10"/>
      <c r="Z79" s="210"/>
      <c r="AA79" s="210"/>
      <c r="AB79" s="210"/>
      <c r="AC79" s="210"/>
      <c r="AD79" s="210"/>
      <c r="AE79" s="210"/>
      <c r="AF79" s="210"/>
      <c r="AG79" s="210" t="s">
        <v>143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5" t="s">
        <v>145</v>
      </c>
      <c r="D80" s="233"/>
      <c r="E80" s="234">
        <v>11.65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0"/>
      <c r="Z80" s="210"/>
      <c r="AA80" s="210"/>
      <c r="AB80" s="210"/>
      <c r="AC80" s="210"/>
      <c r="AD80" s="210"/>
      <c r="AE80" s="210"/>
      <c r="AF80" s="210"/>
      <c r="AG80" s="210" t="s">
        <v>143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5" t="s">
        <v>146</v>
      </c>
      <c r="D81" s="233"/>
      <c r="E81" s="234">
        <v>33.6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143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5" t="s">
        <v>147</v>
      </c>
      <c r="D82" s="233"/>
      <c r="E82" s="234">
        <v>32.56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0"/>
      <c r="Z82" s="210"/>
      <c r="AA82" s="210"/>
      <c r="AB82" s="210"/>
      <c r="AC82" s="210"/>
      <c r="AD82" s="210"/>
      <c r="AE82" s="210"/>
      <c r="AF82" s="210"/>
      <c r="AG82" s="210" t="s">
        <v>143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5" t="s">
        <v>148</v>
      </c>
      <c r="D83" s="233"/>
      <c r="E83" s="234">
        <v>5.36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10"/>
      <c r="Z83" s="210"/>
      <c r="AA83" s="210"/>
      <c r="AB83" s="210"/>
      <c r="AC83" s="210"/>
      <c r="AD83" s="210"/>
      <c r="AE83" s="210"/>
      <c r="AF83" s="210"/>
      <c r="AG83" s="210" t="s">
        <v>143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5" t="s">
        <v>149</v>
      </c>
      <c r="D84" s="233"/>
      <c r="E84" s="234">
        <v>7.92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10"/>
      <c r="Z84" s="210"/>
      <c r="AA84" s="210"/>
      <c r="AB84" s="210"/>
      <c r="AC84" s="210"/>
      <c r="AD84" s="210"/>
      <c r="AE84" s="210"/>
      <c r="AF84" s="210"/>
      <c r="AG84" s="210" t="s">
        <v>143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150</v>
      </c>
      <c r="D85" s="235"/>
      <c r="E85" s="236">
        <v>98.54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10"/>
      <c r="Z85" s="210"/>
      <c r="AA85" s="210"/>
      <c r="AB85" s="210"/>
      <c r="AC85" s="210"/>
      <c r="AD85" s="210"/>
      <c r="AE85" s="210"/>
      <c r="AF85" s="210"/>
      <c r="AG85" s="210" t="s">
        <v>143</v>
      </c>
      <c r="AH85" s="210">
        <v>1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5" t="s">
        <v>151</v>
      </c>
      <c r="D86" s="233"/>
      <c r="E86" s="234">
        <v>19.309999999999999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143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5" t="s">
        <v>152</v>
      </c>
      <c r="D87" s="233"/>
      <c r="E87" s="234">
        <v>37.43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10"/>
      <c r="Z87" s="210"/>
      <c r="AA87" s="210"/>
      <c r="AB87" s="210"/>
      <c r="AC87" s="210"/>
      <c r="AD87" s="210"/>
      <c r="AE87" s="210"/>
      <c r="AF87" s="210"/>
      <c r="AG87" s="210" t="s">
        <v>143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5" t="s">
        <v>153</v>
      </c>
      <c r="D88" s="233"/>
      <c r="E88" s="234">
        <v>67.2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10"/>
      <c r="Z88" s="210"/>
      <c r="AA88" s="210"/>
      <c r="AB88" s="210"/>
      <c r="AC88" s="210"/>
      <c r="AD88" s="210"/>
      <c r="AE88" s="210"/>
      <c r="AF88" s="210"/>
      <c r="AG88" s="210" t="s">
        <v>143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5" t="s">
        <v>154</v>
      </c>
      <c r="D89" s="233"/>
      <c r="E89" s="234">
        <v>66.599999999999994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0"/>
      <c r="Z89" s="210"/>
      <c r="AA89" s="210"/>
      <c r="AB89" s="210"/>
      <c r="AC89" s="210"/>
      <c r="AD89" s="210"/>
      <c r="AE89" s="210"/>
      <c r="AF89" s="210"/>
      <c r="AG89" s="210" t="s">
        <v>143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5" t="s">
        <v>155</v>
      </c>
      <c r="D90" s="233"/>
      <c r="E90" s="234">
        <v>16.39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143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5" t="s">
        <v>156</v>
      </c>
      <c r="D91" s="233"/>
      <c r="E91" s="234">
        <v>16.88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10"/>
      <c r="Z91" s="210"/>
      <c r="AA91" s="210"/>
      <c r="AB91" s="210"/>
      <c r="AC91" s="210"/>
      <c r="AD91" s="210"/>
      <c r="AE91" s="210"/>
      <c r="AF91" s="210"/>
      <c r="AG91" s="210" t="s">
        <v>143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150</v>
      </c>
      <c r="D92" s="235"/>
      <c r="E92" s="236">
        <v>223.81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0"/>
      <c r="Z92" s="210"/>
      <c r="AA92" s="210"/>
      <c r="AB92" s="210"/>
      <c r="AC92" s="210"/>
      <c r="AD92" s="210"/>
      <c r="AE92" s="210"/>
      <c r="AF92" s="210"/>
      <c r="AG92" s="210" t="s">
        <v>143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5" t="s">
        <v>161</v>
      </c>
      <c r="D93" s="233"/>
      <c r="E93" s="234">
        <v>10.16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10"/>
      <c r="Z93" s="210"/>
      <c r="AA93" s="210"/>
      <c r="AB93" s="210"/>
      <c r="AC93" s="210"/>
      <c r="AD93" s="210"/>
      <c r="AE93" s="210"/>
      <c r="AF93" s="210"/>
      <c r="AG93" s="210" t="s">
        <v>143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5" t="s">
        <v>162</v>
      </c>
      <c r="D94" s="233"/>
      <c r="E94" s="234">
        <v>24.95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10"/>
      <c r="Z94" s="210"/>
      <c r="AA94" s="210"/>
      <c r="AB94" s="210"/>
      <c r="AC94" s="210"/>
      <c r="AD94" s="210"/>
      <c r="AE94" s="210"/>
      <c r="AF94" s="210"/>
      <c r="AG94" s="210" t="s">
        <v>143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5" t="s">
        <v>163</v>
      </c>
      <c r="D95" s="233"/>
      <c r="E95" s="234">
        <v>21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10"/>
      <c r="Z95" s="210"/>
      <c r="AA95" s="210"/>
      <c r="AB95" s="210"/>
      <c r="AC95" s="210"/>
      <c r="AD95" s="210"/>
      <c r="AE95" s="210"/>
      <c r="AF95" s="210"/>
      <c r="AG95" s="210" t="s">
        <v>143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5" t="s">
        <v>164</v>
      </c>
      <c r="D96" s="233"/>
      <c r="E96" s="234">
        <v>22.2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143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5" t="s">
        <v>165</v>
      </c>
      <c r="D97" s="233"/>
      <c r="E97" s="234">
        <v>10.44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10"/>
      <c r="Z97" s="210"/>
      <c r="AA97" s="210"/>
      <c r="AB97" s="210"/>
      <c r="AC97" s="210"/>
      <c r="AD97" s="210"/>
      <c r="AE97" s="210"/>
      <c r="AF97" s="210"/>
      <c r="AG97" s="210" t="s">
        <v>143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65" t="s">
        <v>166</v>
      </c>
      <c r="D98" s="233"/>
      <c r="E98" s="234">
        <v>6.25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143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6" t="s">
        <v>150</v>
      </c>
      <c r="D99" s="235"/>
      <c r="E99" s="236">
        <v>95.01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10"/>
      <c r="Z99" s="210"/>
      <c r="AA99" s="210"/>
      <c r="AB99" s="210"/>
      <c r="AC99" s="210"/>
      <c r="AD99" s="210"/>
      <c r="AE99" s="210"/>
      <c r="AF99" s="210"/>
      <c r="AG99" s="210" t="s">
        <v>143</v>
      </c>
      <c r="AH99" s="210">
        <v>1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50">
        <v>6</v>
      </c>
      <c r="B100" s="251" t="s">
        <v>171</v>
      </c>
      <c r="C100" s="264" t="s">
        <v>172</v>
      </c>
      <c r="D100" s="252" t="s">
        <v>137</v>
      </c>
      <c r="E100" s="253">
        <v>417.36099999999999</v>
      </c>
      <c r="F100" s="254"/>
      <c r="G100" s="255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138</v>
      </c>
      <c r="T100" s="231" t="s">
        <v>139</v>
      </c>
      <c r="U100" s="231">
        <v>8.9999999999999993E-3</v>
      </c>
      <c r="V100" s="231">
        <f>ROUND(E100*U100,2)</f>
        <v>3.76</v>
      </c>
      <c r="W100" s="231"/>
      <c r="X100" s="231" t="s">
        <v>140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141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65" t="s">
        <v>142</v>
      </c>
      <c r="D101" s="233"/>
      <c r="E101" s="234"/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5" t="s">
        <v>144</v>
      </c>
      <c r="D102" s="233"/>
      <c r="E102" s="234">
        <v>7.45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143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5" t="s">
        <v>145</v>
      </c>
      <c r="D103" s="233"/>
      <c r="E103" s="234">
        <v>11.65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5" t="s">
        <v>146</v>
      </c>
      <c r="D104" s="233"/>
      <c r="E104" s="234">
        <v>33.6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5" t="s">
        <v>147</v>
      </c>
      <c r="D105" s="233"/>
      <c r="E105" s="234">
        <v>32.56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5" t="s">
        <v>148</v>
      </c>
      <c r="D106" s="233"/>
      <c r="E106" s="234">
        <v>5.36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5" t="s">
        <v>149</v>
      </c>
      <c r="D107" s="233"/>
      <c r="E107" s="234">
        <v>7.92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150</v>
      </c>
      <c r="D108" s="235"/>
      <c r="E108" s="236">
        <v>98.54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143</v>
      </c>
      <c r="AH108" s="210">
        <v>1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5" t="s">
        <v>151</v>
      </c>
      <c r="D109" s="233"/>
      <c r="E109" s="234">
        <v>19.309999999999999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5" t="s">
        <v>152</v>
      </c>
      <c r="D110" s="233"/>
      <c r="E110" s="234">
        <v>37.43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5" t="s">
        <v>153</v>
      </c>
      <c r="D111" s="233"/>
      <c r="E111" s="234">
        <v>67.2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143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5" t="s">
        <v>154</v>
      </c>
      <c r="D112" s="233"/>
      <c r="E112" s="234">
        <v>66.599999999999994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5" t="s">
        <v>155</v>
      </c>
      <c r="D113" s="233"/>
      <c r="E113" s="234">
        <v>16.39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5" t="s">
        <v>156</v>
      </c>
      <c r="D114" s="233"/>
      <c r="E114" s="234">
        <v>16.88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150</v>
      </c>
      <c r="D115" s="235"/>
      <c r="E115" s="236">
        <v>223.81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143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5" t="s">
        <v>161</v>
      </c>
      <c r="D116" s="233"/>
      <c r="E116" s="234">
        <v>10.16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5" t="s">
        <v>162</v>
      </c>
      <c r="D117" s="233"/>
      <c r="E117" s="234">
        <v>24.95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5" t="s">
        <v>163</v>
      </c>
      <c r="D118" s="233"/>
      <c r="E118" s="234">
        <v>21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5" t="s">
        <v>164</v>
      </c>
      <c r="D119" s="233"/>
      <c r="E119" s="234">
        <v>22.2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5" t="s">
        <v>165</v>
      </c>
      <c r="D120" s="233"/>
      <c r="E120" s="234">
        <v>10.44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5" t="s">
        <v>166</v>
      </c>
      <c r="D121" s="233"/>
      <c r="E121" s="234">
        <v>6.25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143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150</v>
      </c>
      <c r="D122" s="235"/>
      <c r="E122" s="236">
        <v>95.01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143</v>
      </c>
      <c r="AH122" s="210">
        <v>1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50">
        <v>7</v>
      </c>
      <c r="B123" s="251" t="s">
        <v>173</v>
      </c>
      <c r="C123" s="264" t="s">
        <v>174</v>
      </c>
      <c r="D123" s="252" t="s">
        <v>137</v>
      </c>
      <c r="E123" s="253">
        <v>95.01</v>
      </c>
      <c r="F123" s="254"/>
      <c r="G123" s="255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138</v>
      </c>
      <c r="T123" s="231" t="s">
        <v>139</v>
      </c>
      <c r="U123" s="231">
        <v>0.20200000000000001</v>
      </c>
      <c r="V123" s="231">
        <f>ROUND(E123*U123,2)</f>
        <v>19.190000000000001</v>
      </c>
      <c r="W123" s="231"/>
      <c r="X123" s="231" t="s">
        <v>140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141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5" t="s">
        <v>161</v>
      </c>
      <c r="D124" s="233"/>
      <c r="E124" s="234">
        <v>10.16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5" t="s">
        <v>162</v>
      </c>
      <c r="D125" s="233"/>
      <c r="E125" s="234">
        <v>24.95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5" t="s">
        <v>163</v>
      </c>
      <c r="D126" s="233"/>
      <c r="E126" s="234">
        <v>21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5" t="s">
        <v>164</v>
      </c>
      <c r="D127" s="233"/>
      <c r="E127" s="234">
        <v>22.2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143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5" t="s">
        <v>165</v>
      </c>
      <c r="D128" s="233"/>
      <c r="E128" s="234">
        <v>10.44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5" t="s">
        <v>166</v>
      </c>
      <c r="D129" s="233"/>
      <c r="E129" s="234">
        <v>6.25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150</v>
      </c>
      <c r="D130" s="235"/>
      <c r="E130" s="236">
        <v>95.01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143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50">
        <v>8</v>
      </c>
      <c r="B131" s="251" t="s">
        <v>175</v>
      </c>
      <c r="C131" s="264" t="s">
        <v>176</v>
      </c>
      <c r="D131" s="252" t="s">
        <v>137</v>
      </c>
      <c r="E131" s="253">
        <v>322.351</v>
      </c>
      <c r="F131" s="254"/>
      <c r="G131" s="255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138</v>
      </c>
      <c r="T131" s="231" t="s">
        <v>139</v>
      </c>
      <c r="U131" s="231">
        <v>0</v>
      </c>
      <c r="V131" s="231">
        <f>ROUND(E131*U131,2)</f>
        <v>0</v>
      </c>
      <c r="W131" s="231"/>
      <c r="X131" s="231" t="s">
        <v>140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141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5" t="s">
        <v>142</v>
      </c>
      <c r="D132" s="233"/>
      <c r="E132" s="234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5" t="s">
        <v>144</v>
      </c>
      <c r="D133" s="233"/>
      <c r="E133" s="234">
        <v>7.45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143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5" t="s">
        <v>145</v>
      </c>
      <c r="D134" s="233"/>
      <c r="E134" s="234">
        <v>11.65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5" t="s">
        <v>146</v>
      </c>
      <c r="D135" s="233"/>
      <c r="E135" s="234">
        <v>33.6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5" t="s">
        <v>147</v>
      </c>
      <c r="D136" s="233"/>
      <c r="E136" s="234">
        <v>32.56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5" t="s">
        <v>148</v>
      </c>
      <c r="D137" s="233"/>
      <c r="E137" s="234">
        <v>5.36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5" t="s">
        <v>149</v>
      </c>
      <c r="D138" s="233"/>
      <c r="E138" s="234">
        <v>7.92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6" t="s">
        <v>150</v>
      </c>
      <c r="D139" s="235"/>
      <c r="E139" s="236">
        <v>98.54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143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5" t="s">
        <v>151</v>
      </c>
      <c r="D140" s="233"/>
      <c r="E140" s="234">
        <v>19.309999999999999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143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5" t="s">
        <v>152</v>
      </c>
      <c r="D141" s="233"/>
      <c r="E141" s="234">
        <v>37.43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5" t="s">
        <v>153</v>
      </c>
      <c r="D142" s="233"/>
      <c r="E142" s="234">
        <v>67.2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65" t="s">
        <v>154</v>
      </c>
      <c r="D143" s="233"/>
      <c r="E143" s="234">
        <v>66.599999999999994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143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5" t="s">
        <v>155</v>
      </c>
      <c r="D144" s="233"/>
      <c r="E144" s="234">
        <v>16.39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65" t="s">
        <v>156</v>
      </c>
      <c r="D145" s="233"/>
      <c r="E145" s="234">
        <v>16.88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50">
        <v>9</v>
      </c>
      <c r="B146" s="251" t="s">
        <v>177</v>
      </c>
      <c r="C146" s="264" t="s">
        <v>178</v>
      </c>
      <c r="D146" s="252" t="s">
        <v>179</v>
      </c>
      <c r="E146" s="253">
        <v>171.018</v>
      </c>
      <c r="F146" s="254"/>
      <c r="G146" s="255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1</v>
      </c>
      <c r="O146" s="230">
        <f>ROUND(E146*N146,2)</f>
        <v>171.02</v>
      </c>
      <c r="P146" s="230">
        <v>0</v>
      </c>
      <c r="Q146" s="230">
        <f>ROUND(E146*P146,2)</f>
        <v>0</v>
      </c>
      <c r="R146" s="231" t="s">
        <v>180</v>
      </c>
      <c r="S146" s="231" t="s">
        <v>138</v>
      </c>
      <c r="T146" s="231" t="s">
        <v>139</v>
      </c>
      <c r="U146" s="231">
        <v>0</v>
      </c>
      <c r="V146" s="231">
        <f>ROUND(E146*U146,2)</f>
        <v>0</v>
      </c>
      <c r="W146" s="231"/>
      <c r="X146" s="231" t="s">
        <v>181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182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67" t="s">
        <v>183</v>
      </c>
      <c r="D147" s="237"/>
      <c r="E147" s="238"/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8" t="s">
        <v>184</v>
      </c>
      <c r="D148" s="237"/>
      <c r="E148" s="238">
        <v>10.16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143</v>
      </c>
      <c r="AH148" s="210">
        <v>2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8" t="s">
        <v>185</v>
      </c>
      <c r="D149" s="237"/>
      <c r="E149" s="238">
        <v>24.95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143</v>
      </c>
      <c r="AH149" s="210">
        <v>2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8" t="s">
        <v>186</v>
      </c>
      <c r="D150" s="237"/>
      <c r="E150" s="238">
        <v>21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143</v>
      </c>
      <c r="AH150" s="210">
        <v>2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8" t="s">
        <v>187</v>
      </c>
      <c r="D151" s="237"/>
      <c r="E151" s="238">
        <v>22.2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143</v>
      </c>
      <c r="AH151" s="210">
        <v>2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8" t="s">
        <v>188</v>
      </c>
      <c r="D152" s="237"/>
      <c r="E152" s="238">
        <v>10.44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143</v>
      </c>
      <c r="AH152" s="210">
        <v>2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8" t="s">
        <v>189</v>
      </c>
      <c r="D153" s="237"/>
      <c r="E153" s="238">
        <v>6.25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143</v>
      </c>
      <c r="AH153" s="210">
        <v>2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9" t="s">
        <v>190</v>
      </c>
      <c r="D154" s="239"/>
      <c r="E154" s="240">
        <v>95.01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143</v>
      </c>
      <c r="AH154" s="210">
        <v>3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7" t="s">
        <v>191</v>
      </c>
      <c r="D155" s="237"/>
      <c r="E155" s="238"/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5" t="s">
        <v>192</v>
      </c>
      <c r="D156" s="233"/>
      <c r="E156" s="234">
        <v>171.02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5">
      <c r="A157" s="243" t="s">
        <v>133</v>
      </c>
      <c r="B157" s="244" t="s">
        <v>69</v>
      </c>
      <c r="C157" s="263" t="s">
        <v>70</v>
      </c>
      <c r="D157" s="245"/>
      <c r="E157" s="246"/>
      <c r="F157" s="247"/>
      <c r="G157" s="248">
        <f>SUMIF(AG158:AG250,"&lt;&gt;NOR",G158:G250)</f>
        <v>0</v>
      </c>
      <c r="H157" s="242"/>
      <c r="I157" s="242">
        <f>SUM(I158:I250)</f>
        <v>0</v>
      </c>
      <c r="J157" s="242"/>
      <c r="K157" s="242">
        <f>SUM(K158:K250)</f>
        <v>0</v>
      </c>
      <c r="L157" s="242"/>
      <c r="M157" s="242">
        <f>SUM(M158:M250)</f>
        <v>0</v>
      </c>
      <c r="N157" s="241"/>
      <c r="O157" s="241">
        <f>SUM(O158:O250)</f>
        <v>1147.1499999999999</v>
      </c>
      <c r="P157" s="241"/>
      <c r="Q157" s="241">
        <f>SUM(Q158:Q250)</f>
        <v>0</v>
      </c>
      <c r="R157" s="242"/>
      <c r="S157" s="242"/>
      <c r="T157" s="242"/>
      <c r="U157" s="242"/>
      <c r="V157" s="242">
        <f>SUM(V158:V250)</f>
        <v>1201.49</v>
      </c>
      <c r="W157" s="242"/>
      <c r="X157" s="242"/>
      <c r="AG157" t="s">
        <v>134</v>
      </c>
    </row>
    <row r="158" spans="1:60" outlineLevel="1" x14ac:dyDescent="0.25">
      <c r="A158" s="250">
        <v>10</v>
      </c>
      <c r="B158" s="251" t="s">
        <v>193</v>
      </c>
      <c r="C158" s="264" t="s">
        <v>194</v>
      </c>
      <c r="D158" s="252" t="s">
        <v>137</v>
      </c>
      <c r="E158" s="253">
        <v>73.902900000000002</v>
      </c>
      <c r="F158" s="254"/>
      <c r="G158" s="255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2.16</v>
      </c>
      <c r="O158" s="230">
        <f>ROUND(E158*N158,2)</f>
        <v>159.63</v>
      </c>
      <c r="P158" s="230">
        <v>0</v>
      </c>
      <c r="Q158" s="230">
        <f>ROUND(E158*P158,2)</f>
        <v>0</v>
      </c>
      <c r="R158" s="231"/>
      <c r="S158" s="231" t="s">
        <v>138</v>
      </c>
      <c r="T158" s="231" t="s">
        <v>139</v>
      </c>
      <c r="U158" s="231">
        <v>1.085</v>
      </c>
      <c r="V158" s="231">
        <f>ROUND(E158*U158,2)</f>
        <v>80.180000000000007</v>
      </c>
      <c r="W158" s="231"/>
      <c r="X158" s="231" t="s">
        <v>140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141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5" t="s">
        <v>195</v>
      </c>
      <c r="D159" s="233"/>
      <c r="E159" s="234">
        <v>5.59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5" t="s">
        <v>196</v>
      </c>
      <c r="D160" s="233"/>
      <c r="E160" s="234">
        <v>8.73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5" t="s">
        <v>197</v>
      </c>
      <c r="D161" s="233"/>
      <c r="E161" s="234">
        <v>25.2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5" t="s">
        <v>198</v>
      </c>
      <c r="D162" s="233"/>
      <c r="E162" s="234">
        <v>24.42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143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5" t="s">
        <v>199</v>
      </c>
      <c r="D163" s="233"/>
      <c r="E163" s="234">
        <v>4.0199999999999996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5" t="s">
        <v>200</v>
      </c>
      <c r="D164" s="233"/>
      <c r="E164" s="234">
        <v>5.94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50">
        <v>11</v>
      </c>
      <c r="B165" s="251" t="s">
        <v>201</v>
      </c>
      <c r="C165" s="264" t="s">
        <v>202</v>
      </c>
      <c r="D165" s="252" t="s">
        <v>137</v>
      </c>
      <c r="E165" s="253">
        <v>85.554749999999999</v>
      </c>
      <c r="F165" s="254"/>
      <c r="G165" s="255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2.16</v>
      </c>
      <c r="O165" s="230">
        <f>ROUND(E165*N165,2)</f>
        <v>184.8</v>
      </c>
      <c r="P165" s="230">
        <v>0</v>
      </c>
      <c r="Q165" s="230">
        <f>ROUND(E165*P165,2)</f>
        <v>0</v>
      </c>
      <c r="R165" s="231"/>
      <c r="S165" s="231" t="s">
        <v>138</v>
      </c>
      <c r="T165" s="231" t="s">
        <v>139</v>
      </c>
      <c r="U165" s="231">
        <v>1.085</v>
      </c>
      <c r="V165" s="231">
        <f>ROUND(E165*U165,2)</f>
        <v>92.83</v>
      </c>
      <c r="W165" s="231"/>
      <c r="X165" s="231" t="s">
        <v>140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141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5" t="s">
        <v>203</v>
      </c>
      <c r="D166" s="233"/>
      <c r="E166" s="234">
        <v>85.55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50">
        <v>12</v>
      </c>
      <c r="B167" s="251" t="s">
        <v>204</v>
      </c>
      <c r="C167" s="264" t="s">
        <v>205</v>
      </c>
      <c r="D167" s="252" t="s">
        <v>137</v>
      </c>
      <c r="E167" s="253">
        <v>68.443799999999996</v>
      </c>
      <c r="F167" s="254"/>
      <c r="G167" s="255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2.16</v>
      </c>
      <c r="O167" s="230">
        <f>ROUND(E167*N167,2)</f>
        <v>147.84</v>
      </c>
      <c r="P167" s="230">
        <v>0</v>
      </c>
      <c r="Q167" s="230">
        <f>ROUND(E167*P167,2)</f>
        <v>0</v>
      </c>
      <c r="R167" s="231"/>
      <c r="S167" s="231" t="s">
        <v>138</v>
      </c>
      <c r="T167" s="231" t="s">
        <v>139</v>
      </c>
      <c r="U167" s="231">
        <v>1.085</v>
      </c>
      <c r="V167" s="231">
        <f>ROUND(E167*U167,2)</f>
        <v>74.260000000000005</v>
      </c>
      <c r="W167" s="231"/>
      <c r="X167" s="231" t="s">
        <v>140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141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5" t="s">
        <v>206</v>
      </c>
      <c r="D168" s="233"/>
      <c r="E168" s="234">
        <v>68.44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50">
        <v>13</v>
      </c>
      <c r="B169" s="251" t="s">
        <v>207</v>
      </c>
      <c r="C169" s="264" t="s">
        <v>208</v>
      </c>
      <c r="D169" s="252" t="s">
        <v>137</v>
      </c>
      <c r="E169" s="253">
        <v>102.54743999999999</v>
      </c>
      <c r="F169" s="254"/>
      <c r="G169" s="255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2.5249999999999999</v>
      </c>
      <c r="O169" s="230">
        <f>ROUND(E169*N169,2)</f>
        <v>258.93</v>
      </c>
      <c r="P169" s="230">
        <v>0</v>
      </c>
      <c r="Q169" s="230">
        <f>ROUND(E169*P169,2)</f>
        <v>0</v>
      </c>
      <c r="R169" s="231"/>
      <c r="S169" s="231" t="s">
        <v>138</v>
      </c>
      <c r="T169" s="231" t="s">
        <v>139</v>
      </c>
      <c r="U169" s="231">
        <v>0.48</v>
      </c>
      <c r="V169" s="231">
        <f>ROUND(E169*U169,2)</f>
        <v>49.22</v>
      </c>
      <c r="W169" s="231"/>
      <c r="X169" s="231" t="s">
        <v>140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141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5" t="s">
        <v>209</v>
      </c>
      <c r="D170" s="233"/>
      <c r="E170" s="234">
        <v>4.51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143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5" t="s">
        <v>210</v>
      </c>
      <c r="D171" s="233"/>
      <c r="E171" s="234">
        <v>1.1299999999999999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150</v>
      </c>
      <c r="D172" s="235"/>
      <c r="E172" s="236">
        <v>5.63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143</v>
      </c>
      <c r="AH172" s="210">
        <v>1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5" t="s">
        <v>211</v>
      </c>
      <c r="D173" s="233"/>
      <c r="E173" s="234">
        <v>101.6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5" t="s">
        <v>212</v>
      </c>
      <c r="D174" s="233"/>
      <c r="E174" s="234">
        <v>-4.6900000000000004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50">
        <v>14</v>
      </c>
      <c r="B175" s="251" t="s">
        <v>213</v>
      </c>
      <c r="C175" s="264" t="s">
        <v>214</v>
      </c>
      <c r="D175" s="252" t="s">
        <v>215</v>
      </c>
      <c r="E175" s="253">
        <v>46.132800000000003</v>
      </c>
      <c r="F175" s="254"/>
      <c r="G175" s="255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3.9199999999999999E-2</v>
      </c>
      <c r="O175" s="230">
        <f>ROUND(E175*N175,2)</f>
        <v>1.81</v>
      </c>
      <c r="P175" s="230">
        <v>0</v>
      </c>
      <c r="Q175" s="230">
        <f>ROUND(E175*P175,2)</f>
        <v>0</v>
      </c>
      <c r="R175" s="231"/>
      <c r="S175" s="231" t="s">
        <v>138</v>
      </c>
      <c r="T175" s="231" t="s">
        <v>139</v>
      </c>
      <c r="U175" s="231">
        <v>1.6</v>
      </c>
      <c r="V175" s="231">
        <f>ROUND(E175*U175,2)</f>
        <v>73.81</v>
      </c>
      <c r="W175" s="231"/>
      <c r="X175" s="231" t="s">
        <v>140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141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5" t="s">
        <v>216</v>
      </c>
      <c r="D176" s="233"/>
      <c r="E176" s="234">
        <v>12.1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5" t="s">
        <v>217</v>
      </c>
      <c r="D177" s="233"/>
      <c r="E177" s="234">
        <v>7.24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143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150</v>
      </c>
      <c r="D178" s="235"/>
      <c r="E178" s="236">
        <v>19.329999999999998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143</v>
      </c>
      <c r="AH178" s="210">
        <v>1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5" t="s">
        <v>218</v>
      </c>
      <c r="D179" s="233"/>
      <c r="E179" s="234">
        <v>26.8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143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50">
        <v>15</v>
      </c>
      <c r="B180" s="251" t="s">
        <v>219</v>
      </c>
      <c r="C180" s="264" t="s">
        <v>220</v>
      </c>
      <c r="D180" s="252" t="s">
        <v>215</v>
      </c>
      <c r="E180" s="253">
        <v>46.132800000000003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138</v>
      </c>
      <c r="T180" s="231" t="s">
        <v>139</v>
      </c>
      <c r="U180" s="231">
        <v>0.32</v>
      </c>
      <c r="V180" s="231">
        <f>ROUND(E180*U180,2)</f>
        <v>14.76</v>
      </c>
      <c r="W180" s="231"/>
      <c r="X180" s="231" t="s">
        <v>140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141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5" t="s">
        <v>216</v>
      </c>
      <c r="D181" s="233"/>
      <c r="E181" s="234">
        <v>12.1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143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5" t="s">
        <v>217</v>
      </c>
      <c r="D182" s="233"/>
      <c r="E182" s="234">
        <v>7.24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143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150</v>
      </c>
      <c r="D183" s="235"/>
      <c r="E183" s="236">
        <v>19.329999999999998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143</v>
      </c>
      <c r="AH183" s="210">
        <v>1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5" t="s">
        <v>218</v>
      </c>
      <c r="D184" s="233"/>
      <c r="E184" s="234">
        <v>26.8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143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50">
        <v>16</v>
      </c>
      <c r="B185" s="251" t="s">
        <v>221</v>
      </c>
      <c r="C185" s="264" t="s">
        <v>222</v>
      </c>
      <c r="D185" s="252" t="s">
        <v>179</v>
      </c>
      <c r="E185" s="253">
        <v>9.4227299999999996</v>
      </c>
      <c r="F185" s="254"/>
      <c r="G185" s="255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1.0570200000000001</v>
      </c>
      <c r="O185" s="230">
        <f>ROUND(E185*N185,2)</f>
        <v>9.9600000000000009</v>
      </c>
      <c r="P185" s="230">
        <v>0</v>
      </c>
      <c r="Q185" s="230">
        <f>ROUND(E185*P185,2)</f>
        <v>0</v>
      </c>
      <c r="R185" s="231"/>
      <c r="S185" s="231" t="s">
        <v>138</v>
      </c>
      <c r="T185" s="231" t="s">
        <v>139</v>
      </c>
      <c r="U185" s="231">
        <v>15.231</v>
      </c>
      <c r="V185" s="231">
        <f>ROUND(E185*U185,2)</f>
        <v>143.52000000000001</v>
      </c>
      <c r="W185" s="231"/>
      <c r="X185" s="231" t="s">
        <v>140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141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65" t="s">
        <v>223</v>
      </c>
      <c r="D186" s="233"/>
      <c r="E186" s="234">
        <v>0.4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143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5" t="s">
        <v>224</v>
      </c>
      <c r="D187" s="233"/>
      <c r="E187" s="234">
        <v>0.83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143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150</v>
      </c>
      <c r="D188" s="235"/>
      <c r="E188" s="236">
        <v>1.22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143</v>
      </c>
      <c r="AH188" s="210">
        <v>1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5" t="s">
        <v>225</v>
      </c>
      <c r="D189" s="233"/>
      <c r="E189" s="234">
        <v>8.6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143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5" t="s">
        <v>226</v>
      </c>
      <c r="D190" s="233"/>
      <c r="E190" s="234">
        <v>-0.4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143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50">
        <v>17</v>
      </c>
      <c r="B191" s="251" t="s">
        <v>227</v>
      </c>
      <c r="C191" s="264" t="s">
        <v>228</v>
      </c>
      <c r="D191" s="252" t="s">
        <v>137</v>
      </c>
      <c r="E191" s="253">
        <v>128.8038</v>
      </c>
      <c r="F191" s="254"/>
      <c r="G191" s="255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2.5249999999999999</v>
      </c>
      <c r="O191" s="230">
        <f>ROUND(E191*N191,2)</f>
        <v>325.23</v>
      </c>
      <c r="P191" s="230">
        <v>0</v>
      </c>
      <c r="Q191" s="230">
        <f>ROUND(E191*P191,2)</f>
        <v>0</v>
      </c>
      <c r="R191" s="231"/>
      <c r="S191" s="231" t="s">
        <v>138</v>
      </c>
      <c r="T191" s="231" t="s">
        <v>139</v>
      </c>
      <c r="U191" s="231">
        <v>0.48</v>
      </c>
      <c r="V191" s="231">
        <f>ROUND(E191*U191,2)</f>
        <v>61.83</v>
      </c>
      <c r="W191" s="231"/>
      <c r="X191" s="231" t="s">
        <v>140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141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5" t="s">
        <v>229</v>
      </c>
      <c r="D192" s="233"/>
      <c r="E192" s="234">
        <v>9.15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143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5" t="s">
        <v>230</v>
      </c>
      <c r="D193" s="233"/>
      <c r="E193" s="234">
        <v>12.48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143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5" t="s">
        <v>231</v>
      </c>
      <c r="D194" s="233"/>
      <c r="E194" s="234">
        <v>46.2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143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5" t="s">
        <v>232</v>
      </c>
      <c r="D195" s="233"/>
      <c r="E195" s="234">
        <v>44.4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143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5" t="s">
        <v>233</v>
      </c>
      <c r="D196" s="233"/>
      <c r="E196" s="234">
        <v>5.95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143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5" t="s">
        <v>234</v>
      </c>
      <c r="D197" s="233"/>
      <c r="E197" s="234">
        <v>10.63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143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50">
        <v>18</v>
      </c>
      <c r="B198" s="251" t="s">
        <v>235</v>
      </c>
      <c r="C198" s="264" t="s">
        <v>236</v>
      </c>
      <c r="D198" s="252" t="s">
        <v>215</v>
      </c>
      <c r="E198" s="253">
        <v>172.00800000000001</v>
      </c>
      <c r="F198" s="254"/>
      <c r="G198" s="255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3.916E-2</v>
      </c>
      <c r="O198" s="230">
        <f>ROUND(E198*N198,2)</f>
        <v>6.74</v>
      </c>
      <c r="P198" s="230">
        <v>0</v>
      </c>
      <c r="Q198" s="230">
        <f>ROUND(E198*P198,2)</f>
        <v>0</v>
      </c>
      <c r="R198" s="231"/>
      <c r="S198" s="231" t="s">
        <v>138</v>
      </c>
      <c r="T198" s="231" t="s">
        <v>139</v>
      </c>
      <c r="U198" s="231">
        <v>1.05</v>
      </c>
      <c r="V198" s="231">
        <f>ROUND(E198*U198,2)</f>
        <v>180.61</v>
      </c>
      <c r="W198" s="231"/>
      <c r="X198" s="231" t="s">
        <v>140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141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5" t="s">
        <v>237</v>
      </c>
      <c r="D199" s="233"/>
      <c r="E199" s="234">
        <v>84.1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143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0.399999999999999" outlineLevel="1" x14ac:dyDescent="0.25">
      <c r="A200" s="227"/>
      <c r="B200" s="228"/>
      <c r="C200" s="265" t="s">
        <v>238</v>
      </c>
      <c r="D200" s="233"/>
      <c r="E200" s="234">
        <v>87.91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143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50">
        <v>19</v>
      </c>
      <c r="B201" s="251" t="s">
        <v>239</v>
      </c>
      <c r="C201" s="264" t="s">
        <v>240</v>
      </c>
      <c r="D201" s="252" t="s">
        <v>215</v>
      </c>
      <c r="E201" s="253">
        <v>172.00800000000001</v>
      </c>
      <c r="F201" s="254"/>
      <c r="G201" s="255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1"/>
      <c r="S201" s="231" t="s">
        <v>138</v>
      </c>
      <c r="T201" s="231" t="s">
        <v>139</v>
      </c>
      <c r="U201" s="231">
        <v>0.32</v>
      </c>
      <c r="V201" s="231">
        <f>ROUND(E201*U201,2)</f>
        <v>55.04</v>
      </c>
      <c r="W201" s="231"/>
      <c r="X201" s="231" t="s">
        <v>140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141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5" t="s">
        <v>237</v>
      </c>
      <c r="D202" s="233"/>
      <c r="E202" s="234">
        <v>84.1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143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27"/>
      <c r="B203" s="228"/>
      <c r="C203" s="265" t="s">
        <v>238</v>
      </c>
      <c r="D203" s="233"/>
      <c r="E203" s="234">
        <v>87.91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143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50">
        <v>20</v>
      </c>
      <c r="B204" s="251" t="s">
        <v>241</v>
      </c>
      <c r="C204" s="264" t="s">
        <v>242</v>
      </c>
      <c r="D204" s="252" t="s">
        <v>179</v>
      </c>
      <c r="E204" s="253">
        <v>10.3043</v>
      </c>
      <c r="F204" s="254"/>
      <c r="G204" s="255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1.0211600000000001</v>
      </c>
      <c r="O204" s="230">
        <f>ROUND(E204*N204,2)</f>
        <v>10.52</v>
      </c>
      <c r="P204" s="230">
        <v>0</v>
      </c>
      <c r="Q204" s="230">
        <f>ROUND(E204*P204,2)</f>
        <v>0</v>
      </c>
      <c r="R204" s="231"/>
      <c r="S204" s="231" t="s">
        <v>138</v>
      </c>
      <c r="T204" s="231" t="s">
        <v>139</v>
      </c>
      <c r="U204" s="231">
        <v>23.530999999999999</v>
      </c>
      <c r="V204" s="231">
        <f>ROUND(E204*U204,2)</f>
        <v>242.47</v>
      </c>
      <c r="W204" s="231"/>
      <c r="X204" s="231" t="s">
        <v>140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141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7" t="s">
        <v>183</v>
      </c>
      <c r="D205" s="237"/>
      <c r="E205" s="238"/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143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8" t="s">
        <v>243</v>
      </c>
      <c r="D206" s="237"/>
      <c r="E206" s="238">
        <v>9.15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143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8" t="s">
        <v>244</v>
      </c>
      <c r="D207" s="237"/>
      <c r="E207" s="238">
        <v>12.48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143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8" t="s">
        <v>245</v>
      </c>
      <c r="D208" s="237"/>
      <c r="E208" s="238">
        <v>46.2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143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8" t="s">
        <v>246</v>
      </c>
      <c r="D209" s="237"/>
      <c r="E209" s="238">
        <v>44.4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143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8" t="s">
        <v>247</v>
      </c>
      <c r="D210" s="237"/>
      <c r="E210" s="238">
        <v>5.95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143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8" t="s">
        <v>248</v>
      </c>
      <c r="D211" s="237"/>
      <c r="E211" s="238">
        <v>10.63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143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69" t="s">
        <v>190</v>
      </c>
      <c r="D212" s="239"/>
      <c r="E212" s="240">
        <v>128.80000000000001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143</v>
      </c>
      <c r="AH212" s="210">
        <v>3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7" t="s">
        <v>191</v>
      </c>
      <c r="D213" s="237"/>
      <c r="E213" s="238"/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5" t="s">
        <v>249</v>
      </c>
      <c r="D214" s="233"/>
      <c r="E214" s="234">
        <v>10.3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143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50">
        <v>21</v>
      </c>
      <c r="B215" s="251" t="s">
        <v>250</v>
      </c>
      <c r="C215" s="264" t="s">
        <v>251</v>
      </c>
      <c r="D215" s="252" t="s">
        <v>137</v>
      </c>
      <c r="E215" s="253">
        <v>14.88025</v>
      </c>
      <c r="F215" s="254"/>
      <c r="G215" s="255">
        <f>ROUND(E215*F215,2)</f>
        <v>0</v>
      </c>
      <c r="H215" s="232"/>
      <c r="I215" s="231">
        <f>ROUND(E215*H215,2)</f>
        <v>0</v>
      </c>
      <c r="J215" s="232"/>
      <c r="K215" s="231">
        <f>ROUND(E215*J215,2)</f>
        <v>0</v>
      </c>
      <c r="L215" s="231">
        <v>21</v>
      </c>
      <c r="M215" s="231">
        <f>G215*(1+L215/100)</f>
        <v>0</v>
      </c>
      <c r="N215" s="230">
        <v>2.5249999999999999</v>
      </c>
      <c r="O215" s="230">
        <f>ROUND(E215*N215,2)</f>
        <v>37.57</v>
      </c>
      <c r="P215" s="230">
        <v>0</v>
      </c>
      <c r="Q215" s="230">
        <f>ROUND(E215*P215,2)</f>
        <v>0</v>
      </c>
      <c r="R215" s="231"/>
      <c r="S215" s="231" t="s">
        <v>138</v>
      </c>
      <c r="T215" s="231" t="s">
        <v>139</v>
      </c>
      <c r="U215" s="231">
        <v>0.48</v>
      </c>
      <c r="V215" s="231">
        <f>ROUND(E215*U215,2)</f>
        <v>7.14</v>
      </c>
      <c r="W215" s="231"/>
      <c r="X215" s="231" t="s">
        <v>140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141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5" t="s">
        <v>252</v>
      </c>
      <c r="D216" s="233"/>
      <c r="E216" s="234">
        <v>0.88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143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5" t="s">
        <v>253</v>
      </c>
      <c r="D217" s="233"/>
      <c r="E217" s="234">
        <v>0.24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143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5" t="s">
        <v>254</v>
      </c>
      <c r="D218" s="233"/>
      <c r="E218" s="234">
        <v>5.7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143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5" t="s">
        <v>255</v>
      </c>
      <c r="D219" s="233"/>
      <c r="E219" s="234">
        <v>0.87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143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5" t="s">
        <v>256</v>
      </c>
      <c r="D220" s="233"/>
      <c r="E220" s="234">
        <v>0.51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143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5" t="s">
        <v>257</v>
      </c>
      <c r="D221" s="233"/>
      <c r="E221" s="234">
        <v>6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143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5" t="s">
        <v>258</v>
      </c>
      <c r="D222" s="233"/>
      <c r="E222" s="234">
        <v>0.68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143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0">
        <v>22</v>
      </c>
      <c r="B223" s="251" t="s">
        <v>259</v>
      </c>
      <c r="C223" s="264" t="s">
        <v>260</v>
      </c>
      <c r="D223" s="252" t="s">
        <v>215</v>
      </c>
      <c r="E223" s="253">
        <v>66.290000000000006</v>
      </c>
      <c r="F223" s="254"/>
      <c r="G223" s="255">
        <f>ROUND(E223*F223,2)</f>
        <v>0</v>
      </c>
      <c r="H223" s="232"/>
      <c r="I223" s="231">
        <f>ROUND(E223*H223,2)</f>
        <v>0</v>
      </c>
      <c r="J223" s="232"/>
      <c r="K223" s="231">
        <f>ROUND(E223*J223,2)</f>
        <v>0</v>
      </c>
      <c r="L223" s="231">
        <v>21</v>
      </c>
      <c r="M223" s="231">
        <f>G223*(1+L223/100)</f>
        <v>0</v>
      </c>
      <c r="N223" s="230">
        <v>3.9199999999999999E-2</v>
      </c>
      <c r="O223" s="230">
        <f>ROUND(E223*N223,2)</f>
        <v>2.6</v>
      </c>
      <c r="P223" s="230">
        <v>0</v>
      </c>
      <c r="Q223" s="230">
        <f>ROUND(E223*P223,2)</f>
        <v>0</v>
      </c>
      <c r="R223" s="231"/>
      <c r="S223" s="231" t="s">
        <v>138</v>
      </c>
      <c r="T223" s="231" t="s">
        <v>139</v>
      </c>
      <c r="U223" s="231">
        <v>1.05</v>
      </c>
      <c r="V223" s="231">
        <f>ROUND(E223*U223,2)</f>
        <v>69.599999999999994</v>
      </c>
      <c r="W223" s="231"/>
      <c r="X223" s="231" t="s">
        <v>140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141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65" t="s">
        <v>261</v>
      </c>
      <c r="D224" s="233"/>
      <c r="E224" s="234">
        <v>7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143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5" t="s">
        <v>262</v>
      </c>
      <c r="D225" s="233"/>
      <c r="E225" s="234">
        <v>1.47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143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5" t="s">
        <v>263</v>
      </c>
      <c r="D226" s="233"/>
      <c r="E226" s="234">
        <v>30.4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143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5" t="s">
        <v>264</v>
      </c>
      <c r="D227" s="233"/>
      <c r="E227" s="234">
        <v>2.74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143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5" t="s">
        <v>265</v>
      </c>
      <c r="D228" s="233"/>
      <c r="E228" s="234">
        <v>2.2999999999999998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143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5" t="s">
        <v>266</v>
      </c>
      <c r="D229" s="233"/>
      <c r="E229" s="234">
        <v>20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143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5" t="s">
        <v>267</v>
      </c>
      <c r="D230" s="233"/>
      <c r="E230" s="234">
        <v>2.38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143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0">
        <v>23</v>
      </c>
      <c r="B231" s="251" t="s">
        <v>268</v>
      </c>
      <c r="C231" s="264" t="s">
        <v>269</v>
      </c>
      <c r="D231" s="252" t="s">
        <v>215</v>
      </c>
      <c r="E231" s="253">
        <v>66.290000000000006</v>
      </c>
      <c r="F231" s="254"/>
      <c r="G231" s="255">
        <f>ROUND(E231*F231,2)</f>
        <v>0</v>
      </c>
      <c r="H231" s="232"/>
      <c r="I231" s="231">
        <f>ROUND(E231*H231,2)</f>
        <v>0</v>
      </c>
      <c r="J231" s="232"/>
      <c r="K231" s="231">
        <f>ROUND(E231*J231,2)</f>
        <v>0</v>
      </c>
      <c r="L231" s="231">
        <v>21</v>
      </c>
      <c r="M231" s="231">
        <f>G231*(1+L231/100)</f>
        <v>0</v>
      </c>
      <c r="N231" s="230">
        <v>0</v>
      </c>
      <c r="O231" s="230">
        <f>ROUND(E231*N231,2)</f>
        <v>0</v>
      </c>
      <c r="P231" s="230">
        <v>0</v>
      </c>
      <c r="Q231" s="230">
        <f>ROUND(E231*P231,2)</f>
        <v>0</v>
      </c>
      <c r="R231" s="231"/>
      <c r="S231" s="231" t="s">
        <v>138</v>
      </c>
      <c r="T231" s="231" t="s">
        <v>139</v>
      </c>
      <c r="U231" s="231">
        <v>0.32</v>
      </c>
      <c r="V231" s="231">
        <f>ROUND(E231*U231,2)</f>
        <v>21.21</v>
      </c>
      <c r="W231" s="231"/>
      <c r="X231" s="231" t="s">
        <v>140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141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5" t="s">
        <v>261</v>
      </c>
      <c r="D232" s="233"/>
      <c r="E232" s="234">
        <v>7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143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5" t="s">
        <v>262</v>
      </c>
      <c r="D233" s="233"/>
      <c r="E233" s="234">
        <v>1.47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143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5" t="s">
        <v>263</v>
      </c>
      <c r="D234" s="233"/>
      <c r="E234" s="234">
        <v>30.4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143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5" t="s">
        <v>264</v>
      </c>
      <c r="D235" s="233"/>
      <c r="E235" s="234">
        <v>2.74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143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5" t="s">
        <v>265</v>
      </c>
      <c r="D236" s="233"/>
      <c r="E236" s="234">
        <v>2.2999999999999998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143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5" t="s">
        <v>266</v>
      </c>
      <c r="D237" s="233"/>
      <c r="E237" s="234">
        <v>20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143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5" t="s">
        <v>267</v>
      </c>
      <c r="D238" s="233"/>
      <c r="E238" s="234">
        <v>2.38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143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50">
        <v>24</v>
      </c>
      <c r="B239" s="251" t="s">
        <v>270</v>
      </c>
      <c r="C239" s="264" t="s">
        <v>271</v>
      </c>
      <c r="D239" s="252" t="s">
        <v>179</v>
      </c>
      <c r="E239" s="253">
        <v>1.48803</v>
      </c>
      <c r="F239" s="254"/>
      <c r="G239" s="255">
        <f>ROUND(E239*F239,2)</f>
        <v>0</v>
      </c>
      <c r="H239" s="232"/>
      <c r="I239" s="231">
        <f>ROUND(E239*H239,2)</f>
        <v>0</v>
      </c>
      <c r="J239" s="232"/>
      <c r="K239" s="231">
        <f>ROUND(E239*J239,2)</f>
        <v>0</v>
      </c>
      <c r="L239" s="231">
        <v>21</v>
      </c>
      <c r="M239" s="231">
        <f>G239*(1+L239/100)</f>
        <v>0</v>
      </c>
      <c r="N239" s="230">
        <v>1.0211600000000001</v>
      </c>
      <c r="O239" s="230">
        <f>ROUND(E239*N239,2)</f>
        <v>1.52</v>
      </c>
      <c r="P239" s="230">
        <v>0</v>
      </c>
      <c r="Q239" s="230">
        <f>ROUND(E239*P239,2)</f>
        <v>0</v>
      </c>
      <c r="R239" s="231"/>
      <c r="S239" s="231" t="s">
        <v>138</v>
      </c>
      <c r="T239" s="231" t="s">
        <v>139</v>
      </c>
      <c r="U239" s="231">
        <v>23.530999999999999</v>
      </c>
      <c r="V239" s="231">
        <f>ROUND(E239*U239,2)</f>
        <v>35.01</v>
      </c>
      <c r="W239" s="231"/>
      <c r="X239" s="231" t="s">
        <v>140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141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7" t="s">
        <v>183</v>
      </c>
      <c r="D240" s="237"/>
      <c r="E240" s="238"/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143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8" t="s">
        <v>272</v>
      </c>
      <c r="D241" s="237"/>
      <c r="E241" s="238">
        <v>0.88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143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8" t="s">
        <v>273</v>
      </c>
      <c r="D242" s="237"/>
      <c r="E242" s="238">
        <v>0.24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143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8" t="s">
        <v>274</v>
      </c>
      <c r="D243" s="237"/>
      <c r="E243" s="238">
        <v>5.7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143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8" t="s">
        <v>275</v>
      </c>
      <c r="D244" s="237"/>
      <c r="E244" s="238">
        <v>0.87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143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8" t="s">
        <v>276</v>
      </c>
      <c r="D245" s="237"/>
      <c r="E245" s="238">
        <v>0.51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143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8" t="s">
        <v>277</v>
      </c>
      <c r="D246" s="237"/>
      <c r="E246" s="238">
        <v>6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143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8" t="s">
        <v>278</v>
      </c>
      <c r="D247" s="237"/>
      <c r="E247" s="238">
        <v>0.68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143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9" t="s">
        <v>190</v>
      </c>
      <c r="D248" s="239"/>
      <c r="E248" s="240">
        <v>14.88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143</v>
      </c>
      <c r="AH248" s="210">
        <v>3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7" t="s">
        <v>191</v>
      </c>
      <c r="D249" s="237"/>
      <c r="E249" s="238"/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143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65" t="s">
        <v>279</v>
      </c>
      <c r="D250" s="233"/>
      <c r="E250" s="234">
        <v>1.49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143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5">
      <c r="A251" s="243" t="s">
        <v>133</v>
      </c>
      <c r="B251" s="244" t="s">
        <v>71</v>
      </c>
      <c r="C251" s="263" t="s">
        <v>72</v>
      </c>
      <c r="D251" s="245"/>
      <c r="E251" s="246"/>
      <c r="F251" s="247"/>
      <c r="G251" s="248">
        <f>SUMIF(AG252:AG262,"&lt;&gt;NOR",G252:G262)</f>
        <v>0</v>
      </c>
      <c r="H251" s="242"/>
      <c r="I251" s="242">
        <f>SUM(I252:I262)</f>
        <v>0</v>
      </c>
      <c r="J251" s="242"/>
      <c r="K251" s="242">
        <f>SUM(K252:K262)</f>
        <v>0</v>
      </c>
      <c r="L251" s="242"/>
      <c r="M251" s="242">
        <f>SUM(M252:M262)</f>
        <v>0</v>
      </c>
      <c r="N251" s="241"/>
      <c r="O251" s="241">
        <f>SUM(O252:O262)</f>
        <v>139.76</v>
      </c>
      <c r="P251" s="241"/>
      <c r="Q251" s="241">
        <f>SUM(Q252:Q262)</f>
        <v>0</v>
      </c>
      <c r="R251" s="242"/>
      <c r="S251" s="242"/>
      <c r="T251" s="242"/>
      <c r="U251" s="242"/>
      <c r="V251" s="242">
        <f>SUM(V252:V262)</f>
        <v>69.430000000000007</v>
      </c>
      <c r="W251" s="242"/>
      <c r="X251" s="242"/>
      <c r="AG251" t="s">
        <v>134</v>
      </c>
    </row>
    <row r="252" spans="1:60" outlineLevel="1" x14ac:dyDescent="0.25">
      <c r="A252" s="250">
        <v>25</v>
      </c>
      <c r="B252" s="251" t="s">
        <v>280</v>
      </c>
      <c r="C252" s="264" t="s">
        <v>281</v>
      </c>
      <c r="D252" s="252" t="s">
        <v>215</v>
      </c>
      <c r="E252" s="253">
        <v>570.36500000000001</v>
      </c>
      <c r="F252" s="254"/>
      <c r="G252" s="255">
        <f>ROUND(E252*F252,2)</f>
        <v>0</v>
      </c>
      <c r="H252" s="232"/>
      <c r="I252" s="231">
        <f>ROUND(E252*H252,2)</f>
        <v>0</v>
      </c>
      <c r="J252" s="232"/>
      <c r="K252" s="231">
        <f>ROUND(E252*J252,2)</f>
        <v>0</v>
      </c>
      <c r="L252" s="231">
        <v>21</v>
      </c>
      <c r="M252" s="231">
        <f>G252*(1+L252/100)</f>
        <v>0</v>
      </c>
      <c r="N252" s="230">
        <v>7.5600000000000001E-2</v>
      </c>
      <c r="O252" s="230">
        <f>ROUND(E252*N252,2)</f>
        <v>43.12</v>
      </c>
      <c r="P252" s="230">
        <v>0</v>
      </c>
      <c r="Q252" s="230">
        <f>ROUND(E252*P252,2)</f>
        <v>0</v>
      </c>
      <c r="R252" s="231"/>
      <c r="S252" s="231" t="s">
        <v>138</v>
      </c>
      <c r="T252" s="231" t="s">
        <v>139</v>
      </c>
      <c r="U252" s="231">
        <v>2.5000000000000001E-2</v>
      </c>
      <c r="V252" s="231">
        <f>ROUND(E252*U252,2)</f>
        <v>14.26</v>
      </c>
      <c r="W252" s="231"/>
      <c r="X252" s="231" t="s">
        <v>140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141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5" t="s">
        <v>282</v>
      </c>
      <c r="D253" s="233"/>
      <c r="E253" s="234">
        <v>570.37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143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50">
        <v>26</v>
      </c>
      <c r="B254" s="251" t="s">
        <v>283</v>
      </c>
      <c r="C254" s="264" t="s">
        <v>284</v>
      </c>
      <c r="D254" s="252" t="s">
        <v>215</v>
      </c>
      <c r="E254" s="253">
        <v>745.50720000000001</v>
      </c>
      <c r="F254" s="254"/>
      <c r="G254" s="255">
        <f>ROUND(E254*F254,2)</f>
        <v>0</v>
      </c>
      <c r="H254" s="232"/>
      <c r="I254" s="231">
        <f>ROUND(E254*H254,2)</f>
        <v>0</v>
      </c>
      <c r="J254" s="232"/>
      <c r="K254" s="231">
        <f>ROUND(E254*J254,2)</f>
        <v>0</v>
      </c>
      <c r="L254" s="231">
        <v>21</v>
      </c>
      <c r="M254" s="231">
        <f>G254*(1+L254/100)</f>
        <v>0</v>
      </c>
      <c r="N254" s="230">
        <v>7.1000000000000002E-4</v>
      </c>
      <c r="O254" s="230">
        <f>ROUND(E254*N254,2)</f>
        <v>0.53</v>
      </c>
      <c r="P254" s="230">
        <v>0</v>
      </c>
      <c r="Q254" s="230">
        <f>ROUND(E254*P254,2)</f>
        <v>0</v>
      </c>
      <c r="R254" s="231"/>
      <c r="S254" s="231" t="s">
        <v>138</v>
      </c>
      <c r="T254" s="231" t="s">
        <v>139</v>
      </c>
      <c r="U254" s="231">
        <v>2E-3</v>
      </c>
      <c r="V254" s="231">
        <f>ROUND(E254*U254,2)</f>
        <v>1.49</v>
      </c>
      <c r="W254" s="231"/>
      <c r="X254" s="231" t="s">
        <v>140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141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5" t="s">
        <v>285</v>
      </c>
      <c r="D255" s="233"/>
      <c r="E255" s="234">
        <v>781.55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143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5" t="s">
        <v>286</v>
      </c>
      <c r="D256" s="233"/>
      <c r="E256" s="234">
        <v>-36.04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143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0.399999999999999" outlineLevel="1" x14ac:dyDescent="0.25">
      <c r="A257" s="250">
        <v>27</v>
      </c>
      <c r="B257" s="251" t="s">
        <v>287</v>
      </c>
      <c r="C257" s="264" t="s">
        <v>288</v>
      </c>
      <c r="D257" s="252" t="s">
        <v>215</v>
      </c>
      <c r="E257" s="253">
        <v>372.75360000000001</v>
      </c>
      <c r="F257" s="254"/>
      <c r="G257" s="255">
        <f>ROUND(E257*F257,2)</f>
        <v>0</v>
      </c>
      <c r="H257" s="232"/>
      <c r="I257" s="231">
        <f>ROUND(E257*H257,2)</f>
        <v>0</v>
      </c>
      <c r="J257" s="232"/>
      <c r="K257" s="231">
        <f>ROUND(E257*J257,2)</f>
        <v>0</v>
      </c>
      <c r="L257" s="231">
        <v>21</v>
      </c>
      <c r="M257" s="231">
        <f>G257*(1+L257/100)</f>
        <v>0</v>
      </c>
      <c r="N257" s="230">
        <v>0.12966</v>
      </c>
      <c r="O257" s="230">
        <f>ROUND(E257*N257,2)</f>
        <v>48.33</v>
      </c>
      <c r="P257" s="230">
        <v>0</v>
      </c>
      <c r="Q257" s="230">
        <f>ROUND(E257*P257,2)</f>
        <v>0</v>
      </c>
      <c r="R257" s="231"/>
      <c r="S257" s="231" t="s">
        <v>138</v>
      </c>
      <c r="T257" s="231" t="s">
        <v>139</v>
      </c>
      <c r="U257" s="231">
        <v>7.1999999999999995E-2</v>
      </c>
      <c r="V257" s="231">
        <f>ROUND(E257*U257,2)</f>
        <v>26.84</v>
      </c>
      <c r="W257" s="231"/>
      <c r="X257" s="231" t="s">
        <v>140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141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65" t="s">
        <v>289</v>
      </c>
      <c r="D258" s="233"/>
      <c r="E258" s="234">
        <v>390.78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143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65" t="s">
        <v>290</v>
      </c>
      <c r="D259" s="233"/>
      <c r="E259" s="234">
        <v>-18.02</v>
      </c>
      <c r="F259" s="231"/>
      <c r="G259" s="231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143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50">
        <v>28</v>
      </c>
      <c r="B260" s="251" t="s">
        <v>291</v>
      </c>
      <c r="C260" s="264" t="s">
        <v>292</v>
      </c>
      <c r="D260" s="252" t="s">
        <v>215</v>
      </c>
      <c r="E260" s="253">
        <v>372.75360000000001</v>
      </c>
      <c r="F260" s="254"/>
      <c r="G260" s="255">
        <f>ROUND(E260*F260,2)</f>
        <v>0</v>
      </c>
      <c r="H260" s="232"/>
      <c r="I260" s="231">
        <f>ROUND(E260*H260,2)</f>
        <v>0</v>
      </c>
      <c r="J260" s="232"/>
      <c r="K260" s="231">
        <f>ROUND(E260*J260,2)</f>
        <v>0</v>
      </c>
      <c r="L260" s="231">
        <v>21</v>
      </c>
      <c r="M260" s="231">
        <f>G260*(1+L260/100)</f>
        <v>0</v>
      </c>
      <c r="N260" s="230">
        <v>0.12817999999999999</v>
      </c>
      <c r="O260" s="230">
        <f>ROUND(E260*N260,2)</f>
        <v>47.78</v>
      </c>
      <c r="P260" s="230">
        <v>0</v>
      </c>
      <c r="Q260" s="230">
        <f>ROUND(E260*P260,2)</f>
        <v>0</v>
      </c>
      <c r="R260" s="231"/>
      <c r="S260" s="231" t="s">
        <v>138</v>
      </c>
      <c r="T260" s="231" t="s">
        <v>139</v>
      </c>
      <c r="U260" s="231">
        <v>7.1999999999999995E-2</v>
      </c>
      <c r="V260" s="231">
        <f>ROUND(E260*U260,2)</f>
        <v>26.84</v>
      </c>
      <c r="W260" s="231"/>
      <c r="X260" s="231" t="s">
        <v>140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141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65" t="s">
        <v>289</v>
      </c>
      <c r="D261" s="233"/>
      <c r="E261" s="234">
        <v>390.78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143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65" t="s">
        <v>290</v>
      </c>
      <c r="D262" s="233"/>
      <c r="E262" s="234">
        <v>-18.02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143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5">
      <c r="A263" s="243" t="s">
        <v>133</v>
      </c>
      <c r="B263" s="244" t="s">
        <v>73</v>
      </c>
      <c r="C263" s="263" t="s">
        <v>74</v>
      </c>
      <c r="D263" s="245"/>
      <c r="E263" s="246"/>
      <c r="F263" s="247"/>
      <c r="G263" s="248">
        <f>SUMIF(AG264:AG279,"&lt;&gt;NOR",G264:G279)</f>
        <v>0</v>
      </c>
      <c r="H263" s="242"/>
      <c r="I263" s="242">
        <f>SUM(I264:I279)</f>
        <v>0</v>
      </c>
      <c r="J263" s="242"/>
      <c r="K263" s="242">
        <f>SUM(K264:K279)</f>
        <v>0</v>
      </c>
      <c r="L263" s="242"/>
      <c r="M263" s="242">
        <f>SUM(M264:M279)</f>
        <v>0</v>
      </c>
      <c r="N263" s="241"/>
      <c r="O263" s="241">
        <f>SUM(O264:O279)</f>
        <v>75.180000000000007</v>
      </c>
      <c r="P263" s="241"/>
      <c r="Q263" s="241">
        <f>SUM(Q264:Q279)</f>
        <v>0</v>
      </c>
      <c r="R263" s="242"/>
      <c r="S263" s="242"/>
      <c r="T263" s="242"/>
      <c r="U263" s="242"/>
      <c r="V263" s="242">
        <f>SUM(V264:V279)</f>
        <v>108.45000000000002</v>
      </c>
      <c r="W263" s="242"/>
      <c r="X263" s="242"/>
      <c r="AG263" t="s">
        <v>134</v>
      </c>
    </row>
    <row r="264" spans="1:60" outlineLevel="1" x14ac:dyDescent="0.25">
      <c r="A264" s="250">
        <v>29</v>
      </c>
      <c r="B264" s="251" t="s">
        <v>293</v>
      </c>
      <c r="C264" s="264" t="s">
        <v>294</v>
      </c>
      <c r="D264" s="252" t="s">
        <v>137</v>
      </c>
      <c r="E264" s="253">
        <v>24.6343</v>
      </c>
      <c r="F264" s="254"/>
      <c r="G264" s="255">
        <f>ROUND(E264*F264,2)</f>
        <v>0</v>
      </c>
      <c r="H264" s="232"/>
      <c r="I264" s="231">
        <f>ROUND(E264*H264,2)</f>
        <v>0</v>
      </c>
      <c r="J264" s="232"/>
      <c r="K264" s="231">
        <f>ROUND(E264*J264,2)</f>
        <v>0</v>
      </c>
      <c r="L264" s="231">
        <v>21</v>
      </c>
      <c r="M264" s="231">
        <f>G264*(1+L264/100)</f>
        <v>0</v>
      </c>
      <c r="N264" s="230">
        <v>2.5249999999999999</v>
      </c>
      <c r="O264" s="230">
        <f>ROUND(E264*N264,2)</f>
        <v>62.2</v>
      </c>
      <c r="P264" s="230">
        <v>0</v>
      </c>
      <c r="Q264" s="230">
        <f>ROUND(E264*P264,2)</f>
        <v>0</v>
      </c>
      <c r="R264" s="231"/>
      <c r="S264" s="231" t="s">
        <v>138</v>
      </c>
      <c r="T264" s="231" t="s">
        <v>139</v>
      </c>
      <c r="U264" s="231">
        <v>2.58</v>
      </c>
      <c r="V264" s="231">
        <f>ROUND(E264*U264,2)</f>
        <v>63.56</v>
      </c>
      <c r="W264" s="231"/>
      <c r="X264" s="231" t="s">
        <v>140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141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65" t="s">
        <v>295</v>
      </c>
      <c r="D265" s="233"/>
      <c r="E265" s="234">
        <v>1.86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143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65" t="s">
        <v>296</v>
      </c>
      <c r="D266" s="233"/>
      <c r="E266" s="234">
        <v>2.91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143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5" t="s">
        <v>297</v>
      </c>
      <c r="D267" s="233"/>
      <c r="E267" s="234">
        <v>8.4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143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5" t="s">
        <v>298</v>
      </c>
      <c r="D268" s="233"/>
      <c r="E268" s="234">
        <v>8.14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143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5" t="s">
        <v>299</v>
      </c>
      <c r="D269" s="233"/>
      <c r="E269" s="234">
        <v>1.34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143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5" t="s">
        <v>300</v>
      </c>
      <c r="D270" s="233"/>
      <c r="E270" s="234">
        <v>1.98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143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50">
        <v>30</v>
      </c>
      <c r="B271" s="251" t="s">
        <v>301</v>
      </c>
      <c r="C271" s="264" t="s">
        <v>302</v>
      </c>
      <c r="D271" s="252" t="s">
        <v>179</v>
      </c>
      <c r="E271" s="253">
        <v>2.14072</v>
      </c>
      <c r="F271" s="254"/>
      <c r="G271" s="255">
        <f>ROUND(E271*F271,2)</f>
        <v>0</v>
      </c>
      <c r="H271" s="232"/>
      <c r="I271" s="231">
        <f>ROUND(E271*H271,2)</f>
        <v>0</v>
      </c>
      <c r="J271" s="232"/>
      <c r="K271" s="231">
        <f>ROUND(E271*J271,2)</f>
        <v>0</v>
      </c>
      <c r="L271" s="231">
        <v>21</v>
      </c>
      <c r="M271" s="231">
        <f>G271*(1+L271/100)</f>
        <v>0</v>
      </c>
      <c r="N271" s="230">
        <v>1.0185</v>
      </c>
      <c r="O271" s="230">
        <f>ROUND(E271*N271,2)</f>
        <v>2.1800000000000002</v>
      </c>
      <c r="P271" s="230">
        <v>0</v>
      </c>
      <c r="Q271" s="230">
        <f>ROUND(E271*P271,2)</f>
        <v>0</v>
      </c>
      <c r="R271" s="231"/>
      <c r="S271" s="231" t="s">
        <v>138</v>
      </c>
      <c r="T271" s="231" t="s">
        <v>139</v>
      </c>
      <c r="U271" s="231">
        <v>15.292999999999999</v>
      </c>
      <c r="V271" s="231">
        <f>ROUND(E271*U271,2)</f>
        <v>32.74</v>
      </c>
      <c r="W271" s="231"/>
      <c r="X271" s="231" t="s">
        <v>140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141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65" t="s">
        <v>303</v>
      </c>
      <c r="D272" s="233"/>
      <c r="E272" s="234">
        <v>0.16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143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27"/>
      <c r="B273" s="228"/>
      <c r="C273" s="265" t="s">
        <v>304</v>
      </c>
      <c r="D273" s="233"/>
      <c r="E273" s="234">
        <v>0.25</v>
      </c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143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5" t="s">
        <v>305</v>
      </c>
      <c r="D274" s="233"/>
      <c r="E274" s="234">
        <v>0.73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143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65" t="s">
        <v>306</v>
      </c>
      <c r="D275" s="233"/>
      <c r="E275" s="234">
        <v>0.71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143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65" t="s">
        <v>307</v>
      </c>
      <c r="D276" s="233"/>
      <c r="E276" s="234">
        <v>0.12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143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5" t="s">
        <v>308</v>
      </c>
      <c r="D277" s="233"/>
      <c r="E277" s="234">
        <v>0.17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143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50">
        <v>31</v>
      </c>
      <c r="B278" s="251" t="s">
        <v>309</v>
      </c>
      <c r="C278" s="264" t="s">
        <v>310</v>
      </c>
      <c r="D278" s="252" t="s">
        <v>215</v>
      </c>
      <c r="E278" s="253">
        <v>45</v>
      </c>
      <c r="F278" s="254"/>
      <c r="G278" s="255">
        <f>ROUND(E278*F278,2)</f>
        <v>0</v>
      </c>
      <c r="H278" s="232"/>
      <c r="I278" s="231">
        <f>ROUND(E278*H278,2)</f>
        <v>0</v>
      </c>
      <c r="J278" s="232"/>
      <c r="K278" s="231">
        <f>ROUND(E278*J278,2)</f>
        <v>0</v>
      </c>
      <c r="L278" s="231">
        <v>21</v>
      </c>
      <c r="M278" s="231">
        <f>G278*(1+L278/100)</f>
        <v>0</v>
      </c>
      <c r="N278" s="230">
        <v>0.24</v>
      </c>
      <c r="O278" s="230">
        <f>ROUND(E278*N278,2)</f>
        <v>10.8</v>
      </c>
      <c r="P278" s="230">
        <v>0</v>
      </c>
      <c r="Q278" s="230">
        <f>ROUND(E278*P278,2)</f>
        <v>0</v>
      </c>
      <c r="R278" s="231"/>
      <c r="S278" s="231" t="s">
        <v>138</v>
      </c>
      <c r="T278" s="231" t="s">
        <v>139</v>
      </c>
      <c r="U278" s="231">
        <v>0.27</v>
      </c>
      <c r="V278" s="231">
        <f>ROUND(E278*U278,2)</f>
        <v>12.15</v>
      </c>
      <c r="W278" s="231"/>
      <c r="X278" s="231" t="s">
        <v>140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141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5" t="s">
        <v>311</v>
      </c>
      <c r="D279" s="233"/>
      <c r="E279" s="234">
        <v>45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143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5">
      <c r="A280" s="243" t="s">
        <v>133</v>
      </c>
      <c r="B280" s="244" t="s">
        <v>77</v>
      </c>
      <c r="C280" s="263" t="s">
        <v>78</v>
      </c>
      <c r="D280" s="245"/>
      <c r="E280" s="246"/>
      <c r="F280" s="247"/>
      <c r="G280" s="248">
        <f>SUMIF(AG281:AG286,"&lt;&gt;NOR",G281:G286)</f>
        <v>0</v>
      </c>
      <c r="H280" s="242"/>
      <c r="I280" s="242">
        <f>SUM(I281:I286)</f>
        <v>0</v>
      </c>
      <c r="J280" s="242"/>
      <c r="K280" s="242">
        <f>SUM(K281:K286)</f>
        <v>0</v>
      </c>
      <c r="L280" s="242"/>
      <c r="M280" s="242">
        <f>SUM(M281:M286)</f>
        <v>0</v>
      </c>
      <c r="N280" s="241"/>
      <c r="O280" s="241">
        <f>SUM(O281:O286)</f>
        <v>19.920000000000002</v>
      </c>
      <c r="P280" s="241"/>
      <c r="Q280" s="241">
        <f>SUM(Q281:Q286)</f>
        <v>0</v>
      </c>
      <c r="R280" s="242"/>
      <c r="S280" s="242"/>
      <c r="T280" s="242"/>
      <c r="U280" s="242"/>
      <c r="V280" s="242">
        <f>SUM(V281:V286)</f>
        <v>44.06</v>
      </c>
      <c r="W280" s="242"/>
      <c r="X280" s="242"/>
      <c r="AG280" t="s">
        <v>134</v>
      </c>
    </row>
    <row r="281" spans="1:60" ht="20.399999999999999" outlineLevel="1" x14ac:dyDescent="0.25">
      <c r="A281" s="250">
        <v>32</v>
      </c>
      <c r="B281" s="251" t="s">
        <v>312</v>
      </c>
      <c r="C281" s="264" t="s">
        <v>313</v>
      </c>
      <c r="D281" s="252" t="s">
        <v>314</v>
      </c>
      <c r="E281" s="253">
        <v>90</v>
      </c>
      <c r="F281" s="254"/>
      <c r="G281" s="255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0.22133</v>
      </c>
      <c r="O281" s="230">
        <f>ROUND(E281*N281,2)</f>
        <v>19.920000000000002</v>
      </c>
      <c r="P281" s="230">
        <v>0</v>
      </c>
      <c r="Q281" s="230">
        <f>ROUND(E281*P281,2)</f>
        <v>0</v>
      </c>
      <c r="R281" s="231"/>
      <c r="S281" s="231" t="s">
        <v>138</v>
      </c>
      <c r="T281" s="231" t="s">
        <v>139</v>
      </c>
      <c r="U281" s="231">
        <v>0.27200000000000002</v>
      </c>
      <c r="V281" s="231">
        <f>ROUND(E281*U281,2)</f>
        <v>24.48</v>
      </c>
      <c r="W281" s="231"/>
      <c r="X281" s="231" t="s">
        <v>140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141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65" t="s">
        <v>315</v>
      </c>
      <c r="D282" s="233"/>
      <c r="E282" s="234">
        <v>90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143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50">
        <v>33</v>
      </c>
      <c r="B283" s="251" t="s">
        <v>316</v>
      </c>
      <c r="C283" s="264" t="s">
        <v>317</v>
      </c>
      <c r="D283" s="252" t="s">
        <v>314</v>
      </c>
      <c r="E283" s="253">
        <v>96.01</v>
      </c>
      <c r="F283" s="254"/>
      <c r="G283" s="255">
        <f>ROUND(E283*F283,2)</f>
        <v>0</v>
      </c>
      <c r="H283" s="232"/>
      <c r="I283" s="231">
        <f>ROUND(E283*H283,2)</f>
        <v>0</v>
      </c>
      <c r="J283" s="232"/>
      <c r="K283" s="231">
        <f>ROUND(E283*J283,2)</f>
        <v>0</v>
      </c>
      <c r="L283" s="231">
        <v>21</v>
      </c>
      <c r="M283" s="231">
        <f>G283*(1+L283/100)</f>
        <v>0</v>
      </c>
      <c r="N283" s="230">
        <v>0</v>
      </c>
      <c r="O283" s="230">
        <f>ROUND(E283*N283,2)</f>
        <v>0</v>
      </c>
      <c r="P283" s="230">
        <v>0</v>
      </c>
      <c r="Q283" s="230">
        <f>ROUND(E283*P283,2)</f>
        <v>0</v>
      </c>
      <c r="R283" s="231"/>
      <c r="S283" s="231" t="s">
        <v>138</v>
      </c>
      <c r="T283" s="231" t="s">
        <v>139</v>
      </c>
      <c r="U283" s="231">
        <v>7.3999999999999996E-2</v>
      </c>
      <c r="V283" s="231">
        <f>ROUND(E283*U283,2)</f>
        <v>7.1</v>
      </c>
      <c r="W283" s="231"/>
      <c r="X283" s="231" t="s">
        <v>140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141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65" t="s">
        <v>318</v>
      </c>
      <c r="D284" s="233"/>
      <c r="E284" s="234">
        <v>96.01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143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50">
        <v>34</v>
      </c>
      <c r="B285" s="251" t="s">
        <v>319</v>
      </c>
      <c r="C285" s="264" t="s">
        <v>320</v>
      </c>
      <c r="D285" s="252" t="s">
        <v>314</v>
      </c>
      <c r="E285" s="253">
        <v>96.01</v>
      </c>
      <c r="F285" s="254"/>
      <c r="G285" s="255">
        <f>ROUND(E285*F285,2)</f>
        <v>0</v>
      </c>
      <c r="H285" s="232"/>
      <c r="I285" s="231">
        <f>ROUND(E285*H285,2)</f>
        <v>0</v>
      </c>
      <c r="J285" s="232"/>
      <c r="K285" s="231">
        <f>ROUND(E285*J285,2)</f>
        <v>0</v>
      </c>
      <c r="L285" s="231">
        <v>21</v>
      </c>
      <c r="M285" s="231">
        <f>G285*(1+L285/100)</f>
        <v>0</v>
      </c>
      <c r="N285" s="230">
        <v>0</v>
      </c>
      <c r="O285" s="230">
        <f>ROUND(E285*N285,2)</f>
        <v>0</v>
      </c>
      <c r="P285" s="230">
        <v>0</v>
      </c>
      <c r="Q285" s="230">
        <f>ROUND(E285*P285,2)</f>
        <v>0</v>
      </c>
      <c r="R285" s="231"/>
      <c r="S285" s="231" t="s">
        <v>138</v>
      </c>
      <c r="T285" s="231" t="s">
        <v>139</v>
      </c>
      <c r="U285" s="231">
        <v>0.13</v>
      </c>
      <c r="V285" s="231">
        <f>ROUND(E285*U285,2)</f>
        <v>12.48</v>
      </c>
      <c r="W285" s="231"/>
      <c r="X285" s="231" t="s">
        <v>140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141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5" t="s">
        <v>318</v>
      </c>
      <c r="D286" s="233"/>
      <c r="E286" s="234">
        <v>96.01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143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5">
      <c r="A287" s="243" t="s">
        <v>133</v>
      </c>
      <c r="B287" s="244" t="s">
        <v>79</v>
      </c>
      <c r="C287" s="263" t="s">
        <v>80</v>
      </c>
      <c r="D287" s="245"/>
      <c r="E287" s="246"/>
      <c r="F287" s="247"/>
      <c r="G287" s="248">
        <f>SUMIF(AG288:AG311,"&lt;&gt;NOR",G288:G311)</f>
        <v>0</v>
      </c>
      <c r="H287" s="242"/>
      <c r="I287" s="242">
        <f>SUM(I288:I311)</f>
        <v>0</v>
      </c>
      <c r="J287" s="242"/>
      <c r="K287" s="242">
        <f>SUM(K288:K311)</f>
        <v>0</v>
      </c>
      <c r="L287" s="242"/>
      <c r="M287" s="242">
        <f>SUM(M288:M311)</f>
        <v>0</v>
      </c>
      <c r="N287" s="241"/>
      <c r="O287" s="241">
        <f>SUM(O288:O311)</f>
        <v>15.02</v>
      </c>
      <c r="P287" s="241"/>
      <c r="Q287" s="241">
        <f>SUM(Q288:Q311)</f>
        <v>0</v>
      </c>
      <c r="R287" s="242"/>
      <c r="S287" s="242"/>
      <c r="T287" s="242"/>
      <c r="U287" s="242"/>
      <c r="V287" s="242">
        <f>SUM(V288:V311)</f>
        <v>303.27</v>
      </c>
      <c r="W287" s="242"/>
      <c r="X287" s="242"/>
      <c r="AG287" t="s">
        <v>134</v>
      </c>
    </row>
    <row r="288" spans="1:60" outlineLevel="1" x14ac:dyDescent="0.25">
      <c r="A288" s="250">
        <v>35</v>
      </c>
      <c r="B288" s="251" t="s">
        <v>321</v>
      </c>
      <c r="C288" s="264" t="s">
        <v>322</v>
      </c>
      <c r="D288" s="252" t="s">
        <v>215</v>
      </c>
      <c r="E288" s="253">
        <v>705.8</v>
      </c>
      <c r="F288" s="254"/>
      <c r="G288" s="255">
        <f>ROUND(E288*F288,2)</f>
        <v>0</v>
      </c>
      <c r="H288" s="232"/>
      <c r="I288" s="231">
        <f>ROUND(E288*H288,2)</f>
        <v>0</v>
      </c>
      <c r="J288" s="232"/>
      <c r="K288" s="231">
        <f>ROUND(E288*J288,2)</f>
        <v>0</v>
      </c>
      <c r="L288" s="231">
        <v>21</v>
      </c>
      <c r="M288" s="231">
        <f>G288*(1+L288/100)</f>
        <v>0</v>
      </c>
      <c r="N288" s="230">
        <v>1.8380000000000001E-2</v>
      </c>
      <c r="O288" s="230">
        <f>ROUND(E288*N288,2)</f>
        <v>12.97</v>
      </c>
      <c r="P288" s="230">
        <v>0</v>
      </c>
      <c r="Q288" s="230">
        <f>ROUND(E288*P288,2)</f>
        <v>0</v>
      </c>
      <c r="R288" s="231"/>
      <c r="S288" s="231" t="s">
        <v>138</v>
      </c>
      <c r="T288" s="231" t="s">
        <v>139</v>
      </c>
      <c r="U288" s="231">
        <v>0.14399999999999999</v>
      </c>
      <c r="V288" s="231">
        <f>ROUND(E288*U288,2)</f>
        <v>101.64</v>
      </c>
      <c r="W288" s="231"/>
      <c r="X288" s="231" t="s">
        <v>140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141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65" t="s">
        <v>323</v>
      </c>
      <c r="D289" s="233"/>
      <c r="E289" s="234"/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143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65" t="s">
        <v>324</v>
      </c>
      <c r="D290" s="233"/>
      <c r="E290" s="234">
        <v>158.1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143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5" t="s">
        <v>325</v>
      </c>
      <c r="D291" s="233"/>
      <c r="E291" s="234">
        <v>158.1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143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5" t="s">
        <v>326</v>
      </c>
      <c r="D292" s="233"/>
      <c r="E292" s="234">
        <v>194.8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143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65" t="s">
        <v>327</v>
      </c>
      <c r="D293" s="233"/>
      <c r="E293" s="234">
        <v>194.8</v>
      </c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143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50">
        <v>36</v>
      </c>
      <c r="B294" s="251" t="s">
        <v>328</v>
      </c>
      <c r="C294" s="264" t="s">
        <v>329</v>
      </c>
      <c r="D294" s="252" t="s">
        <v>215</v>
      </c>
      <c r="E294" s="253">
        <v>2117.4</v>
      </c>
      <c r="F294" s="254"/>
      <c r="G294" s="255">
        <f>ROUND(E294*F294,2)</f>
        <v>0</v>
      </c>
      <c r="H294" s="232"/>
      <c r="I294" s="231">
        <f>ROUND(E294*H294,2)</f>
        <v>0</v>
      </c>
      <c r="J294" s="232"/>
      <c r="K294" s="231">
        <f>ROUND(E294*J294,2)</f>
        <v>0</v>
      </c>
      <c r="L294" s="231">
        <v>21</v>
      </c>
      <c r="M294" s="231">
        <f>G294*(1+L294/100)</f>
        <v>0</v>
      </c>
      <c r="N294" s="230">
        <v>9.7000000000000005E-4</v>
      </c>
      <c r="O294" s="230">
        <f>ROUND(E294*N294,2)</f>
        <v>2.0499999999999998</v>
      </c>
      <c r="P294" s="230">
        <v>0</v>
      </c>
      <c r="Q294" s="230">
        <f>ROUND(E294*P294,2)</f>
        <v>0</v>
      </c>
      <c r="R294" s="231"/>
      <c r="S294" s="231" t="s">
        <v>138</v>
      </c>
      <c r="T294" s="231" t="s">
        <v>139</v>
      </c>
      <c r="U294" s="231">
        <v>6.0000000000000001E-3</v>
      </c>
      <c r="V294" s="231">
        <f>ROUND(E294*U294,2)</f>
        <v>12.7</v>
      </c>
      <c r="W294" s="231"/>
      <c r="X294" s="231" t="s">
        <v>140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141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67" t="s">
        <v>183</v>
      </c>
      <c r="D295" s="237"/>
      <c r="E295" s="238"/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143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68" t="s">
        <v>330</v>
      </c>
      <c r="D296" s="237"/>
      <c r="E296" s="238"/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143</v>
      </c>
      <c r="AH296" s="210">
        <v>2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68" t="s">
        <v>331</v>
      </c>
      <c r="D297" s="237"/>
      <c r="E297" s="238">
        <v>158.1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143</v>
      </c>
      <c r="AH297" s="210">
        <v>2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68" t="s">
        <v>332</v>
      </c>
      <c r="D298" s="237"/>
      <c r="E298" s="238">
        <v>158.1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143</v>
      </c>
      <c r="AH298" s="210">
        <v>2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8" t="s">
        <v>333</v>
      </c>
      <c r="D299" s="237"/>
      <c r="E299" s="238">
        <v>194.8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143</v>
      </c>
      <c r="AH299" s="210">
        <v>2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8" t="s">
        <v>334</v>
      </c>
      <c r="D300" s="237"/>
      <c r="E300" s="238">
        <v>194.8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143</v>
      </c>
      <c r="AH300" s="210">
        <v>2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69" t="s">
        <v>190</v>
      </c>
      <c r="D301" s="239"/>
      <c r="E301" s="240">
        <v>705.8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143</v>
      </c>
      <c r="AH301" s="210">
        <v>3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27"/>
      <c r="B302" s="228"/>
      <c r="C302" s="267" t="s">
        <v>191</v>
      </c>
      <c r="D302" s="237"/>
      <c r="E302" s="238"/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143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65" t="s">
        <v>335</v>
      </c>
      <c r="D303" s="233"/>
      <c r="E303" s="234">
        <v>2117.4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143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50">
        <v>37</v>
      </c>
      <c r="B304" s="251" t="s">
        <v>336</v>
      </c>
      <c r="C304" s="264" t="s">
        <v>337</v>
      </c>
      <c r="D304" s="252" t="s">
        <v>215</v>
      </c>
      <c r="E304" s="253">
        <v>705.8</v>
      </c>
      <c r="F304" s="254"/>
      <c r="G304" s="255">
        <f>ROUND(E304*F304,2)</f>
        <v>0</v>
      </c>
      <c r="H304" s="232"/>
      <c r="I304" s="231">
        <f>ROUND(E304*H304,2)</f>
        <v>0</v>
      </c>
      <c r="J304" s="232"/>
      <c r="K304" s="231">
        <f>ROUND(E304*J304,2)</f>
        <v>0</v>
      </c>
      <c r="L304" s="231">
        <v>21</v>
      </c>
      <c r="M304" s="231">
        <f>G304*(1+L304/100)</f>
        <v>0</v>
      </c>
      <c r="N304" s="230">
        <v>0</v>
      </c>
      <c r="O304" s="230">
        <f>ROUND(E304*N304,2)</f>
        <v>0</v>
      </c>
      <c r="P304" s="230">
        <v>0</v>
      </c>
      <c r="Q304" s="230">
        <f>ROUND(E304*P304,2)</f>
        <v>0</v>
      </c>
      <c r="R304" s="231"/>
      <c r="S304" s="231" t="s">
        <v>138</v>
      </c>
      <c r="T304" s="231" t="s">
        <v>139</v>
      </c>
      <c r="U304" s="231">
        <v>0.126</v>
      </c>
      <c r="V304" s="231">
        <f>ROUND(E304*U304,2)</f>
        <v>88.93</v>
      </c>
      <c r="W304" s="231"/>
      <c r="X304" s="231" t="s">
        <v>140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141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65" t="s">
        <v>323</v>
      </c>
      <c r="D305" s="233"/>
      <c r="E305" s="234"/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143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65" t="s">
        <v>324</v>
      </c>
      <c r="D306" s="233"/>
      <c r="E306" s="234">
        <v>158.1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143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65" t="s">
        <v>325</v>
      </c>
      <c r="D307" s="233"/>
      <c r="E307" s="234">
        <v>158.1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143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65" t="s">
        <v>326</v>
      </c>
      <c r="D308" s="233"/>
      <c r="E308" s="234">
        <v>194.8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143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65" t="s">
        <v>327</v>
      </c>
      <c r="D309" s="233"/>
      <c r="E309" s="234">
        <v>194.8</v>
      </c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143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50">
        <v>38</v>
      </c>
      <c r="B310" s="251" t="s">
        <v>338</v>
      </c>
      <c r="C310" s="264" t="s">
        <v>339</v>
      </c>
      <c r="D310" s="252" t="s">
        <v>340</v>
      </c>
      <c r="E310" s="253">
        <v>50</v>
      </c>
      <c r="F310" s="254"/>
      <c r="G310" s="255">
        <f>ROUND(E310*F310,2)</f>
        <v>0</v>
      </c>
      <c r="H310" s="232"/>
      <c r="I310" s="231">
        <f>ROUND(E310*H310,2)</f>
        <v>0</v>
      </c>
      <c r="J310" s="232"/>
      <c r="K310" s="231">
        <f>ROUND(E310*J310,2)</f>
        <v>0</v>
      </c>
      <c r="L310" s="231">
        <v>21</v>
      </c>
      <c r="M310" s="231">
        <f>G310*(1+L310/100)</f>
        <v>0</v>
      </c>
      <c r="N310" s="230">
        <v>0</v>
      </c>
      <c r="O310" s="230">
        <f>ROUND(E310*N310,2)</f>
        <v>0</v>
      </c>
      <c r="P310" s="230">
        <v>0</v>
      </c>
      <c r="Q310" s="230">
        <f>ROUND(E310*P310,2)</f>
        <v>0</v>
      </c>
      <c r="R310" s="231"/>
      <c r="S310" s="231" t="s">
        <v>138</v>
      </c>
      <c r="T310" s="231" t="s">
        <v>139</v>
      </c>
      <c r="U310" s="231">
        <v>2</v>
      </c>
      <c r="V310" s="231">
        <f>ROUND(E310*U310,2)</f>
        <v>100</v>
      </c>
      <c r="W310" s="231"/>
      <c r="X310" s="231" t="s">
        <v>140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141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65" t="s">
        <v>341</v>
      </c>
      <c r="D311" s="233"/>
      <c r="E311" s="234">
        <v>50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143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5">
      <c r="A312" s="243" t="s">
        <v>133</v>
      </c>
      <c r="B312" s="244" t="s">
        <v>83</v>
      </c>
      <c r="C312" s="263" t="s">
        <v>84</v>
      </c>
      <c r="D312" s="245"/>
      <c r="E312" s="246"/>
      <c r="F312" s="247"/>
      <c r="G312" s="248">
        <f>SUMIF(AG313:AG334,"&lt;&gt;NOR",G313:G334)</f>
        <v>0</v>
      </c>
      <c r="H312" s="242"/>
      <c r="I312" s="242">
        <f>SUM(I313:I334)</f>
        <v>0</v>
      </c>
      <c r="J312" s="242"/>
      <c r="K312" s="242">
        <f>SUM(K313:K334)</f>
        <v>0</v>
      </c>
      <c r="L312" s="242"/>
      <c r="M312" s="242">
        <f>SUM(M313:M334)</f>
        <v>0</v>
      </c>
      <c r="N312" s="241"/>
      <c r="O312" s="241">
        <f>SUM(O313:O334)</f>
        <v>0.96000000000000008</v>
      </c>
      <c r="P312" s="241"/>
      <c r="Q312" s="241">
        <f>SUM(Q313:Q334)</f>
        <v>0</v>
      </c>
      <c r="R312" s="242"/>
      <c r="S312" s="242"/>
      <c r="T312" s="242"/>
      <c r="U312" s="242"/>
      <c r="V312" s="242">
        <f>SUM(V313:V334)</f>
        <v>251.36</v>
      </c>
      <c r="W312" s="242"/>
      <c r="X312" s="242"/>
      <c r="AG312" t="s">
        <v>134</v>
      </c>
    </row>
    <row r="313" spans="1:60" ht="20.399999999999999" outlineLevel="1" x14ac:dyDescent="0.25">
      <c r="A313" s="250">
        <v>39</v>
      </c>
      <c r="B313" s="251" t="s">
        <v>342</v>
      </c>
      <c r="C313" s="264" t="s">
        <v>343</v>
      </c>
      <c r="D313" s="252" t="s">
        <v>215</v>
      </c>
      <c r="E313" s="253">
        <v>443.96</v>
      </c>
      <c r="F313" s="254"/>
      <c r="G313" s="255">
        <f>ROUND(E313*F313,2)</f>
        <v>0</v>
      </c>
      <c r="H313" s="232"/>
      <c r="I313" s="231">
        <f>ROUND(E313*H313,2)</f>
        <v>0</v>
      </c>
      <c r="J313" s="232"/>
      <c r="K313" s="231">
        <f>ROUND(E313*J313,2)</f>
        <v>0</v>
      </c>
      <c r="L313" s="231">
        <v>21</v>
      </c>
      <c r="M313" s="231">
        <f>G313*(1+L313/100)</f>
        <v>0</v>
      </c>
      <c r="N313" s="230">
        <v>1.3600000000000001E-3</v>
      </c>
      <c r="O313" s="230">
        <f>ROUND(E313*N313,2)</f>
        <v>0.6</v>
      </c>
      <c r="P313" s="230">
        <v>0</v>
      </c>
      <c r="Q313" s="230">
        <f>ROUND(E313*P313,2)</f>
        <v>0</v>
      </c>
      <c r="R313" s="231"/>
      <c r="S313" s="231" t="s">
        <v>138</v>
      </c>
      <c r="T313" s="231" t="s">
        <v>139</v>
      </c>
      <c r="U313" s="231">
        <v>0.31</v>
      </c>
      <c r="V313" s="231">
        <f>ROUND(E313*U313,2)</f>
        <v>137.63</v>
      </c>
      <c r="W313" s="231"/>
      <c r="X313" s="231" t="s">
        <v>140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141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65" t="s">
        <v>344</v>
      </c>
      <c r="D314" s="233"/>
      <c r="E314" s="234">
        <v>399.52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143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5" t="s">
        <v>345</v>
      </c>
      <c r="D315" s="233"/>
      <c r="E315" s="234">
        <v>44.44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143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50">
        <v>40</v>
      </c>
      <c r="B316" s="251" t="s">
        <v>346</v>
      </c>
      <c r="C316" s="264" t="s">
        <v>347</v>
      </c>
      <c r="D316" s="252" t="s">
        <v>215</v>
      </c>
      <c r="E316" s="253">
        <v>31.9848</v>
      </c>
      <c r="F316" s="254"/>
      <c r="G316" s="255">
        <f>ROUND(E316*F316,2)</f>
        <v>0</v>
      </c>
      <c r="H316" s="232"/>
      <c r="I316" s="231">
        <f>ROUND(E316*H316,2)</f>
        <v>0</v>
      </c>
      <c r="J316" s="232"/>
      <c r="K316" s="231">
        <f>ROUND(E316*J316,2)</f>
        <v>0</v>
      </c>
      <c r="L316" s="231">
        <v>21</v>
      </c>
      <c r="M316" s="231">
        <f>G316*(1+L316/100)</f>
        <v>0</v>
      </c>
      <c r="N316" s="230">
        <v>1.39E-3</v>
      </c>
      <c r="O316" s="230">
        <f>ROUND(E316*N316,2)</f>
        <v>0.04</v>
      </c>
      <c r="P316" s="230">
        <v>0</v>
      </c>
      <c r="Q316" s="230">
        <f>ROUND(E316*P316,2)</f>
        <v>0</v>
      </c>
      <c r="R316" s="231"/>
      <c r="S316" s="231" t="s">
        <v>138</v>
      </c>
      <c r="T316" s="231" t="s">
        <v>139</v>
      </c>
      <c r="U316" s="231">
        <v>0.39</v>
      </c>
      <c r="V316" s="231">
        <f>ROUND(E316*U316,2)</f>
        <v>12.47</v>
      </c>
      <c r="W316" s="231"/>
      <c r="X316" s="231" t="s">
        <v>140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141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65" t="s">
        <v>348</v>
      </c>
      <c r="D317" s="233"/>
      <c r="E317" s="234">
        <v>5.18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143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66" t="s">
        <v>150</v>
      </c>
      <c r="D318" s="235"/>
      <c r="E318" s="236">
        <v>5.18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143</v>
      </c>
      <c r="AH318" s="210">
        <v>1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65" t="s">
        <v>218</v>
      </c>
      <c r="D319" s="233"/>
      <c r="E319" s="234">
        <v>26.8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143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50">
        <v>41</v>
      </c>
      <c r="B320" s="251" t="s">
        <v>349</v>
      </c>
      <c r="C320" s="264" t="s">
        <v>350</v>
      </c>
      <c r="D320" s="252" t="s">
        <v>215</v>
      </c>
      <c r="E320" s="253">
        <v>443.96</v>
      </c>
      <c r="F320" s="254"/>
      <c r="G320" s="255">
        <f>ROUND(E320*F320,2)</f>
        <v>0</v>
      </c>
      <c r="H320" s="232"/>
      <c r="I320" s="231">
        <f>ROUND(E320*H320,2)</f>
        <v>0</v>
      </c>
      <c r="J320" s="232"/>
      <c r="K320" s="231">
        <f>ROUND(E320*J320,2)</f>
        <v>0</v>
      </c>
      <c r="L320" s="231">
        <v>21</v>
      </c>
      <c r="M320" s="231">
        <f>G320*(1+L320/100)</f>
        <v>0</v>
      </c>
      <c r="N320" s="230">
        <v>3.2000000000000003E-4</v>
      </c>
      <c r="O320" s="230">
        <f>ROUND(E320*N320,2)</f>
        <v>0.14000000000000001</v>
      </c>
      <c r="P320" s="230">
        <v>0</v>
      </c>
      <c r="Q320" s="230">
        <f>ROUND(E320*P320,2)</f>
        <v>0</v>
      </c>
      <c r="R320" s="231"/>
      <c r="S320" s="231" t="s">
        <v>138</v>
      </c>
      <c r="T320" s="231" t="s">
        <v>139</v>
      </c>
      <c r="U320" s="231">
        <v>0.09</v>
      </c>
      <c r="V320" s="231">
        <f>ROUND(E320*U320,2)</f>
        <v>39.96</v>
      </c>
      <c r="W320" s="231"/>
      <c r="X320" s="231" t="s">
        <v>140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141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5" t="s">
        <v>344</v>
      </c>
      <c r="D321" s="233"/>
      <c r="E321" s="234">
        <v>399.52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143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5" t="s">
        <v>345</v>
      </c>
      <c r="D322" s="233"/>
      <c r="E322" s="234">
        <v>44.44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143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50">
        <v>42</v>
      </c>
      <c r="B323" s="251" t="s">
        <v>351</v>
      </c>
      <c r="C323" s="264" t="s">
        <v>352</v>
      </c>
      <c r="D323" s="252" t="s">
        <v>215</v>
      </c>
      <c r="E323" s="253">
        <v>443.96</v>
      </c>
      <c r="F323" s="254"/>
      <c r="G323" s="255">
        <f>ROUND(E323*F323,2)</f>
        <v>0</v>
      </c>
      <c r="H323" s="232"/>
      <c r="I323" s="231">
        <f>ROUND(E323*H323,2)</f>
        <v>0</v>
      </c>
      <c r="J323" s="232"/>
      <c r="K323" s="231">
        <f>ROUND(E323*J323,2)</f>
        <v>0</v>
      </c>
      <c r="L323" s="231">
        <v>21</v>
      </c>
      <c r="M323" s="231">
        <f>G323*(1+L323/100)</f>
        <v>0</v>
      </c>
      <c r="N323" s="230">
        <v>3.2000000000000003E-4</v>
      </c>
      <c r="O323" s="230">
        <f>ROUND(E323*N323,2)</f>
        <v>0.14000000000000001</v>
      </c>
      <c r="P323" s="230">
        <v>0</v>
      </c>
      <c r="Q323" s="230">
        <f>ROUND(E323*P323,2)</f>
        <v>0</v>
      </c>
      <c r="R323" s="231"/>
      <c r="S323" s="231" t="s">
        <v>138</v>
      </c>
      <c r="T323" s="231" t="s">
        <v>139</v>
      </c>
      <c r="U323" s="231">
        <v>0.112</v>
      </c>
      <c r="V323" s="231">
        <f>ROUND(E323*U323,2)</f>
        <v>49.72</v>
      </c>
      <c r="W323" s="231"/>
      <c r="X323" s="231" t="s">
        <v>140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141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65" t="s">
        <v>344</v>
      </c>
      <c r="D324" s="233"/>
      <c r="E324" s="234">
        <v>399.52</v>
      </c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143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65" t="s">
        <v>345</v>
      </c>
      <c r="D325" s="233"/>
      <c r="E325" s="234">
        <v>44.44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143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50">
        <v>43</v>
      </c>
      <c r="B326" s="251" t="s">
        <v>353</v>
      </c>
      <c r="C326" s="264" t="s">
        <v>354</v>
      </c>
      <c r="D326" s="252" t="s">
        <v>215</v>
      </c>
      <c r="E326" s="253">
        <v>31.9848</v>
      </c>
      <c r="F326" s="254"/>
      <c r="G326" s="255">
        <f>ROUND(E326*F326,2)</f>
        <v>0</v>
      </c>
      <c r="H326" s="232"/>
      <c r="I326" s="231">
        <f>ROUND(E326*H326,2)</f>
        <v>0</v>
      </c>
      <c r="J326" s="232"/>
      <c r="K326" s="231">
        <f>ROUND(E326*J326,2)</f>
        <v>0</v>
      </c>
      <c r="L326" s="231">
        <v>21</v>
      </c>
      <c r="M326" s="231">
        <f>G326*(1+L326/100)</f>
        <v>0</v>
      </c>
      <c r="N326" s="230">
        <v>4.8999999999999998E-4</v>
      </c>
      <c r="O326" s="230">
        <f>ROUND(E326*N326,2)</f>
        <v>0.02</v>
      </c>
      <c r="P326" s="230">
        <v>0</v>
      </c>
      <c r="Q326" s="230">
        <f>ROUND(E326*P326,2)</f>
        <v>0</v>
      </c>
      <c r="R326" s="231"/>
      <c r="S326" s="231" t="s">
        <v>138</v>
      </c>
      <c r="T326" s="231" t="s">
        <v>139</v>
      </c>
      <c r="U326" s="231">
        <v>0.16600000000000001</v>
      </c>
      <c r="V326" s="231">
        <f>ROUND(E326*U326,2)</f>
        <v>5.31</v>
      </c>
      <c r="W326" s="231"/>
      <c r="X326" s="231" t="s">
        <v>140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141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65" t="s">
        <v>348</v>
      </c>
      <c r="D327" s="233"/>
      <c r="E327" s="234">
        <v>5.18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143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66" t="s">
        <v>150</v>
      </c>
      <c r="D328" s="235"/>
      <c r="E328" s="236">
        <v>5.18</v>
      </c>
      <c r="F328" s="231"/>
      <c r="G328" s="231"/>
      <c r="H328" s="231"/>
      <c r="I328" s="231"/>
      <c r="J328" s="231"/>
      <c r="K328" s="231"/>
      <c r="L328" s="231"/>
      <c r="M328" s="231"/>
      <c r="N328" s="230"/>
      <c r="O328" s="230"/>
      <c r="P328" s="230"/>
      <c r="Q328" s="230"/>
      <c r="R328" s="231"/>
      <c r="S328" s="231"/>
      <c r="T328" s="231"/>
      <c r="U328" s="231"/>
      <c r="V328" s="231"/>
      <c r="W328" s="231"/>
      <c r="X328" s="23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143</v>
      </c>
      <c r="AH328" s="210">
        <v>1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65" t="s">
        <v>218</v>
      </c>
      <c r="D329" s="233"/>
      <c r="E329" s="234">
        <v>26.8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143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50">
        <v>44</v>
      </c>
      <c r="B330" s="251" t="s">
        <v>355</v>
      </c>
      <c r="C330" s="264" t="s">
        <v>356</v>
      </c>
      <c r="D330" s="252" t="s">
        <v>215</v>
      </c>
      <c r="E330" s="253">
        <v>31.9848</v>
      </c>
      <c r="F330" s="254"/>
      <c r="G330" s="255">
        <f>ROUND(E330*F330,2)</f>
        <v>0</v>
      </c>
      <c r="H330" s="232"/>
      <c r="I330" s="231">
        <f>ROUND(E330*H330,2)</f>
        <v>0</v>
      </c>
      <c r="J330" s="232"/>
      <c r="K330" s="231">
        <f>ROUND(E330*J330,2)</f>
        <v>0</v>
      </c>
      <c r="L330" s="231">
        <v>21</v>
      </c>
      <c r="M330" s="231">
        <f>G330*(1+L330/100)</f>
        <v>0</v>
      </c>
      <c r="N330" s="230">
        <v>5.1999999999999995E-4</v>
      </c>
      <c r="O330" s="230">
        <f>ROUND(E330*N330,2)</f>
        <v>0.02</v>
      </c>
      <c r="P330" s="230">
        <v>0</v>
      </c>
      <c r="Q330" s="230">
        <f>ROUND(E330*P330,2)</f>
        <v>0</v>
      </c>
      <c r="R330" s="231"/>
      <c r="S330" s="231" t="s">
        <v>138</v>
      </c>
      <c r="T330" s="231" t="s">
        <v>139</v>
      </c>
      <c r="U330" s="231">
        <v>0.19600000000000001</v>
      </c>
      <c r="V330" s="231">
        <f>ROUND(E330*U330,2)</f>
        <v>6.27</v>
      </c>
      <c r="W330" s="231"/>
      <c r="X330" s="231" t="s">
        <v>140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141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65" t="s">
        <v>348</v>
      </c>
      <c r="D331" s="233"/>
      <c r="E331" s="234">
        <v>5.18</v>
      </c>
      <c r="F331" s="231"/>
      <c r="G331" s="231"/>
      <c r="H331" s="231"/>
      <c r="I331" s="231"/>
      <c r="J331" s="231"/>
      <c r="K331" s="231"/>
      <c r="L331" s="231"/>
      <c r="M331" s="231"/>
      <c r="N331" s="230"/>
      <c r="O331" s="230"/>
      <c r="P331" s="230"/>
      <c r="Q331" s="230"/>
      <c r="R331" s="231"/>
      <c r="S331" s="231"/>
      <c r="T331" s="231"/>
      <c r="U331" s="231"/>
      <c r="V331" s="231"/>
      <c r="W331" s="231"/>
      <c r="X331" s="231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143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6" t="s">
        <v>150</v>
      </c>
      <c r="D332" s="235"/>
      <c r="E332" s="236">
        <v>5.18</v>
      </c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143</v>
      </c>
      <c r="AH332" s="210">
        <v>1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65" t="s">
        <v>218</v>
      </c>
      <c r="D333" s="233"/>
      <c r="E333" s="234">
        <v>26.8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143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>
        <v>45</v>
      </c>
      <c r="B334" s="228" t="s">
        <v>357</v>
      </c>
      <c r="C334" s="270" t="s">
        <v>358</v>
      </c>
      <c r="D334" s="229" t="s">
        <v>0</v>
      </c>
      <c r="E334" s="256"/>
      <c r="F334" s="232"/>
      <c r="G334" s="231">
        <f>ROUND(E334*F334,2)</f>
        <v>0</v>
      </c>
      <c r="H334" s="232"/>
      <c r="I334" s="231">
        <f>ROUND(E334*H334,2)</f>
        <v>0</v>
      </c>
      <c r="J334" s="232"/>
      <c r="K334" s="231">
        <f>ROUND(E334*J334,2)</f>
        <v>0</v>
      </c>
      <c r="L334" s="231">
        <v>21</v>
      </c>
      <c r="M334" s="231">
        <f>G334*(1+L334/100)</f>
        <v>0</v>
      </c>
      <c r="N334" s="230">
        <v>0</v>
      </c>
      <c r="O334" s="230">
        <f>ROUND(E334*N334,2)</f>
        <v>0</v>
      </c>
      <c r="P334" s="230">
        <v>0</v>
      </c>
      <c r="Q334" s="230">
        <f>ROUND(E334*P334,2)</f>
        <v>0</v>
      </c>
      <c r="R334" s="231"/>
      <c r="S334" s="231" t="s">
        <v>138</v>
      </c>
      <c r="T334" s="231" t="s">
        <v>139</v>
      </c>
      <c r="U334" s="231">
        <v>0</v>
      </c>
      <c r="V334" s="231">
        <f>ROUND(E334*U334,2)</f>
        <v>0</v>
      </c>
      <c r="W334" s="231"/>
      <c r="X334" s="231" t="s">
        <v>359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360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43" t="s">
        <v>133</v>
      </c>
      <c r="B335" s="244" t="s">
        <v>85</v>
      </c>
      <c r="C335" s="263" t="s">
        <v>86</v>
      </c>
      <c r="D335" s="245"/>
      <c r="E335" s="246"/>
      <c r="F335" s="247"/>
      <c r="G335" s="248">
        <f>SUMIF(AG336:AG370,"&lt;&gt;NOR",G336:G370)</f>
        <v>0</v>
      </c>
      <c r="H335" s="242"/>
      <c r="I335" s="242">
        <f>SUM(I336:I370)</f>
        <v>0</v>
      </c>
      <c r="J335" s="242"/>
      <c r="K335" s="242">
        <f>SUM(K336:K370)</f>
        <v>0</v>
      </c>
      <c r="L335" s="242"/>
      <c r="M335" s="242">
        <f>SUM(M336:M370)</f>
        <v>0</v>
      </c>
      <c r="N335" s="241"/>
      <c r="O335" s="241">
        <f>SUM(O336:O370)</f>
        <v>2.34</v>
      </c>
      <c r="P335" s="241"/>
      <c r="Q335" s="241">
        <f>SUM(Q336:Q370)</f>
        <v>0</v>
      </c>
      <c r="R335" s="242"/>
      <c r="S335" s="242"/>
      <c r="T335" s="242"/>
      <c r="U335" s="242"/>
      <c r="V335" s="242">
        <f>SUM(V336:V370)</f>
        <v>116.73</v>
      </c>
      <c r="W335" s="242"/>
      <c r="X335" s="242"/>
      <c r="AG335" t="s">
        <v>134</v>
      </c>
    </row>
    <row r="336" spans="1:60" outlineLevel="1" x14ac:dyDescent="0.25">
      <c r="A336" s="250">
        <v>46</v>
      </c>
      <c r="B336" s="251" t="s">
        <v>361</v>
      </c>
      <c r="C336" s="264" t="s">
        <v>362</v>
      </c>
      <c r="D336" s="252" t="s">
        <v>137</v>
      </c>
      <c r="E336" s="253">
        <v>1.0727199999999999</v>
      </c>
      <c r="F336" s="254"/>
      <c r="G336" s="255">
        <f>ROUND(E336*F336,2)</f>
        <v>0</v>
      </c>
      <c r="H336" s="232"/>
      <c r="I336" s="231">
        <f>ROUND(E336*H336,2)</f>
        <v>0</v>
      </c>
      <c r="J336" s="232"/>
      <c r="K336" s="231">
        <f>ROUND(E336*J336,2)</f>
        <v>0</v>
      </c>
      <c r="L336" s="231">
        <v>21</v>
      </c>
      <c r="M336" s="231">
        <f>G336*(1+L336/100)</f>
        <v>0</v>
      </c>
      <c r="N336" s="230">
        <v>1.549E-2</v>
      </c>
      <c r="O336" s="230">
        <f>ROUND(E336*N336,2)</f>
        <v>0.02</v>
      </c>
      <c r="P336" s="230">
        <v>0</v>
      </c>
      <c r="Q336" s="230">
        <f>ROUND(E336*P336,2)</f>
        <v>0</v>
      </c>
      <c r="R336" s="231"/>
      <c r="S336" s="231" t="s">
        <v>138</v>
      </c>
      <c r="T336" s="231" t="s">
        <v>139</v>
      </c>
      <c r="U336" s="231">
        <v>0</v>
      </c>
      <c r="V336" s="231">
        <f>ROUND(E336*U336,2)</f>
        <v>0</v>
      </c>
      <c r="W336" s="231"/>
      <c r="X336" s="231" t="s">
        <v>140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141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7" t="s">
        <v>183</v>
      </c>
      <c r="D337" s="237"/>
      <c r="E337" s="238"/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143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68" t="s">
        <v>363</v>
      </c>
      <c r="D338" s="237"/>
      <c r="E338" s="238"/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143</v>
      </c>
      <c r="AH338" s="210">
        <v>2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68" t="s">
        <v>364</v>
      </c>
      <c r="D339" s="237"/>
      <c r="E339" s="238">
        <v>11.05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143</v>
      </c>
      <c r="AH339" s="210">
        <v>2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8" t="s">
        <v>365</v>
      </c>
      <c r="D340" s="237"/>
      <c r="E340" s="238">
        <v>24.73</v>
      </c>
      <c r="F340" s="231"/>
      <c r="G340" s="231"/>
      <c r="H340" s="231"/>
      <c r="I340" s="231"/>
      <c r="J340" s="231"/>
      <c r="K340" s="231"/>
      <c r="L340" s="231"/>
      <c r="M340" s="231"/>
      <c r="N340" s="230"/>
      <c r="O340" s="230"/>
      <c r="P340" s="230"/>
      <c r="Q340" s="230"/>
      <c r="R340" s="231"/>
      <c r="S340" s="231"/>
      <c r="T340" s="231"/>
      <c r="U340" s="231"/>
      <c r="V340" s="231"/>
      <c r="W340" s="231"/>
      <c r="X340" s="23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143</v>
      </c>
      <c r="AH340" s="210">
        <v>2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68" t="s">
        <v>366</v>
      </c>
      <c r="D341" s="237"/>
      <c r="E341" s="238">
        <v>2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143</v>
      </c>
      <c r="AH341" s="210">
        <v>2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68" t="s">
        <v>367</v>
      </c>
      <c r="D342" s="237"/>
      <c r="E342" s="238">
        <v>2.85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143</v>
      </c>
      <c r="AH342" s="210">
        <v>2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69" t="s">
        <v>190</v>
      </c>
      <c r="D343" s="239"/>
      <c r="E343" s="240">
        <v>40.630000000000003</v>
      </c>
      <c r="F343" s="231"/>
      <c r="G343" s="231"/>
      <c r="H343" s="231"/>
      <c r="I343" s="231"/>
      <c r="J343" s="231"/>
      <c r="K343" s="231"/>
      <c r="L343" s="231"/>
      <c r="M343" s="231"/>
      <c r="N343" s="230"/>
      <c r="O343" s="230"/>
      <c r="P343" s="230"/>
      <c r="Q343" s="230"/>
      <c r="R343" s="231"/>
      <c r="S343" s="231"/>
      <c r="T343" s="231"/>
      <c r="U343" s="231"/>
      <c r="V343" s="231"/>
      <c r="W343" s="231"/>
      <c r="X343" s="231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143</v>
      </c>
      <c r="AH343" s="210">
        <v>3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7"/>
      <c r="B344" s="228"/>
      <c r="C344" s="267" t="s">
        <v>191</v>
      </c>
      <c r="D344" s="237"/>
      <c r="E344" s="238"/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143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65" t="s">
        <v>368</v>
      </c>
      <c r="D345" s="233"/>
      <c r="E345" s="234">
        <v>1.07</v>
      </c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143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66" t="s">
        <v>150</v>
      </c>
      <c r="D346" s="235"/>
      <c r="E346" s="236">
        <v>1.07</v>
      </c>
      <c r="F346" s="231"/>
      <c r="G346" s="231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143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50">
        <v>47</v>
      </c>
      <c r="B347" s="251" t="s">
        <v>369</v>
      </c>
      <c r="C347" s="264" t="s">
        <v>370</v>
      </c>
      <c r="D347" s="252" t="s">
        <v>215</v>
      </c>
      <c r="E347" s="253">
        <v>40.633400000000002</v>
      </c>
      <c r="F347" s="254"/>
      <c r="G347" s="255">
        <f>ROUND(E347*F347,2)</f>
        <v>0</v>
      </c>
      <c r="H347" s="232"/>
      <c r="I347" s="231">
        <f>ROUND(E347*H347,2)</f>
        <v>0</v>
      </c>
      <c r="J347" s="232"/>
      <c r="K347" s="231">
        <f>ROUND(E347*J347,2)</f>
        <v>0</v>
      </c>
      <c r="L347" s="231">
        <v>21</v>
      </c>
      <c r="M347" s="231">
        <f>G347*(1+L347/100)</f>
        <v>0</v>
      </c>
      <c r="N347" s="230">
        <v>0</v>
      </c>
      <c r="O347" s="230">
        <f>ROUND(E347*N347,2)</f>
        <v>0</v>
      </c>
      <c r="P347" s="230">
        <v>0</v>
      </c>
      <c r="Q347" s="230">
        <f>ROUND(E347*P347,2)</f>
        <v>0</v>
      </c>
      <c r="R347" s="231"/>
      <c r="S347" s="231" t="s">
        <v>138</v>
      </c>
      <c r="T347" s="231" t="s">
        <v>139</v>
      </c>
      <c r="U347" s="231">
        <v>0.87</v>
      </c>
      <c r="V347" s="231">
        <f>ROUND(E347*U347,2)</f>
        <v>35.35</v>
      </c>
      <c r="W347" s="231"/>
      <c r="X347" s="231" t="s">
        <v>140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141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/>
      <c r="B348" s="228"/>
      <c r="C348" s="265" t="s">
        <v>371</v>
      </c>
      <c r="D348" s="233"/>
      <c r="E348" s="234">
        <v>11.05</v>
      </c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143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65" t="s">
        <v>372</v>
      </c>
      <c r="D349" s="233"/>
      <c r="E349" s="234">
        <v>24.73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143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65" t="s">
        <v>373</v>
      </c>
      <c r="D350" s="233"/>
      <c r="E350" s="234">
        <v>2</v>
      </c>
      <c r="F350" s="231"/>
      <c r="G350" s="231"/>
      <c r="H350" s="231"/>
      <c r="I350" s="231"/>
      <c r="J350" s="231"/>
      <c r="K350" s="231"/>
      <c r="L350" s="231"/>
      <c r="M350" s="231"/>
      <c r="N350" s="230"/>
      <c r="O350" s="230"/>
      <c r="P350" s="230"/>
      <c r="Q350" s="230"/>
      <c r="R350" s="231"/>
      <c r="S350" s="231"/>
      <c r="T350" s="231"/>
      <c r="U350" s="231"/>
      <c r="V350" s="231"/>
      <c r="W350" s="231"/>
      <c r="X350" s="231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143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65" t="s">
        <v>374</v>
      </c>
      <c r="D351" s="233"/>
      <c r="E351" s="234">
        <v>2.85</v>
      </c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143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.399999999999999" outlineLevel="1" x14ac:dyDescent="0.25">
      <c r="A352" s="250">
        <v>48</v>
      </c>
      <c r="B352" s="251" t="s">
        <v>375</v>
      </c>
      <c r="C352" s="264" t="s">
        <v>376</v>
      </c>
      <c r="D352" s="252" t="s">
        <v>215</v>
      </c>
      <c r="E352" s="253">
        <v>440</v>
      </c>
      <c r="F352" s="254"/>
      <c r="G352" s="255">
        <f>ROUND(E352*F352,2)</f>
        <v>0</v>
      </c>
      <c r="H352" s="232"/>
      <c r="I352" s="231">
        <f>ROUND(E352*H352,2)</f>
        <v>0</v>
      </c>
      <c r="J352" s="232"/>
      <c r="K352" s="231">
        <f>ROUND(E352*J352,2)</f>
        <v>0</v>
      </c>
      <c r="L352" s="231">
        <v>21</v>
      </c>
      <c r="M352" s="231">
        <f>G352*(1+L352/100)</f>
        <v>0</v>
      </c>
      <c r="N352" s="230">
        <v>4.0299999999999997E-3</v>
      </c>
      <c r="O352" s="230">
        <f>ROUND(E352*N352,2)</f>
        <v>1.77</v>
      </c>
      <c r="P352" s="230">
        <v>0</v>
      </c>
      <c r="Q352" s="230">
        <f>ROUND(E352*P352,2)</f>
        <v>0</v>
      </c>
      <c r="R352" s="231"/>
      <c r="S352" s="231" t="s">
        <v>138</v>
      </c>
      <c r="T352" s="231" t="s">
        <v>139</v>
      </c>
      <c r="U352" s="231">
        <v>0.156</v>
      </c>
      <c r="V352" s="231">
        <f>ROUND(E352*U352,2)</f>
        <v>68.64</v>
      </c>
      <c r="W352" s="231"/>
      <c r="X352" s="231" t="s">
        <v>140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141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65" t="s">
        <v>377</v>
      </c>
      <c r="D353" s="233"/>
      <c r="E353" s="234">
        <v>440</v>
      </c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143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50">
        <v>49</v>
      </c>
      <c r="B354" s="251" t="s">
        <v>378</v>
      </c>
      <c r="C354" s="264" t="s">
        <v>379</v>
      </c>
      <c r="D354" s="252" t="s">
        <v>215</v>
      </c>
      <c r="E354" s="253">
        <v>58.195</v>
      </c>
      <c r="F354" s="254"/>
      <c r="G354" s="255">
        <f>ROUND(E354*F354,2)</f>
        <v>0</v>
      </c>
      <c r="H354" s="232"/>
      <c r="I354" s="231">
        <f>ROUND(E354*H354,2)</f>
        <v>0</v>
      </c>
      <c r="J354" s="232"/>
      <c r="K354" s="231">
        <f>ROUND(E354*J354,2)</f>
        <v>0</v>
      </c>
      <c r="L354" s="231">
        <v>21</v>
      </c>
      <c r="M354" s="231">
        <f>G354*(1+L354/100)</f>
        <v>0</v>
      </c>
      <c r="N354" s="230">
        <v>0</v>
      </c>
      <c r="O354" s="230">
        <f>ROUND(E354*N354,2)</f>
        <v>0</v>
      </c>
      <c r="P354" s="230">
        <v>0</v>
      </c>
      <c r="Q354" s="230">
        <f>ROUND(E354*P354,2)</f>
        <v>0</v>
      </c>
      <c r="R354" s="231"/>
      <c r="S354" s="231" t="s">
        <v>138</v>
      </c>
      <c r="T354" s="231" t="s">
        <v>139</v>
      </c>
      <c r="U354" s="231">
        <v>0.219</v>
      </c>
      <c r="V354" s="231">
        <f>ROUND(E354*U354,2)</f>
        <v>12.74</v>
      </c>
      <c r="W354" s="231"/>
      <c r="X354" s="231" t="s">
        <v>140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141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65" t="s">
        <v>380</v>
      </c>
      <c r="D355" s="233"/>
      <c r="E355" s="234">
        <v>34.700000000000003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143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65" t="s">
        <v>381</v>
      </c>
      <c r="D356" s="233"/>
      <c r="E356" s="234">
        <v>23.5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143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57">
        <v>50</v>
      </c>
      <c r="B357" s="258" t="s">
        <v>382</v>
      </c>
      <c r="C357" s="271" t="s">
        <v>383</v>
      </c>
      <c r="D357" s="259" t="s">
        <v>384</v>
      </c>
      <c r="E357" s="260">
        <v>1</v>
      </c>
      <c r="F357" s="261"/>
      <c r="G357" s="262">
        <f>ROUND(E357*F357,2)</f>
        <v>0</v>
      </c>
      <c r="H357" s="232"/>
      <c r="I357" s="231">
        <f>ROUND(E357*H357,2)</f>
        <v>0</v>
      </c>
      <c r="J357" s="232"/>
      <c r="K357" s="231">
        <f>ROUND(E357*J357,2)</f>
        <v>0</v>
      </c>
      <c r="L357" s="231">
        <v>21</v>
      </c>
      <c r="M357" s="231">
        <f>G357*(1+L357/100)</f>
        <v>0</v>
      </c>
      <c r="N357" s="230">
        <v>0</v>
      </c>
      <c r="O357" s="230">
        <f>ROUND(E357*N357,2)</f>
        <v>0</v>
      </c>
      <c r="P357" s="230">
        <v>0</v>
      </c>
      <c r="Q357" s="230">
        <f>ROUND(E357*P357,2)</f>
        <v>0</v>
      </c>
      <c r="R357" s="231"/>
      <c r="S357" s="231" t="s">
        <v>385</v>
      </c>
      <c r="T357" s="231" t="s">
        <v>139</v>
      </c>
      <c r="U357" s="231">
        <v>0</v>
      </c>
      <c r="V357" s="231">
        <f>ROUND(E357*U357,2)</f>
        <v>0</v>
      </c>
      <c r="W357" s="231"/>
      <c r="X357" s="231" t="s">
        <v>140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141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57">
        <v>51</v>
      </c>
      <c r="B358" s="258" t="s">
        <v>386</v>
      </c>
      <c r="C358" s="271" t="s">
        <v>387</v>
      </c>
      <c r="D358" s="259" t="s">
        <v>384</v>
      </c>
      <c r="E358" s="260">
        <v>1</v>
      </c>
      <c r="F358" s="261"/>
      <c r="G358" s="262">
        <f>ROUND(E358*F358,2)</f>
        <v>0</v>
      </c>
      <c r="H358" s="232"/>
      <c r="I358" s="231">
        <f>ROUND(E358*H358,2)</f>
        <v>0</v>
      </c>
      <c r="J358" s="232"/>
      <c r="K358" s="231">
        <f>ROUND(E358*J358,2)</f>
        <v>0</v>
      </c>
      <c r="L358" s="231">
        <v>21</v>
      </c>
      <c r="M358" s="231">
        <f>G358*(1+L358/100)</f>
        <v>0</v>
      </c>
      <c r="N358" s="230">
        <v>0</v>
      </c>
      <c r="O358" s="230">
        <f>ROUND(E358*N358,2)</f>
        <v>0</v>
      </c>
      <c r="P358" s="230">
        <v>0</v>
      </c>
      <c r="Q358" s="230">
        <f>ROUND(E358*P358,2)</f>
        <v>0</v>
      </c>
      <c r="R358" s="231"/>
      <c r="S358" s="231" t="s">
        <v>385</v>
      </c>
      <c r="T358" s="231" t="s">
        <v>139</v>
      </c>
      <c r="U358" s="231">
        <v>0</v>
      </c>
      <c r="V358" s="231">
        <f>ROUND(E358*U358,2)</f>
        <v>0</v>
      </c>
      <c r="W358" s="231"/>
      <c r="X358" s="231" t="s">
        <v>140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141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50">
        <v>52</v>
      </c>
      <c r="B359" s="251" t="s">
        <v>388</v>
      </c>
      <c r="C359" s="264" t="s">
        <v>389</v>
      </c>
      <c r="D359" s="252" t="s">
        <v>215</v>
      </c>
      <c r="E359" s="253">
        <v>48.760080000000002</v>
      </c>
      <c r="F359" s="254"/>
      <c r="G359" s="255">
        <f>ROUND(E359*F359,2)</f>
        <v>0</v>
      </c>
      <c r="H359" s="232"/>
      <c r="I359" s="231">
        <f>ROUND(E359*H359,2)</f>
        <v>0</v>
      </c>
      <c r="J359" s="232"/>
      <c r="K359" s="231">
        <f>ROUND(E359*J359,2)</f>
        <v>0</v>
      </c>
      <c r="L359" s="231">
        <v>21</v>
      </c>
      <c r="M359" s="231">
        <f>G359*(1+L359/100)</f>
        <v>0</v>
      </c>
      <c r="N359" s="230">
        <v>1.12E-2</v>
      </c>
      <c r="O359" s="230">
        <f>ROUND(E359*N359,2)</f>
        <v>0.55000000000000004</v>
      </c>
      <c r="P359" s="230">
        <v>0</v>
      </c>
      <c r="Q359" s="230">
        <f>ROUND(E359*P359,2)</f>
        <v>0</v>
      </c>
      <c r="R359" s="231"/>
      <c r="S359" s="231" t="s">
        <v>385</v>
      </c>
      <c r="T359" s="231" t="s">
        <v>139</v>
      </c>
      <c r="U359" s="231">
        <v>0</v>
      </c>
      <c r="V359" s="231">
        <f>ROUND(E359*U359,2)</f>
        <v>0</v>
      </c>
      <c r="W359" s="231"/>
      <c r="X359" s="231" t="s">
        <v>181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182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7" t="s">
        <v>183</v>
      </c>
      <c r="D360" s="237"/>
      <c r="E360" s="238"/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143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8" t="s">
        <v>363</v>
      </c>
      <c r="D361" s="237"/>
      <c r="E361" s="238"/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143</v>
      </c>
      <c r="AH361" s="210">
        <v>2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8" t="s">
        <v>364</v>
      </c>
      <c r="D362" s="237"/>
      <c r="E362" s="238">
        <v>11.05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143</v>
      </c>
      <c r="AH362" s="210">
        <v>2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68" t="s">
        <v>365</v>
      </c>
      <c r="D363" s="237"/>
      <c r="E363" s="238">
        <v>24.73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143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8" t="s">
        <v>366</v>
      </c>
      <c r="D364" s="237"/>
      <c r="E364" s="238">
        <v>2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143</v>
      </c>
      <c r="AH364" s="210">
        <v>2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8" t="s">
        <v>367</v>
      </c>
      <c r="D365" s="237"/>
      <c r="E365" s="238">
        <v>2.85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143</v>
      </c>
      <c r="AH365" s="210">
        <v>2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9" t="s">
        <v>190</v>
      </c>
      <c r="D366" s="239"/>
      <c r="E366" s="240">
        <v>40.630000000000003</v>
      </c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143</v>
      </c>
      <c r="AH366" s="210">
        <v>3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7" t="s">
        <v>191</v>
      </c>
      <c r="D367" s="237"/>
      <c r="E367" s="238"/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143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5" t="s">
        <v>390</v>
      </c>
      <c r="D368" s="233"/>
      <c r="E368" s="234">
        <v>48.76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143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150</v>
      </c>
      <c r="D369" s="235"/>
      <c r="E369" s="236">
        <v>48.76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143</v>
      </c>
      <c r="AH369" s="210">
        <v>1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>
        <v>53</v>
      </c>
      <c r="B370" s="228" t="s">
        <v>391</v>
      </c>
      <c r="C370" s="270" t="s">
        <v>392</v>
      </c>
      <c r="D370" s="229" t="s">
        <v>0</v>
      </c>
      <c r="E370" s="256"/>
      <c r="F370" s="232"/>
      <c r="G370" s="231">
        <f>ROUND(E370*F370,2)</f>
        <v>0</v>
      </c>
      <c r="H370" s="232"/>
      <c r="I370" s="231">
        <f>ROUND(E370*H370,2)</f>
        <v>0</v>
      </c>
      <c r="J370" s="232"/>
      <c r="K370" s="231">
        <f>ROUND(E370*J370,2)</f>
        <v>0</v>
      </c>
      <c r="L370" s="231">
        <v>21</v>
      </c>
      <c r="M370" s="231">
        <f>G370*(1+L370/100)</f>
        <v>0</v>
      </c>
      <c r="N370" s="230">
        <v>0</v>
      </c>
      <c r="O370" s="230">
        <f>ROUND(E370*N370,2)</f>
        <v>0</v>
      </c>
      <c r="P370" s="230">
        <v>0</v>
      </c>
      <c r="Q370" s="230">
        <f>ROUND(E370*P370,2)</f>
        <v>0</v>
      </c>
      <c r="R370" s="231"/>
      <c r="S370" s="231" t="s">
        <v>138</v>
      </c>
      <c r="T370" s="231" t="s">
        <v>139</v>
      </c>
      <c r="U370" s="231">
        <v>0</v>
      </c>
      <c r="V370" s="231">
        <f>ROUND(E370*U370,2)</f>
        <v>0</v>
      </c>
      <c r="W370" s="231"/>
      <c r="X370" s="231" t="s">
        <v>359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360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43" t="s">
        <v>133</v>
      </c>
      <c r="B371" s="244" t="s">
        <v>87</v>
      </c>
      <c r="C371" s="263" t="s">
        <v>88</v>
      </c>
      <c r="D371" s="245"/>
      <c r="E371" s="246"/>
      <c r="F371" s="247"/>
      <c r="G371" s="248">
        <f>SUMIF(AG372:AG438,"&lt;&gt;NOR",G372:G438)</f>
        <v>0</v>
      </c>
      <c r="H371" s="242"/>
      <c r="I371" s="242">
        <f>SUM(I372:I438)</f>
        <v>0</v>
      </c>
      <c r="J371" s="242"/>
      <c r="K371" s="242">
        <f>SUM(K372:K438)</f>
        <v>0</v>
      </c>
      <c r="L371" s="242"/>
      <c r="M371" s="242">
        <f>SUM(M372:M438)</f>
        <v>0</v>
      </c>
      <c r="N371" s="241"/>
      <c r="O371" s="241">
        <f>SUM(O372:O438)</f>
        <v>15.73</v>
      </c>
      <c r="P371" s="241"/>
      <c r="Q371" s="241">
        <f>SUM(Q372:Q438)</f>
        <v>0</v>
      </c>
      <c r="R371" s="242"/>
      <c r="S371" s="242"/>
      <c r="T371" s="242"/>
      <c r="U371" s="242"/>
      <c r="V371" s="242">
        <f>SUM(V372:V438)</f>
        <v>1222.2399999999998</v>
      </c>
      <c r="W371" s="242"/>
      <c r="X371" s="242"/>
      <c r="AG371" t="s">
        <v>134</v>
      </c>
    </row>
    <row r="372" spans="1:60" outlineLevel="1" x14ac:dyDescent="0.25">
      <c r="A372" s="250">
        <v>54</v>
      </c>
      <c r="B372" s="251" t="s">
        <v>393</v>
      </c>
      <c r="C372" s="264" t="s">
        <v>394</v>
      </c>
      <c r="D372" s="252" t="s">
        <v>215</v>
      </c>
      <c r="E372" s="253">
        <v>335.24799999999999</v>
      </c>
      <c r="F372" s="254"/>
      <c r="G372" s="255">
        <f>ROUND(E372*F372,2)</f>
        <v>0</v>
      </c>
      <c r="H372" s="232"/>
      <c r="I372" s="231">
        <f>ROUND(E372*H372,2)</f>
        <v>0</v>
      </c>
      <c r="J372" s="232"/>
      <c r="K372" s="231">
        <f>ROUND(E372*J372,2)</f>
        <v>0</v>
      </c>
      <c r="L372" s="231">
        <v>21</v>
      </c>
      <c r="M372" s="231">
        <f>G372*(1+L372/100)</f>
        <v>0</v>
      </c>
      <c r="N372" s="230">
        <v>4.6850000000000003E-2</v>
      </c>
      <c r="O372" s="230">
        <f>ROUND(E372*N372,2)</f>
        <v>15.71</v>
      </c>
      <c r="P372" s="230">
        <v>0</v>
      </c>
      <c r="Q372" s="230">
        <f>ROUND(E372*P372,2)</f>
        <v>0</v>
      </c>
      <c r="R372" s="231"/>
      <c r="S372" s="231" t="s">
        <v>138</v>
      </c>
      <c r="T372" s="231" t="s">
        <v>139</v>
      </c>
      <c r="U372" s="231">
        <v>1.4159999999999999</v>
      </c>
      <c r="V372" s="231">
        <f>ROUND(E372*U372,2)</f>
        <v>474.71</v>
      </c>
      <c r="W372" s="231"/>
      <c r="X372" s="231" t="s">
        <v>140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141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65" t="s">
        <v>395</v>
      </c>
      <c r="D373" s="233"/>
      <c r="E373" s="234">
        <v>59.04</v>
      </c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143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65" t="s">
        <v>396</v>
      </c>
      <c r="D374" s="233"/>
      <c r="E374" s="234">
        <v>24.99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143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65" t="s">
        <v>397</v>
      </c>
      <c r="D375" s="233"/>
      <c r="E375" s="234">
        <v>36.85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143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5" t="s">
        <v>398</v>
      </c>
      <c r="D376" s="233"/>
      <c r="E376" s="234">
        <v>214.37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143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50">
        <v>55</v>
      </c>
      <c r="B377" s="251" t="s">
        <v>399</v>
      </c>
      <c r="C377" s="264" t="s">
        <v>400</v>
      </c>
      <c r="D377" s="252" t="s">
        <v>314</v>
      </c>
      <c r="E377" s="253">
        <v>81.5</v>
      </c>
      <c r="F377" s="254"/>
      <c r="G377" s="255">
        <f>ROUND(E377*F377,2)</f>
        <v>0</v>
      </c>
      <c r="H377" s="232"/>
      <c r="I377" s="231">
        <f>ROUND(E377*H377,2)</f>
        <v>0</v>
      </c>
      <c r="J377" s="232"/>
      <c r="K377" s="231">
        <f>ROUND(E377*J377,2)</f>
        <v>0</v>
      </c>
      <c r="L377" s="231">
        <v>21</v>
      </c>
      <c r="M377" s="231">
        <f>G377*(1+L377/100)</f>
        <v>0</v>
      </c>
      <c r="N377" s="230">
        <v>0</v>
      </c>
      <c r="O377" s="230">
        <f>ROUND(E377*N377,2)</f>
        <v>0</v>
      </c>
      <c r="P377" s="230">
        <v>0</v>
      </c>
      <c r="Q377" s="230">
        <f>ROUND(E377*P377,2)</f>
        <v>0</v>
      </c>
      <c r="R377" s="231"/>
      <c r="S377" s="231" t="s">
        <v>138</v>
      </c>
      <c r="T377" s="231" t="s">
        <v>139</v>
      </c>
      <c r="U377" s="231">
        <v>1.1990000000000001</v>
      </c>
      <c r="V377" s="231">
        <f>ROUND(E377*U377,2)</f>
        <v>97.72</v>
      </c>
      <c r="W377" s="231"/>
      <c r="X377" s="231" t="s">
        <v>140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141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5" t="s">
        <v>401</v>
      </c>
      <c r="D378" s="233"/>
      <c r="E378" s="234">
        <v>81.5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143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50">
        <v>56</v>
      </c>
      <c r="B379" s="251" t="s">
        <v>402</v>
      </c>
      <c r="C379" s="264" t="s">
        <v>403</v>
      </c>
      <c r="D379" s="252" t="s">
        <v>314</v>
      </c>
      <c r="E379" s="253">
        <v>80</v>
      </c>
      <c r="F379" s="254"/>
      <c r="G379" s="255">
        <f>ROUND(E379*F379,2)</f>
        <v>0</v>
      </c>
      <c r="H379" s="232"/>
      <c r="I379" s="231">
        <f>ROUND(E379*H379,2)</f>
        <v>0</v>
      </c>
      <c r="J379" s="232"/>
      <c r="K379" s="231">
        <f>ROUND(E379*J379,2)</f>
        <v>0</v>
      </c>
      <c r="L379" s="231">
        <v>21</v>
      </c>
      <c r="M379" s="231">
        <f>G379*(1+L379/100)</f>
        <v>0</v>
      </c>
      <c r="N379" s="230">
        <v>2.1000000000000001E-4</v>
      </c>
      <c r="O379" s="230">
        <f>ROUND(E379*N379,2)</f>
        <v>0.02</v>
      </c>
      <c r="P379" s="230">
        <v>0</v>
      </c>
      <c r="Q379" s="230">
        <f>ROUND(E379*P379,2)</f>
        <v>0</v>
      </c>
      <c r="R379" s="231"/>
      <c r="S379" s="231" t="s">
        <v>138</v>
      </c>
      <c r="T379" s="231" t="s">
        <v>139</v>
      </c>
      <c r="U379" s="231">
        <v>1.675</v>
      </c>
      <c r="V379" s="231">
        <f>ROUND(E379*U379,2)</f>
        <v>134</v>
      </c>
      <c r="W379" s="231"/>
      <c r="X379" s="231" t="s">
        <v>140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141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5" t="s">
        <v>404</v>
      </c>
      <c r="D380" s="233"/>
      <c r="E380" s="234">
        <v>80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143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50">
        <v>57</v>
      </c>
      <c r="B381" s="251" t="s">
        <v>405</v>
      </c>
      <c r="C381" s="264" t="s">
        <v>406</v>
      </c>
      <c r="D381" s="252" t="s">
        <v>314</v>
      </c>
      <c r="E381" s="253">
        <v>1381.5</v>
      </c>
      <c r="F381" s="254"/>
      <c r="G381" s="255">
        <f>ROUND(E381*F381,2)</f>
        <v>0</v>
      </c>
      <c r="H381" s="232"/>
      <c r="I381" s="231">
        <f>ROUND(E381*H381,2)</f>
        <v>0</v>
      </c>
      <c r="J381" s="232"/>
      <c r="K381" s="231">
        <f>ROUND(E381*J381,2)</f>
        <v>0</v>
      </c>
      <c r="L381" s="231">
        <v>21</v>
      </c>
      <c r="M381" s="231">
        <f>G381*(1+L381/100)</f>
        <v>0</v>
      </c>
      <c r="N381" s="230">
        <v>0</v>
      </c>
      <c r="O381" s="230">
        <f>ROUND(E381*N381,2)</f>
        <v>0</v>
      </c>
      <c r="P381" s="230">
        <v>0</v>
      </c>
      <c r="Q381" s="230">
        <f>ROUND(E381*P381,2)</f>
        <v>0</v>
      </c>
      <c r="R381" s="231"/>
      <c r="S381" s="231" t="s">
        <v>138</v>
      </c>
      <c r="T381" s="231" t="s">
        <v>139</v>
      </c>
      <c r="U381" s="231">
        <v>0.25600000000000001</v>
      </c>
      <c r="V381" s="231">
        <f>ROUND(E381*U381,2)</f>
        <v>353.66</v>
      </c>
      <c r="W381" s="231"/>
      <c r="X381" s="231" t="s">
        <v>140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141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65" t="s">
        <v>407</v>
      </c>
      <c r="D382" s="233"/>
      <c r="E382" s="234">
        <v>149.1</v>
      </c>
      <c r="F382" s="231"/>
      <c r="G382" s="231"/>
      <c r="H382" s="231"/>
      <c r="I382" s="231"/>
      <c r="J382" s="231"/>
      <c r="K382" s="231"/>
      <c r="L382" s="231"/>
      <c r="M382" s="231"/>
      <c r="N382" s="230"/>
      <c r="O382" s="230"/>
      <c r="P382" s="230"/>
      <c r="Q382" s="230"/>
      <c r="R382" s="231"/>
      <c r="S382" s="231"/>
      <c r="T382" s="231"/>
      <c r="U382" s="231"/>
      <c r="V382" s="231"/>
      <c r="W382" s="231"/>
      <c r="X382" s="231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143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5" t="s">
        <v>408</v>
      </c>
      <c r="D383" s="233"/>
      <c r="E383" s="234">
        <v>426</v>
      </c>
      <c r="F383" s="231"/>
      <c r="G383" s="231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143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65" t="s">
        <v>409</v>
      </c>
      <c r="D384" s="233"/>
      <c r="E384" s="234">
        <v>55.2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143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65" t="s">
        <v>410</v>
      </c>
      <c r="D385" s="233"/>
      <c r="E385" s="234">
        <v>9.6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143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65" t="s">
        <v>411</v>
      </c>
      <c r="D386" s="233"/>
      <c r="E386" s="234">
        <v>8.6999999999999993</v>
      </c>
      <c r="F386" s="231"/>
      <c r="G386" s="231"/>
      <c r="H386" s="231"/>
      <c r="I386" s="231"/>
      <c r="J386" s="231"/>
      <c r="K386" s="231"/>
      <c r="L386" s="231"/>
      <c r="M386" s="231"/>
      <c r="N386" s="230"/>
      <c r="O386" s="230"/>
      <c r="P386" s="230"/>
      <c r="Q386" s="230"/>
      <c r="R386" s="231"/>
      <c r="S386" s="231"/>
      <c r="T386" s="231"/>
      <c r="U386" s="231"/>
      <c r="V386" s="231"/>
      <c r="W386" s="231"/>
      <c r="X386" s="231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143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65" t="s">
        <v>412</v>
      </c>
      <c r="D387" s="233"/>
      <c r="E387" s="234">
        <v>30.4</v>
      </c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143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65" t="s">
        <v>413</v>
      </c>
      <c r="D388" s="233"/>
      <c r="E388" s="234">
        <v>21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143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65" t="s">
        <v>414</v>
      </c>
      <c r="D389" s="233"/>
      <c r="E389" s="234">
        <v>17.8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143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65" t="s">
        <v>415</v>
      </c>
      <c r="D390" s="233"/>
      <c r="E390" s="234">
        <v>22.1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143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5" t="s">
        <v>416</v>
      </c>
      <c r="D391" s="233"/>
      <c r="E391" s="234">
        <v>30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143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27"/>
      <c r="B392" s="228"/>
      <c r="C392" s="265" t="s">
        <v>417</v>
      </c>
      <c r="D392" s="233"/>
      <c r="E392" s="234">
        <v>529.20000000000005</v>
      </c>
      <c r="F392" s="231"/>
      <c r="G392" s="231"/>
      <c r="H392" s="231"/>
      <c r="I392" s="231"/>
      <c r="J392" s="231"/>
      <c r="K392" s="231"/>
      <c r="L392" s="231"/>
      <c r="M392" s="231"/>
      <c r="N392" s="230"/>
      <c r="O392" s="230"/>
      <c r="P392" s="230"/>
      <c r="Q392" s="230"/>
      <c r="R392" s="231"/>
      <c r="S392" s="231"/>
      <c r="T392" s="231"/>
      <c r="U392" s="231"/>
      <c r="V392" s="231"/>
      <c r="W392" s="231"/>
      <c r="X392" s="231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143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65" t="s">
        <v>418</v>
      </c>
      <c r="D393" s="233"/>
      <c r="E393" s="234">
        <v>26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143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65" t="s">
        <v>419</v>
      </c>
      <c r="D394" s="233"/>
      <c r="E394" s="234">
        <v>56.4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143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50">
        <v>58</v>
      </c>
      <c r="B395" s="251" t="s">
        <v>420</v>
      </c>
      <c r="C395" s="264" t="s">
        <v>421</v>
      </c>
      <c r="D395" s="252" t="s">
        <v>314</v>
      </c>
      <c r="E395" s="253">
        <v>245.24</v>
      </c>
      <c r="F395" s="254"/>
      <c r="G395" s="255">
        <f>ROUND(E395*F395,2)</f>
        <v>0</v>
      </c>
      <c r="H395" s="232"/>
      <c r="I395" s="231">
        <f>ROUND(E395*H395,2)</f>
        <v>0</v>
      </c>
      <c r="J395" s="232"/>
      <c r="K395" s="231">
        <f>ROUND(E395*J395,2)</f>
        <v>0</v>
      </c>
      <c r="L395" s="231">
        <v>21</v>
      </c>
      <c r="M395" s="231">
        <f>G395*(1+L395/100)</f>
        <v>0</v>
      </c>
      <c r="N395" s="230">
        <v>0</v>
      </c>
      <c r="O395" s="230">
        <f>ROUND(E395*N395,2)</f>
        <v>0</v>
      </c>
      <c r="P395" s="230">
        <v>0</v>
      </c>
      <c r="Q395" s="230">
        <f>ROUND(E395*P395,2)</f>
        <v>0</v>
      </c>
      <c r="R395" s="231"/>
      <c r="S395" s="231" t="s">
        <v>138</v>
      </c>
      <c r="T395" s="231" t="s">
        <v>139</v>
      </c>
      <c r="U395" s="231">
        <v>0.51700000000000002</v>
      </c>
      <c r="V395" s="231">
        <f>ROUND(E395*U395,2)</f>
        <v>126.79</v>
      </c>
      <c r="W395" s="231"/>
      <c r="X395" s="231" t="s">
        <v>140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141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5" t="s">
        <v>422</v>
      </c>
      <c r="D396" s="233"/>
      <c r="E396" s="234">
        <v>56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143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5" t="s">
        <v>423</v>
      </c>
      <c r="D397" s="233"/>
      <c r="E397" s="234">
        <v>87</v>
      </c>
      <c r="F397" s="231"/>
      <c r="G397" s="231"/>
      <c r="H397" s="231"/>
      <c r="I397" s="231"/>
      <c r="J397" s="231"/>
      <c r="K397" s="231"/>
      <c r="L397" s="231"/>
      <c r="M397" s="231"/>
      <c r="N397" s="230"/>
      <c r="O397" s="230"/>
      <c r="P397" s="230"/>
      <c r="Q397" s="230"/>
      <c r="R397" s="231"/>
      <c r="S397" s="231"/>
      <c r="T397" s="231"/>
      <c r="U397" s="231"/>
      <c r="V397" s="231"/>
      <c r="W397" s="231"/>
      <c r="X397" s="231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143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5" t="s">
        <v>424</v>
      </c>
      <c r="D398" s="233"/>
      <c r="E398" s="234">
        <v>24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143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5" t="s">
        <v>425</v>
      </c>
      <c r="D399" s="233"/>
      <c r="E399" s="234">
        <v>39.299999999999997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143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5" t="s">
        <v>426</v>
      </c>
      <c r="D400" s="233"/>
      <c r="E400" s="234">
        <v>14.1</v>
      </c>
      <c r="F400" s="231"/>
      <c r="G400" s="231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143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5" t="s">
        <v>427</v>
      </c>
      <c r="D401" s="233"/>
      <c r="E401" s="234">
        <v>12.04</v>
      </c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143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65" t="s">
        <v>428</v>
      </c>
      <c r="D402" s="233"/>
      <c r="E402" s="234">
        <v>4.8</v>
      </c>
      <c r="F402" s="231"/>
      <c r="G402" s="231"/>
      <c r="H402" s="231"/>
      <c r="I402" s="231"/>
      <c r="J402" s="231"/>
      <c r="K402" s="231"/>
      <c r="L402" s="231"/>
      <c r="M402" s="231"/>
      <c r="N402" s="230"/>
      <c r="O402" s="230"/>
      <c r="P402" s="230"/>
      <c r="Q402" s="230"/>
      <c r="R402" s="231"/>
      <c r="S402" s="231"/>
      <c r="T402" s="231"/>
      <c r="U402" s="231"/>
      <c r="V402" s="231"/>
      <c r="W402" s="231"/>
      <c r="X402" s="23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143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5" t="s">
        <v>429</v>
      </c>
      <c r="D403" s="233"/>
      <c r="E403" s="234">
        <v>8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143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50">
        <v>59</v>
      </c>
      <c r="B404" s="251" t="s">
        <v>430</v>
      </c>
      <c r="C404" s="264" t="s">
        <v>431</v>
      </c>
      <c r="D404" s="252" t="s">
        <v>432</v>
      </c>
      <c r="E404" s="253">
        <v>340</v>
      </c>
      <c r="F404" s="254"/>
      <c r="G404" s="255">
        <f>ROUND(E404*F404,2)</f>
        <v>0</v>
      </c>
      <c r="H404" s="232"/>
      <c r="I404" s="231">
        <f>ROUND(E404*H404,2)</f>
        <v>0</v>
      </c>
      <c r="J404" s="232"/>
      <c r="K404" s="231">
        <f>ROUND(E404*J404,2)</f>
        <v>0</v>
      </c>
      <c r="L404" s="231">
        <v>21</v>
      </c>
      <c r="M404" s="231">
        <f>G404*(1+L404/100)</f>
        <v>0</v>
      </c>
      <c r="N404" s="230">
        <v>0</v>
      </c>
      <c r="O404" s="230">
        <f>ROUND(E404*N404,2)</f>
        <v>0</v>
      </c>
      <c r="P404" s="230">
        <v>0</v>
      </c>
      <c r="Q404" s="230">
        <f>ROUND(E404*P404,2)</f>
        <v>0</v>
      </c>
      <c r="R404" s="231"/>
      <c r="S404" s="231" t="s">
        <v>138</v>
      </c>
      <c r="T404" s="231" t="s">
        <v>139</v>
      </c>
      <c r="U404" s="231">
        <v>0.104</v>
      </c>
      <c r="V404" s="231">
        <f>ROUND(E404*U404,2)</f>
        <v>35.36</v>
      </c>
      <c r="W404" s="231"/>
      <c r="X404" s="231" t="s">
        <v>140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141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5" t="s">
        <v>433</v>
      </c>
      <c r="D405" s="233"/>
      <c r="E405" s="234">
        <v>120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143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65" t="s">
        <v>434</v>
      </c>
      <c r="D406" s="233"/>
      <c r="E406" s="234">
        <v>220</v>
      </c>
      <c r="F406" s="231"/>
      <c r="G406" s="231"/>
      <c r="H406" s="231"/>
      <c r="I406" s="231"/>
      <c r="J406" s="231"/>
      <c r="K406" s="231"/>
      <c r="L406" s="231"/>
      <c r="M406" s="231"/>
      <c r="N406" s="230"/>
      <c r="O406" s="230"/>
      <c r="P406" s="230"/>
      <c r="Q406" s="230"/>
      <c r="R406" s="231"/>
      <c r="S406" s="231"/>
      <c r="T406" s="231"/>
      <c r="U406" s="231"/>
      <c r="V406" s="231"/>
      <c r="W406" s="231"/>
      <c r="X406" s="231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143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50">
        <v>60</v>
      </c>
      <c r="B407" s="251" t="s">
        <v>435</v>
      </c>
      <c r="C407" s="264" t="s">
        <v>436</v>
      </c>
      <c r="D407" s="252" t="s">
        <v>137</v>
      </c>
      <c r="E407" s="253">
        <v>179.10424</v>
      </c>
      <c r="F407" s="254"/>
      <c r="G407" s="255">
        <f>ROUND(E407*F407,2)</f>
        <v>0</v>
      </c>
      <c r="H407" s="232"/>
      <c r="I407" s="231">
        <f>ROUND(E407*H407,2)</f>
        <v>0</v>
      </c>
      <c r="J407" s="232"/>
      <c r="K407" s="231">
        <f>ROUND(E407*J407,2)</f>
        <v>0</v>
      </c>
      <c r="L407" s="231">
        <v>21</v>
      </c>
      <c r="M407" s="231">
        <f>G407*(1+L407/100)</f>
        <v>0</v>
      </c>
      <c r="N407" s="230">
        <v>0</v>
      </c>
      <c r="O407" s="230">
        <f>ROUND(E407*N407,2)</f>
        <v>0</v>
      </c>
      <c r="P407" s="230">
        <v>0</v>
      </c>
      <c r="Q407" s="230">
        <f>ROUND(E407*P407,2)</f>
        <v>0</v>
      </c>
      <c r="R407" s="231"/>
      <c r="S407" s="231" t="s">
        <v>385</v>
      </c>
      <c r="T407" s="231" t="s">
        <v>139</v>
      </c>
      <c r="U407" s="231">
        <v>0</v>
      </c>
      <c r="V407" s="231">
        <f>ROUND(E407*U407,2)</f>
        <v>0</v>
      </c>
      <c r="W407" s="231"/>
      <c r="X407" s="231" t="s">
        <v>140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141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65" t="s">
        <v>437</v>
      </c>
      <c r="D408" s="233"/>
      <c r="E408" s="234">
        <v>26.18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143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5" t="s">
        <v>438</v>
      </c>
      <c r="D409" s="233"/>
      <c r="E409" s="234">
        <v>24.64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143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66" t="s">
        <v>150</v>
      </c>
      <c r="D410" s="235"/>
      <c r="E410" s="236">
        <v>50.82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143</v>
      </c>
      <c r="AH410" s="210">
        <v>1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5" t="s">
        <v>439</v>
      </c>
      <c r="D411" s="233"/>
      <c r="E411" s="234">
        <v>3.94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143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65" t="s">
        <v>440</v>
      </c>
      <c r="D412" s="233"/>
      <c r="E412" s="234">
        <v>11.25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143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65" t="s">
        <v>441</v>
      </c>
      <c r="D413" s="233"/>
      <c r="E413" s="234">
        <v>1.19</v>
      </c>
      <c r="F413" s="231"/>
      <c r="G413" s="231"/>
      <c r="H413" s="231"/>
      <c r="I413" s="231"/>
      <c r="J413" s="231"/>
      <c r="K413" s="231"/>
      <c r="L413" s="231"/>
      <c r="M413" s="231"/>
      <c r="N413" s="230"/>
      <c r="O413" s="230"/>
      <c r="P413" s="230"/>
      <c r="Q413" s="230"/>
      <c r="R413" s="231"/>
      <c r="S413" s="231"/>
      <c r="T413" s="231"/>
      <c r="U413" s="231"/>
      <c r="V413" s="231"/>
      <c r="W413" s="231"/>
      <c r="X413" s="23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143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65" t="s">
        <v>442</v>
      </c>
      <c r="D414" s="233"/>
      <c r="E414" s="234">
        <v>0.21</v>
      </c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143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65" t="s">
        <v>443</v>
      </c>
      <c r="D415" s="233"/>
      <c r="E415" s="234">
        <v>0.19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143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65" t="s">
        <v>444</v>
      </c>
      <c r="D416" s="233"/>
      <c r="E416" s="234">
        <v>0.66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143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7"/>
      <c r="B417" s="228"/>
      <c r="C417" s="265" t="s">
        <v>445</v>
      </c>
      <c r="D417" s="233"/>
      <c r="E417" s="234">
        <v>0.45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143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65" t="s">
        <v>446</v>
      </c>
      <c r="D418" s="233"/>
      <c r="E418" s="234">
        <v>0.38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143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27"/>
      <c r="B419" s="228"/>
      <c r="C419" s="265" t="s">
        <v>447</v>
      </c>
      <c r="D419" s="233"/>
      <c r="E419" s="234">
        <v>0.48</v>
      </c>
      <c r="F419" s="231"/>
      <c r="G419" s="231"/>
      <c r="H419" s="231"/>
      <c r="I419" s="231"/>
      <c r="J419" s="231"/>
      <c r="K419" s="231"/>
      <c r="L419" s="231"/>
      <c r="M419" s="231"/>
      <c r="N419" s="230"/>
      <c r="O419" s="230"/>
      <c r="P419" s="230"/>
      <c r="Q419" s="230"/>
      <c r="R419" s="231"/>
      <c r="S419" s="231"/>
      <c r="T419" s="231"/>
      <c r="U419" s="231"/>
      <c r="V419" s="231"/>
      <c r="W419" s="231"/>
      <c r="X419" s="231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143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5" t="s">
        <v>448</v>
      </c>
      <c r="D420" s="233"/>
      <c r="E420" s="234">
        <v>0.65</v>
      </c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143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27"/>
      <c r="B421" s="228"/>
      <c r="C421" s="265" t="s">
        <v>449</v>
      </c>
      <c r="D421" s="233"/>
      <c r="E421" s="234">
        <v>11.41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143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65" t="s">
        <v>450</v>
      </c>
      <c r="D422" s="233"/>
      <c r="E422" s="234">
        <v>1.28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143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65" t="s">
        <v>451</v>
      </c>
      <c r="D423" s="233"/>
      <c r="E423" s="234">
        <v>1.74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143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150</v>
      </c>
      <c r="D424" s="235"/>
      <c r="E424" s="236">
        <v>33.81</v>
      </c>
      <c r="F424" s="231"/>
      <c r="G424" s="231"/>
      <c r="H424" s="231"/>
      <c r="I424" s="231"/>
      <c r="J424" s="231"/>
      <c r="K424" s="231"/>
      <c r="L424" s="231"/>
      <c r="M424" s="231"/>
      <c r="N424" s="230"/>
      <c r="O424" s="230"/>
      <c r="P424" s="230"/>
      <c r="Q424" s="230"/>
      <c r="R424" s="231"/>
      <c r="S424" s="231"/>
      <c r="T424" s="231"/>
      <c r="U424" s="231"/>
      <c r="V424" s="231"/>
      <c r="W424" s="231"/>
      <c r="X424" s="23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143</v>
      </c>
      <c r="AH424" s="210">
        <v>1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65" t="s">
        <v>452</v>
      </c>
      <c r="D425" s="233"/>
      <c r="E425" s="234"/>
      <c r="F425" s="231"/>
      <c r="G425" s="231"/>
      <c r="H425" s="231"/>
      <c r="I425" s="231"/>
      <c r="J425" s="231"/>
      <c r="K425" s="231"/>
      <c r="L425" s="231"/>
      <c r="M425" s="231"/>
      <c r="N425" s="230"/>
      <c r="O425" s="230"/>
      <c r="P425" s="230"/>
      <c r="Q425" s="230"/>
      <c r="R425" s="231"/>
      <c r="S425" s="231"/>
      <c r="T425" s="231"/>
      <c r="U425" s="231"/>
      <c r="V425" s="231"/>
      <c r="W425" s="231"/>
      <c r="X425" s="231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143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5" t="s">
        <v>453</v>
      </c>
      <c r="D426" s="233"/>
      <c r="E426" s="234">
        <v>5.67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143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5" t="s">
        <v>454</v>
      </c>
      <c r="D427" s="233"/>
      <c r="E427" s="234">
        <v>36.06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143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5" t="s">
        <v>455</v>
      </c>
      <c r="D428" s="233"/>
      <c r="E428" s="234">
        <v>3.54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143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65" t="s">
        <v>456</v>
      </c>
      <c r="D429" s="233"/>
      <c r="E429" s="234">
        <v>20.58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143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66" t="s">
        <v>150</v>
      </c>
      <c r="D430" s="235"/>
      <c r="E430" s="236">
        <v>65.849999999999994</v>
      </c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143</v>
      </c>
      <c r="AH430" s="210">
        <v>1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5" t="s">
        <v>457</v>
      </c>
      <c r="D431" s="233"/>
      <c r="E431" s="234">
        <v>7.39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143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65" t="s">
        <v>458</v>
      </c>
      <c r="D432" s="233"/>
      <c r="E432" s="234">
        <v>11.48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143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65" t="s">
        <v>459</v>
      </c>
      <c r="D433" s="233"/>
      <c r="E433" s="234">
        <v>2.85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143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65" t="s">
        <v>460</v>
      </c>
      <c r="D434" s="233"/>
      <c r="E434" s="234">
        <v>3.87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143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5" t="s">
        <v>461</v>
      </c>
      <c r="D435" s="233"/>
      <c r="E435" s="234">
        <v>1.19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143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5" t="s">
        <v>462</v>
      </c>
      <c r="D436" s="233"/>
      <c r="E436" s="234">
        <v>1.27</v>
      </c>
      <c r="F436" s="231"/>
      <c r="G436" s="231"/>
      <c r="H436" s="231"/>
      <c r="I436" s="231"/>
      <c r="J436" s="231"/>
      <c r="K436" s="231"/>
      <c r="L436" s="231"/>
      <c r="M436" s="231"/>
      <c r="N436" s="230"/>
      <c r="O436" s="230"/>
      <c r="P436" s="230"/>
      <c r="Q436" s="230"/>
      <c r="R436" s="231"/>
      <c r="S436" s="231"/>
      <c r="T436" s="231"/>
      <c r="U436" s="231"/>
      <c r="V436" s="231"/>
      <c r="W436" s="231"/>
      <c r="X436" s="231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143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65" t="s">
        <v>463</v>
      </c>
      <c r="D437" s="233"/>
      <c r="E437" s="234">
        <v>0.37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143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65" t="s">
        <v>464</v>
      </c>
      <c r="D438" s="233"/>
      <c r="E438" s="234">
        <v>0.19</v>
      </c>
      <c r="F438" s="231"/>
      <c r="G438" s="231"/>
      <c r="H438" s="231"/>
      <c r="I438" s="231"/>
      <c r="J438" s="231"/>
      <c r="K438" s="231"/>
      <c r="L438" s="231"/>
      <c r="M438" s="231"/>
      <c r="N438" s="230"/>
      <c r="O438" s="230"/>
      <c r="P438" s="230"/>
      <c r="Q438" s="230"/>
      <c r="R438" s="231"/>
      <c r="S438" s="231"/>
      <c r="T438" s="231"/>
      <c r="U438" s="231"/>
      <c r="V438" s="231"/>
      <c r="W438" s="231"/>
      <c r="X438" s="231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143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5">
      <c r="A439" s="243" t="s">
        <v>133</v>
      </c>
      <c r="B439" s="244" t="s">
        <v>81</v>
      </c>
      <c r="C439" s="263" t="s">
        <v>82</v>
      </c>
      <c r="D439" s="245"/>
      <c r="E439" s="246"/>
      <c r="F439" s="247"/>
      <c r="G439" s="248">
        <f>SUMIF(AG440:AG440,"&lt;&gt;NOR",G440:G440)</f>
        <v>0</v>
      </c>
      <c r="H439" s="242"/>
      <c r="I439" s="242">
        <f>SUM(I440:I440)</f>
        <v>0</v>
      </c>
      <c r="J439" s="242"/>
      <c r="K439" s="242">
        <f>SUM(K440:K440)</f>
        <v>0</v>
      </c>
      <c r="L439" s="242"/>
      <c r="M439" s="242">
        <f>SUM(M440:M440)</f>
        <v>0</v>
      </c>
      <c r="N439" s="241"/>
      <c r="O439" s="241">
        <f>SUM(O440:O440)</f>
        <v>0</v>
      </c>
      <c r="P439" s="241"/>
      <c r="Q439" s="241">
        <f>SUM(Q440:Q440)</f>
        <v>0</v>
      </c>
      <c r="R439" s="242"/>
      <c r="S439" s="242"/>
      <c r="T439" s="242"/>
      <c r="U439" s="242"/>
      <c r="V439" s="242">
        <f>SUM(V440:V440)</f>
        <v>526.87</v>
      </c>
      <c r="W439" s="242"/>
      <c r="X439" s="242"/>
      <c r="AG439" t="s">
        <v>134</v>
      </c>
    </row>
    <row r="440" spans="1:60" outlineLevel="1" x14ac:dyDescent="0.25">
      <c r="A440" s="257">
        <v>61</v>
      </c>
      <c r="B440" s="258" t="s">
        <v>465</v>
      </c>
      <c r="C440" s="271" t="s">
        <v>466</v>
      </c>
      <c r="D440" s="259" t="s">
        <v>179</v>
      </c>
      <c r="E440" s="260">
        <v>1568.05213</v>
      </c>
      <c r="F440" s="261"/>
      <c r="G440" s="262">
        <f>ROUND(E440*F440,2)</f>
        <v>0</v>
      </c>
      <c r="H440" s="232"/>
      <c r="I440" s="231">
        <f>ROUND(E440*H440,2)</f>
        <v>0</v>
      </c>
      <c r="J440" s="232"/>
      <c r="K440" s="231">
        <f>ROUND(E440*J440,2)</f>
        <v>0</v>
      </c>
      <c r="L440" s="231">
        <v>21</v>
      </c>
      <c r="M440" s="231">
        <f>G440*(1+L440/100)</f>
        <v>0</v>
      </c>
      <c r="N440" s="230">
        <v>0</v>
      </c>
      <c r="O440" s="230">
        <f>ROUND(E440*N440,2)</f>
        <v>0</v>
      </c>
      <c r="P440" s="230">
        <v>0</v>
      </c>
      <c r="Q440" s="230">
        <f>ROUND(E440*P440,2)</f>
        <v>0</v>
      </c>
      <c r="R440" s="231"/>
      <c r="S440" s="231" t="s">
        <v>138</v>
      </c>
      <c r="T440" s="231" t="s">
        <v>139</v>
      </c>
      <c r="U440" s="231">
        <v>0.33600000000000002</v>
      </c>
      <c r="V440" s="231">
        <f>ROUND(E440*U440,2)</f>
        <v>526.87</v>
      </c>
      <c r="W440" s="231"/>
      <c r="X440" s="231" t="s">
        <v>359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360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5">
      <c r="A441" s="243" t="s">
        <v>133</v>
      </c>
      <c r="B441" s="244" t="s">
        <v>87</v>
      </c>
      <c r="C441" s="263" t="s">
        <v>88</v>
      </c>
      <c r="D441" s="245"/>
      <c r="E441" s="246"/>
      <c r="F441" s="247"/>
      <c r="G441" s="248">
        <f>SUMIF(AG442:AG508,"&lt;&gt;NOR",G442:G508)</f>
        <v>0</v>
      </c>
      <c r="H441" s="242"/>
      <c r="I441" s="242">
        <f>SUM(I442:I508)</f>
        <v>0</v>
      </c>
      <c r="J441" s="242"/>
      <c r="K441" s="242">
        <f>SUM(K442:K508)</f>
        <v>0</v>
      </c>
      <c r="L441" s="242"/>
      <c r="M441" s="242">
        <f>SUM(M442:M508)</f>
        <v>0</v>
      </c>
      <c r="N441" s="241"/>
      <c r="O441" s="241">
        <f>SUM(O442:O508)</f>
        <v>89.55</v>
      </c>
      <c r="P441" s="241"/>
      <c r="Q441" s="241">
        <f>SUM(Q442:Q508)</f>
        <v>0</v>
      </c>
      <c r="R441" s="242"/>
      <c r="S441" s="242"/>
      <c r="T441" s="242"/>
      <c r="U441" s="242"/>
      <c r="V441" s="242">
        <f>SUM(V442:V508)</f>
        <v>0</v>
      </c>
      <c r="W441" s="242"/>
      <c r="X441" s="242"/>
      <c r="AG441" t="s">
        <v>134</v>
      </c>
    </row>
    <row r="442" spans="1:60" outlineLevel="1" x14ac:dyDescent="0.25">
      <c r="A442" s="257">
        <v>62</v>
      </c>
      <c r="B442" s="258" t="s">
        <v>467</v>
      </c>
      <c r="C442" s="271" t="s">
        <v>468</v>
      </c>
      <c r="D442" s="259" t="s">
        <v>384</v>
      </c>
      <c r="E442" s="260">
        <v>10</v>
      </c>
      <c r="F442" s="261"/>
      <c r="G442" s="262">
        <f>ROUND(E442*F442,2)</f>
        <v>0</v>
      </c>
      <c r="H442" s="232"/>
      <c r="I442" s="231">
        <f>ROUND(E442*H442,2)</f>
        <v>0</v>
      </c>
      <c r="J442" s="232"/>
      <c r="K442" s="231">
        <f>ROUND(E442*J442,2)</f>
        <v>0</v>
      </c>
      <c r="L442" s="231">
        <v>21</v>
      </c>
      <c r="M442" s="231">
        <f>G442*(1+L442/100)</f>
        <v>0</v>
      </c>
      <c r="N442" s="230">
        <v>0</v>
      </c>
      <c r="O442" s="230">
        <f>ROUND(E442*N442,2)</f>
        <v>0</v>
      </c>
      <c r="P442" s="230">
        <v>0</v>
      </c>
      <c r="Q442" s="230">
        <f>ROUND(E442*P442,2)</f>
        <v>0</v>
      </c>
      <c r="R442" s="231"/>
      <c r="S442" s="231" t="s">
        <v>385</v>
      </c>
      <c r="T442" s="231" t="s">
        <v>139</v>
      </c>
      <c r="U442" s="231">
        <v>0</v>
      </c>
      <c r="V442" s="231">
        <f>ROUND(E442*U442,2)</f>
        <v>0</v>
      </c>
      <c r="W442" s="231"/>
      <c r="X442" s="231" t="s">
        <v>140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141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57">
        <v>63</v>
      </c>
      <c r="B443" s="258" t="s">
        <v>469</v>
      </c>
      <c r="C443" s="271" t="s">
        <v>470</v>
      </c>
      <c r="D443" s="259" t="s">
        <v>384</v>
      </c>
      <c r="E443" s="260">
        <v>22</v>
      </c>
      <c r="F443" s="261"/>
      <c r="G443" s="262">
        <f>ROUND(E443*F443,2)</f>
        <v>0</v>
      </c>
      <c r="H443" s="232"/>
      <c r="I443" s="231">
        <f>ROUND(E443*H443,2)</f>
        <v>0</v>
      </c>
      <c r="J443" s="232"/>
      <c r="K443" s="231">
        <f>ROUND(E443*J443,2)</f>
        <v>0</v>
      </c>
      <c r="L443" s="231">
        <v>21</v>
      </c>
      <c r="M443" s="231">
        <f>G443*(1+L443/100)</f>
        <v>0</v>
      </c>
      <c r="N443" s="230">
        <v>0</v>
      </c>
      <c r="O443" s="230">
        <f>ROUND(E443*N443,2)</f>
        <v>0</v>
      </c>
      <c r="P443" s="230">
        <v>0</v>
      </c>
      <c r="Q443" s="230">
        <f>ROUND(E443*P443,2)</f>
        <v>0</v>
      </c>
      <c r="R443" s="231"/>
      <c r="S443" s="231" t="s">
        <v>385</v>
      </c>
      <c r="T443" s="231" t="s">
        <v>139</v>
      </c>
      <c r="U443" s="231">
        <v>0</v>
      </c>
      <c r="V443" s="231">
        <f>ROUND(E443*U443,2)</f>
        <v>0</v>
      </c>
      <c r="W443" s="231"/>
      <c r="X443" s="231" t="s">
        <v>140</v>
      </c>
      <c r="Y443" s="210"/>
      <c r="Z443" s="210"/>
      <c r="AA443" s="210"/>
      <c r="AB443" s="210"/>
      <c r="AC443" s="210"/>
      <c r="AD443" s="210"/>
      <c r="AE443" s="210"/>
      <c r="AF443" s="210"/>
      <c r="AG443" s="210" t="s">
        <v>141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50">
        <v>64</v>
      </c>
      <c r="B444" s="251" t="s">
        <v>471</v>
      </c>
      <c r="C444" s="264" t="s">
        <v>472</v>
      </c>
      <c r="D444" s="252" t="s">
        <v>137</v>
      </c>
      <c r="E444" s="253">
        <v>179.10424</v>
      </c>
      <c r="F444" s="254"/>
      <c r="G444" s="255">
        <f>ROUND(E444*F444,2)</f>
        <v>0</v>
      </c>
      <c r="H444" s="232"/>
      <c r="I444" s="231">
        <f>ROUND(E444*H444,2)</f>
        <v>0</v>
      </c>
      <c r="J444" s="232"/>
      <c r="K444" s="231">
        <f>ROUND(E444*J444,2)</f>
        <v>0</v>
      </c>
      <c r="L444" s="231">
        <v>21</v>
      </c>
      <c r="M444" s="231">
        <f>G444*(1+L444/100)</f>
        <v>0</v>
      </c>
      <c r="N444" s="230">
        <v>0</v>
      </c>
      <c r="O444" s="230">
        <f>ROUND(E444*N444,2)</f>
        <v>0</v>
      </c>
      <c r="P444" s="230">
        <v>0</v>
      </c>
      <c r="Q444" s="230">
        <f>ROUND(E444*P444,2)</f>
        <v>0</v>
      </c>
      <c r="R444" s="231"/>
      <c r="S444" s="231" t="s">
        <v>385</v>
      </c>
      <c r="T444" s="231" t="s">
        <v>139</v>
      </c>
      <c r="U444" s="231">
        <v>0</v>
      </c>
      <c r="V444" s="231">
        <f>ROUND(E444*U444,2)</f>
        <v>0</v>
      </c>
      <c r="W444" s="231"/>
      <c r="X444" s="231" t="s">
        <v>140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141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65" t="s">
        <v>437</v>
      </c>
      <c r="D445" s="233"/>
      <c r="E445" s="234">
        <v>26.18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143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65" t="s">
        <v>438</v>
      </c>
      <c r="D446" s="233"/>
      <c r="E446" s="234">
        <v>24.64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143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66" t="s">
        <v>150</v>
      </c>
      <c r="D447" s="235"/>
      <c r="E447" s="236">
        <v>50.82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143</v>
      </c>
      <c r="AH447" s="210">
        <v>1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65" t="s">
        <v>439</v>
      </c>
      <c r="D448" s="233"/>
      <c r="E448" s="234">
        <v>3.94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143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65" t="s">
        <v>440</v>
      </c>
      <c r="D449" s="233"/>
      <c r="E449" s="234">
        <v>11.25</v>
      </c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143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5" t="s">
        <v>441</v>
      </c>
      <c r="D450" s="233"/>
      <c r="E450" s="234">
        <v>1.19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143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65" t="s">
        <v>442</v>
      </c>
      <c r="D451" s="233"/>
      <c r="E451" s="234">
        <v>0.21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143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65" t="s">
        <v>443</v>
      </c>
      <c r="D452" s="233"/>
      <c r="E452" s="234">
        <v>0.19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143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65" t="s">
        <v>444</v>
      </c>
      <c r="D453" s="233"/>
      <c r="E453" s="234">
        <v>0.66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143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65" t="s">
        <v>445</v>
      </c>
      <c r="D454" s="233"/>
      <c r="E454" s="234">
        <v>0.45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143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65" t="s">
        <v>446</v>
      </c>
      <c r="D455" s="233"/>
      <c r="E455" s="234">
        <v>0.38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143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0.399999999999999" outlineLevel="1" x14ac:dyDescent="0.25">
      <c r="A456" s="227"/>
      <c r="B456" s="228"/>
      <c r="C456" s="265" t="s">
        <v>447</v>
      </c>
      <c r="D456" s="233"/>
      <c r="E456" s="234">
        <v>0.48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10"/>
      <c r="Z456" s="210"/>
      <c r="AA456" s="210"/>
      <c r="AB456" s="210"/>
      <c r="AC456" s="210"/>
      <c r="AD456" s="210"/>
      <c r="AE456" s="210"/>
      <c r="AF456" s="210"/>
      <c r="AG456" s="210" t="s">
        <v>143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65" t="s">
        <v>448</v>
      </c>
      <c r="D457" s="233"/>
      <c r="E457" s="234">
        <v>0.65</v>
      </c>
      <c r="F457" s="231"/>
      <c r="G457" s="231"/>
      <c r="H457" s="231"/>
      <c r="I457" s="231"/>
      <c r="J457" s="231"/>
      <c r="K457" s="231"/>
      <c r="L457" s="231"/>
      <c r="M457" s="231"/>
      <c r="N457" s="230"/>
      <c r="O457" s="230"/>
      <c r="P457" s="230"/>
      <c r="Q457" s="230"/>
      <c r="R457" s="231"/>
      <c r="S457" s="231"/>
      <c r="T457" s="231"/>
      <c r="U457" s="231"/>
      <c r="V457" s="231"/>
      <c r="W457" s="231"/>
      <c r="X457" s="231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143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0.399999999999999" outlineLevel="1" x14ac:dyDescent="0.25">
      <c r="A458" s="227"/>
      <c r="B458" s="228"/>
      <c r="C458" s="265" t="s">
        <v>449</v>
      </c>
      <c r="D458" s="233"/>
      <c r="E458" s="234">
        <v>11.41</v>
      </c>
      <c r="F458" s="231"/>
      <c r="G458" s="231"/>
      <c r="H458" s="231"/>
      <c r="I458" s="231"/>
      <c r="J458" s="231"/>
      <c r="K458" s="231"/>
      <c r="L458" s="231"/>
      <c r="M458" s="231"/>
      <c r="N458" s="230"/>
      <c r="O458" s="230"/>
      <c r="P458" s="230"/>
      <c r="Q458" s="230"/>
      <c r="R458" s="231"/>
      <c r="S458" s="231"/>
      <c r="T458" s="231"/>
      <c r="U458" s="231"/>
      <c r="V458" s="231"/>
      <c r="W458" s="231"/>
      <c r="X458" s="231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143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65" t="s">
        <v>450</v>
      </c>
      <c r="D459" s="233"/>
      <c r="E459" s="234">
        <v>1.28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143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65" t="s">
        <v>451</v>
      </c>
      <c r="D460" s="233"/>
      <c r="E460" s="234">
        <v>1.74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143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66" t="s">
        <v>150</v>
      </c>
      <c r="D461" s="235"/>
      <c r="E461" s="236">
        <v>33.81</v>
      </c>
      <c r="F461" s="231"/>
      <c r="G461" s="231"/>
      <c r="H461" s="231"/>
      <c r="I461" s="231"/>
      <c r="J461" s="231"/>
      <c r="K461" s="231"/>
      <c r="L461" s="231"/>
      <c r="M461" s="231"/>
      <c r="N461" s="230"/>
      <c r="O461" s="230"/>
      <c r="P461" s="230"/>
      <c r="Q461" s="230"/>
      <c r="R461" s="231"/>
      <c r="S461" s="231"/>
      <c r="T461" s="231"/>
      <c r="U461" s="231"/>
      <c r="V461" s="231"/>
      <c r="W461" s="231"/>
      <c r="X461" s="231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143</v>
      </c>
      <c r="AH461" s="210">
        <v>1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65" t="s">
        <v>452</v>
      </c>
      <c r="D462" s="233"/>
      <c r="E462" s="234"/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10"/>
      <c r="Z462" s="210"/>
      <c r="AA462" s="210"/>
      <c r="AB462" s="210"/>
      <c r="AC462" s="210"/>
      <c r="AD462" s="210"/>
      <c r="AE462" s="210"/>
      <c r="AF462" s="210"/>
      <c r="AG462" s="210" t="s">
        <v>143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65" t="s">
        <v>453</v>
      </c>
      <c r="D463" s="233"/>
      <c r="E463" s="234">
        <v>5.67</v>
      </c>
      <c r="F463" s="231"/>
      <c r="G463" s="231"/>
      <c r="H463" s="231"/>
      <c r="I463" s="231"/>
      <c r="J463" s="231"/>
      <c r="K463" s="231"/>
      <c r="L463" s="231"/>
      <c r="M463" s="231"/>
      <c r="N463" s="230"/>
      <c r="O463" s="230"/>
      <c r="P463" s="230"/>
      <c r="Q463" s="230"/>
      <c r="R463" s="231"/>
      <c r="S463" s="231"/>
      <c r="T463" s="231"/>
      <c r="U463" s="231"/>
      <c r="V463" s="231"/>
      <c r="W463" s="231"/>
      <c r="X463" s="23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143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65" t="s">
        <v>454</v>
      </c>
      <c r="D464" s="233"/>
      <c r="E464" s="234">
        <v>36.06</v>
      </c>
      <c r="F464" s="231"/>
      <c r="G464" s="231"/>
      <c r="H464" s="231"/>
      <c r="I464" s="231"/>
      <c r="J464" s="231"/>
      <c r="K464" s="231"/>
      <c r="L464" s="231"/>
      <c r="M464" s="231"/>
      <c r="N464" s="230"/>
      <c r="O464" s="230"/>
      <c r="P464" s="230"/>
      <c r="Q464" s="230"/>
      <c r="R464" s="231"/>
      <c r="S464" s="231"/>
      <c r="T464" s="231"/>
      <c r="U464" s="231"/>
      <c r="V464" s="231"/>
      <c r="W464" s="231"/>
      <c r="X464" s="231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143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65" t="s">
        <v>455</v>
      </c>
      <c r="D465" s="233"/>
      <c r="E465" s="234">
        <v>3.54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143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65" t="s">
        <v>456</v>
      </c>
      <c r="D466" s="233"/>
      <c r="E466" s="234">
        <v>20.58</v>
      </c>
      <c r="F466" s="231"/>
      <c r="G466" s="231"/>
      <c r="H466" s="231"/>
      <c r="I466" s="231"/>
      <c r="J466" s="231"/>
      <c r="K466" s="231"/>
      <c r="L466" s="231"/>
      <c r="M466" s="231"/>
      <c r="N466" s="230"/>
      <c r="O466" s="230"/>
      <c r="P466" s="230"/>
      <c r="Q466" s="230"/>
      <c r="R466" s="231"/>
      <c r="S466" s="231"/>
      <c r="T466" s="231"/>
      <c r="U466" s="231"/>
      <c r="V466" s="231"/>
      <c r="W466" s="231"/>
      <c r="X466" s="231"/>
      <c r="Y466" s="210"/>
      <c r="Z466" s="210"/>
      <c r="AA466" s="210"/>
      <c r="AB466" s="210"/>
      <c r="AC466" s="210"/>
      <c r="AD466" s="210"/>
      <c r="AE466" s="210"/>
      <c r="AF466" s="210"/>
      <c r="AG466" s="210" t="s">
        <v>143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66" t="s">
        <v>150</v>
      </c>
      <c r="D467" s="235"/>
      <c r="E467" s="236">
        <v>65.849999999999994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143</v>
      </c>
      <c r="AH467" s="210">
        <v>1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65" t="s">
        <v>457</v>
      </c>
      <c r="D468" s="233"/>
      <c r="E468" s="234">
        <v>7.39</v>
      </c>
      <c r="F468" s="231"/>
      <c r="G468" s="231"/>
      <c r="H468" s="231"/>
      <c r="I468" s="231"/>
      <c r="J468" s="231"/>
      <c r="K468" s="231"/>
      <c r="L468" s="231"/>
      <c r="M468" s="231"/>
      <c r="N468" s="230"/>
      <c r="O468" s="230"/>
      <c r="P468" s="230"/>
      <c r="Q468" s="230"/>
      <c r="R468" s="231"/>
      <c r="S468" s="231"/>
      <c r="T468" s="231"/>
      <c r="U468" s="231"/>
      <c r="V468" s="231"/>
      <c r="W468" s="231"/>
      <c r="X468" s="231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143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65" t="s">
        <v>458</v>
      </c>
      <c r="D469" s="233"/>
      <c r="E469" s="234">
        <v>11.48</v>
      </c>
      <c r="F469" s="231"/>
      <c r="G469" s="231"/>
      <c r="H469" s="231"/>
      <c r="I469" s="231"/>
      <c r="J469" s="231"/>
      <c r="K469" s="231"/>
      <c r="L469" s="231"/>
      <c r="M469" s="231"/>
      <c r="N469" s="230"/>
      <c r="O469" s="230"/>
      <c r="P469" s="230"/>
      <c r="Q469" s="230"/>
      <c r="R469" s="231"/>
      <c r="S469" s="231"/>
      <c r="T469" s="231"/>
      <c r="U469" s="231"/>
      <c r="V469" s="231"/>
      <c r="W469" s="231"/>
      <c r="X469" s="231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143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65" t="s">
        <v>459</v>
      </c>
      <c r="D470" s="233"/>
      <c r="E470" s="234">
        <v>2.85</v>
      </c>
      <c r="F470" s="231"/>
      <c r="G470" s="231"/>
      <c r="H470" s="231"/>
      <c r="I470" s="231"/>
      <c r="J470" s="231"/>
      <c r="K470" s="231"/>
      <c r="L470" s="231"/>
      <c r="M470" s="231"/>
      <c r="N470" s="230"/>
      <c r="O470" s="230"/>
      <c r="P470" s="230"/>
      <c r="Q470" s="230"/>
      <c r="R470" s="231"/>
      <c r="S470" s="231"/>
      <c r="T470" s="231"/>
      <c r="U470" s="231"/>
      <c r="V470" s="231"/>
      <c r="W470" s="231"/>
      <c r="X470" s="231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143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65" t="s">
        <v>460</v>
      </c>
      <c r="D471" s="233"/>
      <c r="E471" s="234">
        <v>3.87</v>
      </c>
      <c r="F471" s="231"/>
      <c r="G471" s="231"/>
      <c r="H471" s="231"/>
      <c r="I471" s="231"/>
      <c r="J471" s="231"/>
      <c r="K471" s="231"/>
      <c r="L471" s="231"/>
      <c r="M471" s="231"/>
      <c r="N471" s="230"/>
      <c r="O471" s="230"/>
      <c r="P471" s="230"/>
      <c r="Q471" s="230"/>
      <c r="R471" s="231"/>
      <c r="S471" s="231"/>
      <c r="T471" s="231"/>
      <c r="U471" s="231"/>
      <c r="V471" s="231"/>
      <c r="W471" s="231"/>
      <c r="X471" s="231"/>
      <c r="Y471" s="210"/>
      <c r="Z471" s="210"/>
      <c r="AA471" s="210"/>
      <c r="AB471" s="210"/>
      <c r="AC471" s="210"/>
      <c r="AD471" s="210"/>
      <c r="AE471" s="210"/>
      <c r="AF471" s="210"/>
      <c r="AG471" s="210" t="s">
        <v>143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65" t="s">
        <v>461</v>
      </c>
      <c r="D472" s="233"/>
      <c r="E472" s="234">
        <v>1.19</v>
      </c>
      <c r="F472" s="231"/>
      <c r="G472" s="231"/>
      <c r="H472" s="231"/>
      <c r="I472" s="231"/>
      <c r="J472" s="231"/>
      <c r="K472" s="231"/>
      <c r="L472" s="231"/>
      <c r="M472" s="231"/>
      <c r="N472" s="230"/>
      <c r="O472" s="230"/>
      <c r="P472" s="230"/>
      <c r="Q472" s="230"/>
      <c r="R472" s="231"/>
      <c r="S472" s="231"/>
      <c r="T472" s="231"/>
      <c r="U472" s="231"/>
      <c r="V472" s="231"/>
      <c r="W472" s="231"/>
      <c r="X472" s="231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143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65" t="s">
        <v>462</v>
      </c>
      <c r="D473" s="233"/>
      <c r="E473" s="234">
        <v>1.27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143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65" t="s">
        <v>463</v>
      </c>
      <c r="D474" s="233"/>
      <c r="E474" s="234">
        <v>0.37</v>
      </c>
      <c r="F474" s="231"/>
      <c r="G474" s="231"/>
      <c r="H474" s="231"/>
      <c r="I474" s="231"/>
      <c r="J474" s="231"/>
      <c r="K474" s="231"/>
      <c r="L474" s="231"/>
      <c r="M474" s="231"/>
      <c r="N474" s="230"/>
      <c r="O474" s="230"/>
      <c r="P474" s="230"/>
      <c r="Q474" s="230"/>
      <c r="R474" s="231"/>
      <c r="S474" s="231"/>
      <c r="T474" s="231"/>
      <c r="U474" s="231"/>
      <c r="V474" s="231"/>
      <c r="W474" s="231"/>
      <c r="X474" s="231"/>
      <c r="Y474" s="210"/>
      <c r="Z474" s="210"/>
      <c r="AA474" s="210"/>
      <c r="AB474" s="210"/>
      <c r="AC474" s="210"/>
      <c r="AD474" s="210"/>
      <c r="AE474" s="210"/>
      <c r="AF474" s="210"/>
      <c r="AG474" s="210" t="s">
        <v>143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65" t="s">
        <v>464</v>
      </c>
      <c r="D475" s="233"/>
      <c r="E475" s="234">
        <v>0.19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143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0.399999999999999" outlineLevel="1" x14ac:dyDescent="0.25">
      <c r="A476" s="250">
        <v>65</v>
      </c>
      <c r="B476" s="251" t="s">
        <v>473</v>
      </c>
      <c r="C476" s="264" t="s">
        <v>474</v>
      </c>
      <c r="D476" s="252" t="s">
        <v>137</v>
      </c>
      <c r="E476" s="253">
        <v>179.10424</v>
      </c>
      <c r="F476" s="254"/>
      <c r="G476" s="255">
        <f>ROUND(E476*F476,2)</f>
        <v>0</v>
      </c>
      <c r="H476" s="232"/>
      <c r="I476" s="231">
        <f>ROUND(E476*H476,2)</f>
        <v>0</v>
      </c>
      <c r="J476" s="232"/>
      <c r="K476" s="231">
        <f>ROUND(E476*J476,2)</f>
        <v>0</v>
      </c>
      <c r="L476" s="231">
        <v>21</v>
      </c>
      <c r="M476" s="231">
        <f>G476*(1+L476/100)</f>
        <v>0</v>
      </c>
      <c r="N476" s="230">
        <v>0.5</v>
      </c>
      <c r="O476" s="230">
        <f>ROUND(E476*N476,2)</f>
        <v>89.55</v>
      </c>
      <c r="P476" s="230">
        <v>0</v>
      </c>
      <c r="Q476" s="230">
        <f>ROUND(E476*P476,2)</f>
        <v>0</v>
      </c>
      <c r="R476" s="231" t="s">
        <v>180</v>
      </c>
      <c r="S476" s="231" t="s">
        <v>138</v>
      </c>
      <c r="T476" s="231" t="s">
        <v>139</v>
      </c>
      <c r="U476" s="231">
        <v>0</v>
      </c>
      <c r="V476" s="231">
        <f>ROUND(E476*U476,2)</f>
        <v>0</v>
      </c>
      <c r="W476" s="231"/>
      <c r="X476" s="231" t="s">
        <v>181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182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65" t="s">
        <v>437</v>
      </c>
      <c r="D477" s="233"/>
      <c r="E477" s="234">
        <v>26.18</v>
      </c>
      <c r="F477" s="231"/>
      <c r="G477" s="231"/>
      <c r="H477" s="231"/>
      <c r="I477" s="231"/>
      <c r="J477" s="231"/>
      <c r="K477" s="231"/>
      <c r="L477" s="231"/>
      <c r="M477" s="231"/>
      <c r="N477" s="230"/>
      <c r="O477" s="230"/>
      <c r="P477" s="230"/>
      <c r="Q477" s="230"/>
      <c r="R477" s="231"/>
      <c r="S477" s="231"/>
      <c r="T477" s="231"/>
      <c r="U477" s="231"/>
      <c r="V477" s="231"/>
      <c r="W477" s="231"/>
      <c r="X477" s="231"/>
      <c r="Y477" s="210"/>
      <c r="Z477" s="210"/>
      <c r="AA477" s="210"/>
      <c r="AB477" s="210"/>
      <c r="AC477" s="210"/>
      <c r="AD477" s="210"/>
      <c r="AE477" s="210"/>
      <c r="AF477" s="210"/>
      <c r="AG477" s="210" t="s">
        <v>143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65" t="s">
        <v>438</v>
      </c>
      <c r="D478" s="233"/>
      <c r="E478" s="234">
        <v>24.64</v>
      </c>
      <c r="F478" s="231"/>
      <c r="G478" s="231"/>
      <c r="H478" s="231"/>
      <c r="I478" s="231"/>
      <c r="J478" s="231"/>
      <c r="K478" s="231"/>
      <c r="L478" s="231"/>
      <c r="M478" s="231"/>
      <c r="N478" s="230"/>
      <c r="O478" s="230"/>
      <c r="P478" s="230"/>
      <c r="Q478" s="230"/>
      <c r="R478" s="231"/>
      <c r="S478" s="231"/>
      <c r="T478" s="231"/>
      <c r="U478" s="231"/>
      <c r="V478" s="231"/>
      <c r="W478" s="231"/>
      <c r="X478" s="231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143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66" t="s">
        <v>150</v>
      </c>
      <c r="D479" s="235"/>
      <c r="E479" s="236">
        <v>50.82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10"/>
      <c r="Z479" s="210"/>
      <c r="AA479" s="210"/>
      <c r="AB479" s="210"/>
      <c r="AC479" s="210"/>
      <c r="AD479" s="210"/>
      <c r="AE479" s="210"/>
      <c r="AF479" s="210"/>
      <c r="AG479" s="210" t="s">
        <v>143</v>
      </c>
      <c r="AH479" s="210">
        <v>1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65" t="s">
        <v>439</v>
      </c>
      <c r="D480" s="233"/>
      <c r="E480" s="234">
        <v>3.94</v>
      </c>
      <c r="F480" s="231"/>
      <c r="G480" s="231"/>
      <c r="H480" s="231"/>
      <c r="I480" s="231"/>
      <c r="J480" s="231"/>
      <c r="K480" s="231"/>
      <c r="L480" s="231"/>
      <c r="M480" s="231"/>
      <c r="N480" s="230"/>
      <c r="O480" s="230"/>
      <c r="P480" s="230"/>
      <c r="Q480" s="230"/>
      <c r="R480" s="231"/>
      <c r="S480" s="231"/>
      <c r="T480" s="231"/>
      <c r="U480" s="231"/>
      <c r="V480" s="231"/>
      <c r="W480" s="231"/>
      <c r="X480" s="231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143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65" t="s">
        <v>440</v>
      </c>
      <c r="D481" s="233"/>
      <c r="E481" s="234">
        <v>11.25</v>
      </c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143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65" t="s">
        <v>441</v>
      </c>
      <c r="D482" s="233"/>
      <c r="E482" s="234">
        <v>1.19</v>
      </c>
      <c r="F482" s="231"/>
      <c r="G482" s="231"/>
      <c r="H482" s="231"/>
      <c r="I482" s="231"/>
      <c r="J482" s="231"/>
      <c r="K482" s="231"/>
      <c r="L482" s="231"/>
      <c r="M482" s="231"/>
      <c r="N482" s="230"/>
      <c r="O482" s="230"/>
      <c r="P482" s="230"/>
      <c r="Q482" s="230"/>
      <c r="R482" s="231"/>
      <c r="S482" s="231"/>
      <c r="T482" s="231"/>
      <c r="U482" s="231"/>
      <c r="V482" s="231"/>
      <c r="W482" s="231"/>
      <c r="X482" s="231"/>
      <c r="Y482" s="210"/>
      <c r="Z482" s="210"/>
      <c r="AA482" s="210"/>
      <c r="AB482" s="210"/>
      <c r="AC482" s="210"/>
      <c r="AD482" s="210"/>
      <c r="AE482" s="210"/>
      <c r="AF482" s="210"/>
      <c r="AG482" s="210" t="s">
        <v>143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65" t="s">
        <v>442</v>
      </c>
      <c r="D483" s="233"/>
      <c r="E483" s="234">
        <v>0.21</v>
      </c>
      <c r="F483" s="231"/>
      <c r="G483" s="231"/>
      <c r="H483" s="231"/>
      <c r="I483" s="231"/>
      <c r="J483" s="231"/>
      <c r="K483" s="231"/>
      <c r="L483" s="231"/>
      <c r="M483" s="231"/>
      <c r="N483" s="230"/>
      <c r="O483" s="230"/>
      <c r="P483" s="230"/>
      <c r="Q483" s="230"/>
      <c r="R483" s="231"/>
      <c r="S483" s="231"/>
      <c r="T483" s="231"/>
      <c r="U483" s="231"/>
      <c r="V483" s="231"/>
      <c r="W483" s="231"/>
      <c r="X483" s="231"/>
      <c r="Y483" s="210"/>
      <c r="Z483" s="210"/>
      <c r="AA483" s="210"/>
      <c r="AB483" s="210"/>
      <c r="AC483" s="210"/>
      <c r="AD483" s="210"/>
      <c r="AE483" s="210"/>
      <c r="AF483" s="210"/>
      <c r="AG483" s="210" t="s">
        <v>143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65" t="s">
        <v>443</v>
      </c>
      <c r="D484" s="233"/>
      <c r="E484" s="234">
        <v>0.19</v>
      </c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10"/>
      <c r="Z484" s="210"/>
      <c r="AA484" s="210"/>
      <c r="AB484" s="210"/>
      <c r="AC484" s="210"/>
      <c r="AD484" s="210"/>
      <c r="AE484" s="210"/>
      <c r="AF484" s="210"/>
      <c r="AG484" s="210" t="s">
        <v>143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65" t="s">
        <v>444</v>
      </c>
      <c r="D485" s="233"/>
      <c r="E485" s="234">
        <v>0.66</v>
      </c>
      <c r="F485" s="231"/>
      <c r="G485" s="231"/>
      <c r="H485" s="231"/>
      <c r="I485" s="231"/>
      <c r="J485" s="231"/>
      <c r="K485" s="231"/>
      <c r="L485" s="231"/>
      <c r="M485" s="231"/>
      <c r="N485" s="230"/>
      <c r="O485" s="230"/>
      <c r="P485" s="230"/>
      <c r="Q485" s="230"/>
      <c r="R485" s="231"/>
      <c r="S485" s="231"/>
      <c r="T485" s="231"/>
      <c r="U485" s="231"/>
      <c r="V485" s="231"/>
      <c r="W485" s="231"/>
      <c r="X485" s="231"/>
      <c r="Y485" s="210"/>
      <c r="Z485" s="210"/>
      <c r="AA485" s="210"/>
      <c r="AB485" s="210"/>
      <c r="AC485" s="210"/>
      <c r="AD485" s="210"/>
      <c r="AE485" s="210"/>
      <c r="AF485" s="210"/>
      <c r="AG485" s="210" t="s">
        <v>143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65" t="s">
        <v>445</v>
      </c>
      <c r="D486" s="233"/>
      <c r="E486" s="234">
        <v>0.45</v>
      </c>
      <c r="F486" s="231"/>
      <c r="G486" s="231"/>
      <c r="H486" s="231"/>
      <c r="I486" s="231"/>
      <c r="J486" s="231"/>
      <c r="K486" s="231"/>
      <c r="L486" s="231"/>
      <c r="M486" s="231"/>
      <c r="N486" s="230"/>
      <c r="O486" s="230"/>
      <c r="P486" s="230"/>
      <c r="Q486" s="230"/>
      <c r="R486" s="231"/>
      <c r="S486" s="231"/>
      <c r="T486" s="231"/>
      <c r="U486" s="231"/>
      <c r="V486" s="231"/>
      <c r="W486" s="231"/>
      <c r="X486" s="231"/>
      <c r="Y486" s="210"/>
      <c r="Z486" s="210"/>
      <c r="AA486" s="210"/>
      <c r="AB486" s="210"/>
      <c r="AC486" s="210"/>
      <c r="AD486" s="210"/>
      <c r="AE486" s="210"/>
      <c r="AF486" s="210"/>
      <c r="AG486" s="210" t="s">
        <v>143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65" t="s">
        <v>446</v>
      </c>
      <c r="D487" s="233"/>
      <c r="E487" s="234">
        <v>0.38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143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0.399999999999999" outlineLevel="1" x14ac:dyDescent="0.25">
      <c r="A488" s="227"/>
      <c r="B488" s="228"/>
      <c r="C488" s="265" t="s">
        <v>447</v>
      </c>
      <c r="D488" s="233"/>
      <c r="E488" s="234">
        <v>0.48</v>
      </c>
      <c r="F488" s="231"/>
      <c r="G488" s="231"/>
      <c r="H488" s="231"/>
      <c r="I488" s="231"/>
      <c r="J488" s="231"/>
      <c r="K488" s="231"/>
      <c r="L488" s="231"/>
      <c r="M488" s="231"/>
      <c r="N488" s="230"/>
      <c r="O488" s="230"/>
      <c r="P488" s="230"/>
      <c r="Q488" s="230"/>
      <c r="R488" s="231"/>
      <c r="S488" s="231"/>
      <c r="T488" s="231"/>
      <c r="U488" s="231"/>
      <c r="V488" s="231"/>
      <c r="W488" s="231"/>
      <c r="X488" s="231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143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65" t="s">
        <v>448</v>
      </c>
      <c r="D489" s="233"/>
      <c r="E489" s="234">
        <v>0.65</v>
      </c>
      <c r="F489" s="231"/>
      <c r="G489" s="231"/>
      <c r="H489" s="231"/>
      <c r="I489" s="231"/>
      <c r="J489" s="231"/>
      <c r="K489" s="231"/>
      <c r="L489" s="231"/>
      <c r="M489" s="231"/>
      <c r="N489" s="230"/>
      <c r="O489" s="230"/>
      <c r="P489" s="230"/>
      <c r="Q489" s="230"/>
      <c r="R489" s="231"/>
      <c r="S489" s="231"/>
      <c r="T489" s="231"/>
      <c r="U489" s="231"/>
      <c r="V489" s="231"/>
      <c r="W489" s="231"/>
      <c r="X489" s="231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143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ht="20.399999999999999" outlineLevel="1" x14ac:dyDescent="0.25">
      <c r="A490" s="227"/>
      <c r="B490" s="228"/>
      <c r="C490" s="265" t="s">
        <v>449</v>
      </c>
      <c r="D490" s="233"/>
      <c r="E490" s="234">
        <v>11.41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143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5" t="s">
        <v>450</v>
      </c>
      <c r="D491" s="233"/>
      <c r="E491" s="234">
        <v>1.28</v>
      </c>
      <c r="F491" s="231"/>
      <c r="G491" s="231"/>
      <c r="H491" s="231"/>
      <c r="I491" s="231"/>
      <c r="J491" s="231"/>
      <c r="K491" s="231"/>
      <c r="L491" s="231"/>
      <c r="M491" s="231"/>
      <c r="N491" s="230"/>
      <c r="O491" s="230"/>
      <c r="P491" s="230"/>
      <c r="Q491" s="230"/>
      <c r="R491" s="231"/>
      <c r="S491" s="231"/>
      <c r="T491" s="231"/>
      <c r="U491" s="231"/>
      <c r="V491" s="231"/>
      <c r="W491" s="231"/>
      <c r="X491" s="231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143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65" t="s">
        <v>451</v>
      </c>
      <c r="D492" s="233"/>
      <c r="E492" s="234">
        <v>1.74</v>
      </c>
      <c r="F492" s="231"/>
      <c r="G492" s="231"/>
      <c r="H492" s="231"/>
      <c r="I492" s="231"/>
      <c r="J492" s="231"/>
      <c r="K492" s="231"/>
      <c r="L492" s="231"/>
      <c r="M492" s="231"/>
      <c r="N492" s="230"/>
      <c r="O492" s="230"/>
      <c r="P492" s="230"/>
      <c r="Q492" s="230"/>
      <c r="R492" s="231"/>
      <c r="S492" s="231"/>
      <c r="T492" s="231"/>
      <c r="U492" s="231"/>
      <c r="V492" s="231"/>
      <c r="W492" s="231"/>
      <c r="X492" s="231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143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6" t="s">
        <v>150</v>
      </c>
      <c r="D493" s="235"/>
      <c r="E493" s="236">
        <v>33.81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143</v>
      </c>
      <c r="AH493" s="210">
        <v>1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65" t="s">
        <v>452</v>
      </c>
      <c r="D494" s="233"/>
      <c r="E494" s="234"/>
      <c r="F494" s="231"/>
      <c r="G494" s="231"/>
      <c r="H494" s="231"/>
      <c r="I494" s="231"/>
      <c r="J494" s="231"/>
      <c r="K494" s="231"/>
      <c r="L494" s="231"/>
      <c r="M494" s="231"/>
      <c r="N494" s="230"/>
      <c r="O494" s="230"/>
      <c r="P494" s="230"/>
      <c r="Q494" s="230"/>
      <c r="R494" s="231"/>
      <c r="S494" s="231"/>
      <c r="T494" s="231"/>
      <c r="U494" s="231"/>
      <c r="V494" s="231"/>
      <c r="W494" s="231"/>
      <c r="X494" s="231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143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5" t="s">
        <v>453</v>
      </c>
      <c r="D495" s="233"/>
      <c r="E495" s="234">
        <v>5.67</v>
      </c>
      <c r="F495" s="231"/>
      <c r="G495" s="231"/>
      <c r="H495" s="231"/>
      <c r="I495" s="231"/>
      <c r="J495" s="231"/>
      <c r="K495" s="231"/>
      <c r="L495" s="231"/>
      <c r="M495" s="231"/>
      <c r="N495" s="230"/>
      <c r="O495" s="230"/>
      <c r="P495" s="230"/>
      <c r="Q495" s="230"/>
      <c r="R495" s="231"/>
      <c r="S495" s="231"/>
      <c r="T495" s="231"/>
      <c r="U495" s="231"/>
      <c r="V495" s="231"/>
      <c r="W495" s="231"/>
      <c r="X495" s="231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143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65" t="s">
        <v>454</v>
      </c>
      <c r="D496" s="233"/>
      <c r="E496" s="234">
        <v>36.06</v>
      </c>
      <c r="F496" s="231"/>
      <c r="G496" s="231"/>
      <c r="H496" s="231"/>
      <c r="I496" s="231"/>
      <c r="J496" s="231"/>
      <c r="K496" s="231"/>
      <c r="L496" s="231"/>
      <c r="M496" s="231"/>
      <c r="N496" s="230"/>
      <c r="O496" s="230"/>
      <c r="P496" s="230"/>
      <c r="Q496" s="230"/>
      <c r="R496" s="231"/>
      <c r="S496" s="231"/>
      <c r="T496" s="231"/>
      <c r="U496" s="231"/>
      <c r="V496" s="231"/>
      <c r="W496" s="231"/>
      <c r="X496" s="231"/>
      <c r="Y496" s="210"/>
      <c r="Z496" s="210"/>
      <c r="AA496" s="210"/>
      <c r="AB496" s="210"/>
      <c r="AC496" s="210"/>
      <c r="AD496" s="210"/>
      <c r="AE496" s="210"/>
      <c r="AF496" s="210"/>
      <c r="AG496" s="210" t="s">
        <v>143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65" t="s">
        <v>455</v>
      </c>
      <c r="D497" s="233"/>
      <c r="E497" s="234">
        <v>3.54</v>
      </c>
      <c r="F497" s="231"/>
      <c r="G497" s="231"/>
      <c r="H497" s="231"/>
      <c r="I497" s="231"/>
      <c r="J497" s="231"/>
      <c r="K497" s="231"/>
      <c r="L497" s="231"/>
      <c r="M497" s="231"/>
      <c r="N497" s="230"/>
      <c r="O497" s="230"/>
      <c r="P497" s="230"/>
      <c r="Q497" s="230"/>
      <c r="R497" s="231"/>
      <c r="S497" s="231"/>
      <c r="T497" s="231"/>
      <c r="U497" s="231"/>
      <c r="V497" s="231"/>
      <c r="W497" s="231"/>
      <c r="X497" s="231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143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65" t="s">
        <v>456</v>
      </c>
      <c r="D498" s="233"/>
      <c r="E498" s="234">
        <v>20.58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143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66" t="s">
        <v>150</v>
      </c>
      <c r="D499" s="235"/>
      <c r="E499" s="236">
        <v>65.849999999999994</v>
      </c>
      <c r="F499" s="231"/>
      <c r="G499" s="231"/>
      <c r="H499" s="231"/>
      <c r="I499" s="231"/>
      <c r="J499" s="231"/>
      <c r="K499" s="231"/>
      <c r="L499" s="231"/>
      <c r="M499" s="231"/>
      <c r="N499" s="230"/>
      <c r="O499" s="230"/>
      <c r="P499" s="230"/>
      <c r="Q499" s="230"/>
      <c r="R499" s="231"/>
      <c r="S499" s="231"/>
      <c r="T499" s="231"/>
      <c r="U499" s="231"/>
      <c r="V499" s="231"/>
      <c r="W499" s="231"/>
      <c r="X499" s="231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143</v>
      </c>
      <c r="AH499" s="210">
        <v>1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65" t="s">
        <v>457</v>
      </c>
      <c r="D500" s="233"/>
      <c r="E500" s="234">
        <v>7.39</v>
      </c>
      <c r="F500" s="231"/>
      <c r="G500" s="231"/>
      <c r="H500" s="231"/>
      <c r="I500" s="231"/>
      <c r="J500" s="231"/>
      <c r="K500" s="231"/>
      <c r="L500" s="231"/>
      <c r="M500" s="231"/>
      <c r="N500" s="230"/>
      <c r="O500" s="230"/>
      <c r="P500" s="230"/>
      <c r="Q500" s="230"/>
      <c r="R500" s="231"/>
      <c r="S500" s="231"/>
      <c r="T500" s="231"/>
      <c r="U500" s="231"/>
      <c r="V500" s="231"/>
      <c r="W500" s="231"/>
      <c r="X500" s="231"/>
      <c r="Y500" s="210"/>
      <c r="Z500" s="210"/>
      <c r="AA500" s="210"/>
      <c r="AB500" s="210"/>
      <c r="AC500" s="210"/>
      <c r="AD500" s="210"/>
      <c r="AE500" s="210"/>
      <c r="AF500" s="210"/>
      <c r="AG500" s="210" t="s">
        <v>143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5" t="s">
        <v>458</v>
      </c>
      <c r="D501" s="233"/>
      <c r="E501" s="234">
        <v>11.48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143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65" t="s">
        <v>459</v>
      </c>
      <c r="D502" s="233"/>
      <c r="E502" s="234">
        <v>2.85</v>
      </c>
      <c r="F502" s="231"/>
      <c r="G502" s="231"/>
      <c r="H502" s="231"/>
      <c r="I502" s="231"/>
      <c r="J502" s="231"/>
      <c r="K502" s="231"/>
      <c r="L502" s="231"/>
      <c r="M502" s="231"/>
      <c r="N502" s="230"/>
      <c r="O502" s="230"/>
      <c r="P502" s="230"/>
      <c r="Q502" s="230"/>
      <c r="R502" s="231"/>
      <c r="S502" s="231"/>
      <c r="T502" s="231"/>
      <c r="U502" s="231"/>
      <c r="V502" s="231"/>
      <c r="W502" s="231"/>
      <c r="X502" s="231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143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65" t="s">
        <v>460</v>
      </c>
      <c r="D503" s="233"/>
      <c r="E503" s="234">
        <v>3.87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143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65" t="s">
        <v>461</v>
      </c>
      <c r="D504" s="233"/>
      <c r="E504" s="234">
        <v>1.19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143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65" t="s">
        <v>462</v>
      </c>
      <c r="D505" s="233"/>
      <c r="E505" s="234">
        <v>1.27</v>
      </c>
      <c r="F505" s="231"/>
      <c r="G505" s="231"/>
      <c r="H505" s="231"/>
      <c r="I505" s="231"/>
      <c r="J505" s="231"/>
      <c r="K505" s="231"/>
      <c r="L505" s="231"/>
      <c r="M505" s="231"/>
      <c r="N505" s="230"/>
      <c r="O505" s="230"/>
      <c r="P505" s="230"/>
      <c r="Q505" s="230"/>
      <c r="R505" s="231"/>
      <c r="S505" s="231"/>
      <c r="T505" s="231"/>
      <c r="U505" s="231"/>
      <c r="V505" s="231"/>
      <c r="W505" s="231"/>
      <c r="X505" s="231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143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5" t="s">
        <v>463</v>
      </c>
      <c r="D506" s="233"/>
      <c r="E506" s="234">
        <v>0.37</v>
      </c>
      <c r="F506" s="231"/>
      <c r="G506" s="231"/>
      <c r="H506" s="231"/>
      <c r="I506" s="231"/>
      <c r="J506" s="231"/>
      <c r="K506" s="231"/>
      <c r="L506" s="231"/>
      <c r="M506" s="231"/>
      <c r="N506" s="230"/>
      <c r="O506" s="230"/>
      <c r="P506" s="230"/>
      <c r="Q506" s="230"/>
      <c r="R506" s="231"/>
      <c r="S506" s="231"/>
      <c r="T506" s="231"/>
      <c r="U506" s="231"/>
      <c r="V506" s="231"/>
      <c r="W506" s="231"/>
      <c r="X506" s="231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143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65" t="s">
        <v>464</v>
      </c>
      <c r="D507" s="233"/>
      <c r="E507" s="234">
        <v>0.19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143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>
        <v>66</v>
      </c>
      <c r="B508" s="228" t="s">
        <v>475</v>
      </c>
      <c r="C508" s="270" t="s">
        <v>476</v>
      </c>
      <c r="D508" s="229" t="s">
        <v>0</v>
      </c>
      <c r="E508" s="256"/>
      <c r="F508" s="232"/>
      <c r="G508" s="231">
        <f>ROUND(E508*F508,2)</f>
        <v>0</v>
      </c>
      <c r="H508" s="232"/>
      <c r="I508" s="231">
        <f>ROUND(E508*H508,2)</f>
        <v>0</v>
      </c>
      <c r="J508" s="232"/>
      <c r="K508" s="231">
        <f>ROUND(E508*J508,2)</f>
        <v>0</v>
      </c>
      <c r="L508" s="231">
        <v>21</v>
      </c>
      <c r="M508" s="231">
        <f>G508*(1+L508/100)</f>
        <v>0</v>
      </c>
      <c r="N508" s="230">
        <v>0</v>
      </c>
      <c r="O508" s="230">
        <f>ROUND(E508*N508,2)</f>
        <v>0</v>
      </c>
      <c r="P508" s="230">
        <v>0</v>
      </c>
      <c r="Q508" s="230">
        <f>ROUND(E508*P508,2)</f>
        <v>0</v>
      </c>
      <c r="R508" s="231"/>
      <c r="S508" s="231" t="s">
        <v>138</v>
      </c>
      <c r="T508" s="231" t="s">
        <v>139</v>
      </c>
      <c r="U508" s="231">
        <v>0</v>
      </c>
      <c r="V508" s="231">
        <f>ROUND(E508*U508,2)</f>
        <v>0</v>
      </c>
      <c r="W508" s="231"/>
      <c r="X508" s="231" t="s">
        <v>359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360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x14ac:dyDescent="0.25">
      <c r="A509" s="243" t="s">
        <v>133</v>
      </c>
      <c r="B509" s="244" t="s">
        <v>89</v>
      </c>
      <c r="C509" s="263" t="s">
        <v>90</v>
      </c>
      <c r="D509" s="245"/>
      <c r="E509" s="246"/>
      <c r="F509" s="247"/>
      <c r="G509" s="248">
        <f>SUMIF(AG510:AG521,"&lt;&gt;NOR",G510:G521)</f>
        <v>0</v>
      </c>
      <c r="H509" s="242"/>
      <c r="I509" s="242">
        <f>SUM(I510:I521)</f>
        <v>0</v>
      </c>
      <c r="J509" s="242"/>
      <c r="K509" s="242">
        <f>SUM(K510:K521)</f>
        <v>0</v>
      </c>
      <c r="L509" s="242"/>
      <c r="M509" s="242">
        <f>SUM(M510:M521)</f>
        <v>0</v>
      </c>
      <c r="N509" s="241"/>
      <c r="O509" s="241">
        <f>SUM(O510:O521)</f>
        <v>0.62</v>
      </c>
      <c r="P509" s="241"/>
      <c r="Q509" s="241">
        <f>SUM(Q510:Q521)</f>
        <v>0</v>
      </c>
      <c r="R509" s="242"/>
      <c r="S509" s="242"/>
      <c r="T509" s="242"/>
      <c r="U509" s="242"/>
      <c r="V509" s="242">
        <f>SUM(V510:V521)</f>
        <v>110.41000000000001</v>
      </c>
      <c r="W509" s="242"/>
      <c r="X509" s="242"/>
      <c r="AG509" t="s">
        <v>134</v>
      </c>
    </row>
    <row r="510" spans="1:60" outlineLevel="1" x14ac:dyDescent="0.25">
      <c r="A510" s="250">
        <v>67</v>
      </c>
      <c r="B510" s="251" t="s">
        <v>477</v>
      </c>
      <c r="C510" s="264" t="s">
        <v>478</v>
      </c>
      <c r="D510" s="252" t="s">
        <v>314</v>
      </c>
      <c r="E510" s="253">
        <v>53.33</v>
      </c>
      <c r="F510" s="254"/>
      <c r="G510" s="255">
        <f>ROUND(E510*F510,2)</f>
        <v>0</v>
      </c>
      <c r="H510" s="232"/>
      <c r="I510" s="231">
        <f>ROUND(E510*H510,2)</f>
        <v>0</v>
      </c>
      <c r="J510" s="232"/>
      <c r="K510" s="231">
        <f>ROUND(E510*J510,2)</f>
        <v>0</v>
      </c>
      <c r="L510" s="231">
        <v>21</v>
      </c>
      <c r="M510" s="231">
        <f>G510*(1+L510/100)</f>
        <v>0</v>
      </c>
      <c r="N510" s="230">
        <v>3.5300000000000002E-3</v>
      </c>
      <c r="O510" s="230">
        <f>ROUND(E510*N510,2)</f>
        <v>0.19</v>
      </c>
      <c r="P510" s="230">
        <v>0</v>
      </c>
      <c r="Q510" s="230">
        <f>ROUND(E510*P510,2)</f>
        <v>0</v>
      </c>
      <c r="R510" s="231"/>
      <c r="S510" s="231" t="s">
        <v>138</v>
      </c>
      <c r="T510" s="231" t="s">
        <v>139</v>
      </c>
      <c r="U510" s="231">
        <v>0.21160000000000001</v>
      </c>
      <c r="V510" s="231">
        <f>ROUND(E510*U510,2)</f>
        <v>11.28</v>
      </c>
      <c r="W510" s="231"/>
      <c r="X510" s="231" t="s">
        <v>140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141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65" t="s">
        <v>479</v>
      </c>
      <c r="D511" s="233"/>
      <c r="E511" s="234">
        <v>53.33</v>
      </c>
      <c r="F511" s="231"/>
      <c r="G511" s="231"/>
      <c r="H511" s="231"/>
      <c r="I511" s="231"/>
      <c r="J511" s="231"/>
      <c r="K511" s="231"/>
      <c r="L511" s="231"/>
      <c r="M511" s="231"/>
      <c r="N511" s="230"/>
      <c r="O511" s="230"/>
      <c r="P511" s="230"/>
      <c r="Q511" s="230"/>
      <c r="R511" s="231"/>
      <c r="S511" s="231"/>
      <c r="T511" s="231"/>
      <c r="U511" s="231"/>
      <c r="V511" s="231"/>
      <c r="W511" s="231"/>
      <c r="X511" s="231"/>
      <c r="Y511" s="210"/>
      <c r="Z511" s="210"/>
      <c r="AA511" s="210"/>
      <c r="AB511" s="210"/>
      <c r="AC511" s="210"/>
      <c r="AD511" s="210"/>
      <c r="AE511" s="210"/>
      <c r="AF511" s="210"/>
      <c r="AG511" s="210" t="s">
        <v>143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50">
        <v>68</v>
      </c>
      <c r="B512" s="251" t="s">
        <v>480</v>
      </c>
      <c r="C512" s="264" t="s">
        <v>481</v>
      </c>
      <c r="D512" s="252" t="s">
        <v>314</v>
      </c>
      <c r="E512" s="253">
        <v>9.8000000000000007</v>
      </c>
      <c r="F512" s="254"/>
      <c r="G512" s="255">
        <f>ROUND(E512*F512,2)</f>
        <v>0</v>
      </c>
      <c r="H512" s="232"/>
      <c r="I512" s="231">
        <f>ROUND(E512*H512,2)</f>
        <v>0</v>
      </c>
      <c r="J512" s="232"/>
      <c r="K512" s="231">
        <f>ROUND(E512*J512,2)</f>
        <v>0</v>
      </c>
      <c r="L512" s="231">
        <v>21</v>
      </c>
      <c r="M512" s="231">
        <f>G512*(1+L512/100)</f>
        <v>0</v>
      </c>
      <c r="N512" s="230">
        <v>2.2399999999999998E-3</v>
      </c>
      <c r="O512" s="230">
        <f>ROUND(E512*N512,2)</f>
        <v>0.02</v>
      </c>
      <c r="P512" s="230">
        <v>0</v>
      </c>
      <c r="Q512" s="230">
        <f>ROUND(E512*P512,2)</f>
        <v>0</v>
      </c>
      <c r="R512" s="231"/>
      <c r="S512" s="231" t="s">
        <v>138</v>
      </c>
      <c r="T512" s="231" t="s">
        <v>139</v>
      </c>
      <c r="U512" s="231">
        <v>0.24898000000000001</v>
      </c>
      <c r="V512" s="231">
        <f>ROUND(E512*U512,2)</f>
        <v>2.44</v>
      </c>
      <c r="W512" s="231"/>
      <c r="X512" s="231" t="s">
        <v>140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141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65" t="s">
        <v>482</v>
      </c>
      <c r="D513" s="233"/>
      <c r="E513" s="234">
        <v>9.8000000000000007</v>
      </c>
      <c r="F513" s="231"/>
      <c r="G513" s="231"/>
      <c r="H513" s="231"/>
      <c r="I513" s="231"/>
      <c r="J513" s="231"/>
      <c r="K513" s="231"/>
      <c r="L513" s="231"/>
      <c r="M513" s="231"/>
      <c r="N513" s="230"/>
      <c r="O513" s="230"/>
      <c r="P513" s="230"/>
      <c r="Q513" s="230"/>
      <c r="R513" s="231"/>
      <c r="S513" s="231"/>
      <c r="T513" s="231"/>
      <c r="U513" s="231"/>
      <c r="V513" s="231"/>
      <c r="W513" s="231"/>
      <c r="X513" s="231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143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57">
        <v>69</v>
      </c>
      <c r="B514" s="258" t="s">
        <v>483</v>
      </c>
      <c r="C514" s="271" t="s">
        <v>484</v>
      </c>
      <c r="D514" s="259" t="s">
        <v>384</v>
      </c>
      <c r="E514" s="260">
        <v>6</v>
      </c>
      <c r="F514" s="261"/>
      <c r="G514" s="262">
        <f>ROUND(E514*F514,2)</f>
        <v>0</v>
      </c>
      <c r="H514" s="232"/>
      <c r="I514" s="231">
        <f>ROUND(E514*H514,2)</f>
        <v>0</v>
      </c>
      <c r="J514" s="232"/>
      <c r="K514" s="231">
        <f>ROUND(E514*J514,2)</f>
        <v>0</v>
      </c>
      <c r="L514" s="231">
        <v>21</v>
      </c>
      <c r="M514" s="231">
        <f>G514*(1+L514/100)</f>
        <v>0</v>
      </c>
      <c r="N514" s="230">
        <v>4.0600000000000002E-3</v>
      </c>
      <c r="O514" s="230">
        <f>ROUND(E514*N514,2)</f>
        <v>0.02</v>
      </c>
      <c r="P514" s="230">
        <v>0</v>
      </c>
      <c r="Q514" s="230">
        <f>ROUND(E514*P514,2)</f>
        <v>0</v>
      </c>
      <c r="R514" s="231"/>
      <c r="S514" s="231" t="s">
        <v>138</v>
      </c>
      <c r="T514" s="231" t="s">
        <v>139</v>
      </c>
      <c r="U514" s="231">
        <v>0.98899000000000004</v>
      </c>
      <c r="V514" s="231">
        <f>ROUND(E514*U514,2)</f>
        <v>5.93</v>
      </c>
      <c r="W514" s="231"/>
      <c r="X514" s="231" t="s">
        <v>140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141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50">
        <v>70</v>
      </c>
      <c r="B515" s="251" t="s">
        <v>485</v>
      </c>
      <c r="C515" s="264" t="s">
        <v>486</v>
      </c>
      <c r="D515" s="252" t="s">
        <v>314</v>
      </c>
      <c r="E515" s="253">
        <v>45.2</v>
      </c>
      <c r="F515" s="254"/>
      <c r="G515" s="255">
        <f>ROUND(E515*F515,2)</f>
        <v>0</v>
      </c>
      <c r="H515" s="232"/>
      <c r="I515" s="231">
        <f>ROUND(E515*H515,2)</f>
        <v>0</v>
      </c>
      <c r="J515" s="232"/>
      <c r="K515" s="231">
        <f>ROUND(E515*J515,2)</f>
        <v>0</v>
      </c>
      <c r="L515" s="231">
        <v>21</v>
      </c>
      <c r="M515" s="231">
        <f>G515*(1+L515/100)</f>
        <v>0</v>
      </c>
      <c r="N515" s="230">
        <v>3.2499999999999999E-3</v>
      </c>
      <c r="O515" s="230">
        <f>ROUND(E515*N515,2)</f>
        <v>0.15</v>
      </c>
      <c r="P515" s="230">
        <v>0</v>
      </c>
      <c r="Q515" s="230">
        <f>ROUND(E515*P515,2)</f>
        <v>0</v>
      </c>
      <c r="R515" s="231"/>
      <c r="S515" s="231" t="s">
        <v>138</v>
      </c>
      <c r="T515" s="231" t="s">
        <v>139</v>
      </c>
      <c r="U515" s="231">
        <v>0.58174999999999999</v>
      </c>
      <c r="V515" s="231">
        <f>ROUND(E515*U515,2)</f>
        <v>26.3</v>
      </c>
      <c r="W515" s="231"/>
      <c r="X515" s="231" t="s">
        <v>140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141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65" t="s">
        <v>487</v>
      </c>
      <c r="D516" s="233"/>
      <c r="E516" s="234">
        <v>45.2</v>
      </c>
      <c r="F516" s="231"/>
      <c r="G516" s="231"/>
      <c r="H516" s="231"/>
      <c r="I516" s="231"/>
      <c r="J516" s="231"/>
      <c r="K516" s="231"/>
      <c r="L516" s="231"/>
      <c r="M516" s="231"/>
      <c r="N516" s="230"/>
      <c r="O516" s="230"/>
      <c r="P516" s="230"/>
      <c r="Q516" s="230"/>
      <c r="R516" s="231"/>
      <c r="S516" s="231"/>
      <c r="T516" s="231"/>
      <c r="U516" s="231"/>
      <c r="V516" s="231"/>
      <c r="W516" s="231"/>
      <c r="X516" s="231"/>
      <c r="Y516" s="210"/>
      <c r="Z516" s="210"/>
      <c r="AA516" s="210"/>
      <c r="AB516" s="210"/>
      <c r="AC516" s="210"/>
      <c r="AD516" s="210"/>
      <c r="AE516" s="210"/>
      <c r="AF516" s="210"/>
      <c r="AG516" s="210" t="s">
        <v>143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50">
        <v>71</v>
      </c>
      <c r="B517" s="251" t="s">
        <v>488</v>
      </c>
      <c r="C517" s="264" t="s">
        <v>489</v>
      </c>
      <c r="D517" s="252" t="s">
        <v>314</v>
      </c>
      <c r="E517" s="253">
        <v>49</v>
      </c>
      <c r="F517" s="254"/>
      <c r="G517" s="255">
        <f>ROUND(E517*F517,2)</f>
        <v>0</v>
      </c>
      <c r="H517" s="232"/>
      <c r="I517" s="231">
        <f>ROUND(E517*H517,2)</f>
        <v>0</v>
      </c>
      <c r="J517" s="232"/>
      <c r="K517" s="231">
        <f>ROUND(E517*J517,2)</f>
        <v>0</v>
      </c>
      <c r="L517" s="231">
        <v>21</v>
      </c>
      <c r="M517" s="231">
        <f>G517*(1+L517/100)</f>
        <v>0</v>
      </c>
      <c r="N517" s="230">
        <v>2.7200000000000002E-3</v>
      </c>
      <c r="O517" s="230">
        <f>ROUND(E517*N517,2)</f>
        <v>0.13</v>
      </c>
      <c r="P517" s="230">
        <v>0</v>
      </c>
      <c r="Q517" s="230">
        <f>ROUND(E517*P517,2)</f>
        <v>0</v>
      </c>
      <c r="R517" s="231"/>
      <c r="S517" s="231" t="s">
        <v>138</v>
      </c>
      <c r="T517" s="231" t="s">
        <v>139</v>
      </c>
      <c r="U517" s="231">
        <v>0.85389999999999999</v>
      </c>
      <c r="V517" s="231">
        <f>ROUND(E517*U517,2)</f>
        <v>41.84</v>
      </c>
      <c r="W517" s="231"/>
      <c r="X517" s="231" t="s">
        <v>140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141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27"/>
      <c r="B518" s="228"/>
      <c r="C518" s="265" t="s">
        <v>490</v>
      </c>
      <c r="D518" s="233"/>
      <c r="E518" s="234">
        <v>49</v>
      </c>
      <c r="F518" s="231"/>
      <c r="G518" s="231"/>
      <c r="H518" s="231"/>
      <c r="I518" s="231"/>
      <c r="J518" s="231"/>
      <c r="K518" s="231"/>
      <c r="L518" s="231"/>
      <c r="M518" s="231"/>
      <c r="N518" s="230"/>
      <c r="O518" s="230"/>
      <c r="P518" s="230"/>
      <c r="Q518" s="230"/>
      <c r="R518" s="231"/>
      <c r="S518" s="231"/>
      <c r="T518" s="231"/>
      <c r="U518" s="231"/>
      <c r="V518" s="231"/>
      <c r="W518" s="231"/>
      <c r="X518" s="231"/>
      <c r="Y518" s="210"/>
      <c r="Z518" s="210"/>
      <c r="AA518" s="210"/>
      <c r="AB518" s="210"/>
      <c r="AC518" s="210"/>
      <c r="AD518" s="210"/>
      <c r="AE518" s="210"/>
      <c r="AF518" s="210"/>
      <c r="AG518" s="210" t="s">
        <v>143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50">
        <v>72</v>
      </c>
      <c r="B519" s="251" t="s">
        <v>491</v>
      </c>
      <c r="C519" s="264" t="s">
        <v>492</v>
      </c>
      <c r="D519" s="252" t="s">
        <v>314</v>
      </c>
      <c r="E519" s="253">
        <v>43</v>
      </c>
      <c r="F519" s="254"/>
      <c r="G519" s="255">
        <f>ROUND(E519*F519,2)</f>
        <v>0</v>
      </c>
      <c r="H519" s="232"/>
      <c r="I519" s="231">
        <f>ROUND(E519*H519,2)</f>
        <v>0</v>
      </c>
      <c r="J519" s="232"/>
      <c r="K519" s="231">
        <f>ROUND(E519*J519,2)</f>
        <v>0</v>
      </c>
      <c r="L519" s="231">
        <v>21</v>
      </c>
      <c r="M519" s="231">
        <f>G519*(1+L519/100)</f>
        <v>0</v>
      </c>
      <c r="N519" s="230">
        <v>2.6199999999999999E-3</v>
      </c>
      <c r="O519" s="230">
        <f>ROUND(E519*N519,2)</f>
        <v>0.11</v>
      </c>
      <c r="P519" s="230">
        <v>0</v>
      </c>
      <c r="Q519" s="230">
        <f>ROUND(E519*P519,2)</f>
        <v>0</v>
      </c>
      <c r="R519" s="231"/>
      <c r="S519" s="231" t="s">
        <v>138</v>
      </c>
      <c r="T519" s="231" t="s">
        <v>139</v>
      </c>
      <c r="U519" s="231">
        <v>0.52600000000000002</v>
      </c>
      <c r="V519" s="231">
        <f>ROUND(E519*U519,2)</f>
        <v>22.62</v>
      </c>
      <c r="W519" s="231"/>
      <c r="X519" s="231" t="s">
        <v>140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141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65" t="s">
        <v>493</v>
      </c>
      <c r="D520" s="233"/>
      <c r="E520" s="234">
        <v>43</v>
      </c>
      <c r="F520" s="231"/>
      <c r="G520" s="231"/>
      <c r="H520" s="231"/>
      <c r="I520" s="231"/>
      <c r="J520" s="231"/>
      <c r="K520" s="231"/>
      <c r="L520" s="231"/>
      <c r="M520" s="231"/>
      <c r="N520" s="230"/>
      <c r="O520" s="230"/>
      <c r="P520" s="230"/>
      <c r="Q520" s="230"/>
      <c r="R520" s="231"/>
      <c r="S520" s="231"/>
      <c r="T520" s="231"/>
      <c r="U520" s="231"/>
      <c r="V520" s="231"/>
      <c r="W520" s="231"/>
      <c r="X520" s="231"/>
      <c r="Y520" s="210"/>
      <c r="Z520" s="210"/>
      <c r="AA520" s="210"/>
      <c r="AB520" s="210"/>
      <c r="AC520" s="210"/>
      <c r="AD520" s="210"/>
      <c r="AE520" s="210"/>
      <c r="AF520" s="210"/>
      <c r="AG520" s="210" t="s">
        <v>143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>
        <v>73</v>
      </c>
      <c r="B521" s="228" t="s">
        <v>494</v>
      </c>
      <c r="C521" s="270" t="s">
        <v>495</v>
      </c>
      <c r="D521" s="229" t="s">
        <v>0</v>
      </c>
      <c r="E521" s="256"/>
      <c r="F521" s="232"/>
      <c r="G521" s="231">
        <f>ROUND(E521*F521,2)</f>
        <v>0</v>
      </c>
      <c r="H521" s="232"/>
      <c r="I521" s="231">
        <f>ROUND(E521*H521,2)</f>
        <v>0</v>
      </c>
      <c r="J521" s="232"/>
      <c r="K521" s="231">
        <f>ROUND(E521*J521,2)</f>
        <v>0</v>
      </c>
      <c r="L521" s="231">
        <v>21</v>
      </c>
      <c r="M521" s="231">
        <f>G521*(1+L521/100)</f>
        <v>0</v>
      </c>
      <c r="N521" s="230">
        <v>0</v>
      </c>
      <c r="O521" s="230">
        <f>ROUND(E521*N521,2)</f>
        <v>0</v>
      </c>
      <c r="P521" s="230">
        <v>0</v>
      </c>
      <c r="Q521" s="230">
        <f>ROUND(E521*P521,2)</f>
        <v>0</v>
      </c>
      <c r="R521" s="231"/>
      <c r="S521" s="231" t="s">
        <v>138</v>
      </c>
      <c r="T521" s="231" t="s">
        <v>139</v>
      </c>
      <c r="U521" s="231">
        <v>0</v>
      </c>
      <c r="V521" s="231">
        <f>ROUND(E521*U521,2)</f>
        <v>0</v>
      </c>
      <c r="W521" s="231"/>
      <c r="X521" s="231" t="s">
        <v>359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360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x14ac:dyDescent="0.25">
      <c r="A522" s="243" t="s">
        <v>133</v>
      </c>
      <c r="B522" s="244" t="s">
        <v>91</v>
      </c>
      <c r="C522" s="263" t="s">
        <v>92</v>
      </c>
      <c r="D522" s="245"/>
      <c r="E522" s="246"/>
      <c r="F522" s="247"/>
      <c r="G522" s="248">
        <f>SUMIF(AG523:AG527,"&lt;&gt;NOR",G523:G527)</f>
        <v>0</v>
      </c>
      <c r="H522" s="242"/>
      <c r="I522" s="242">
        <f>SUM(I523:I527)</f>
        <v>0</v>
      </c>
      <c r="J522" s="242"/>
      <c r="K522" s="242">
        <f>SUM(K523:K527)</f>
        <v>0</v>
      </c>
      <c r="L522" s="242"/>
      <c r="M522" s="242">
        <f>SUM(M523:M527)</f>
        <v>0</v>
      </c>
      <c r="N522" s="241"/>
      <c r="O522" s="241">
        <f>SUM(O523:O527)</f>
        <v>6.62</v>
      </c>
      <c r="P522" s="241"/>
      <c r="Q522" s="241">
        <f>SUM(Q523:Q527)</f>
        <v>0</v>
      </c>
      <c r="R522" s="242"/>
      <c r="S522" s="242"/>
      <c r="T522" s="242"/>
      <c r="U522" s="242"/>
      <c r="V522" s="242">
        <f>SUM(V523:V527)</f>
        <v>99.54</v>
      </c>
      <c r="W522" s="242"/>
      <c r="X522" s="242"/>
      <c r="AG522" t="s">
        <v>134</v>
      </c>
    </row>
    <row r="523" spans="1:60" outlineLevel="1" x14ac:dyDescent="0.25">
      <c r="A523" s="250">
        <v>74</v>
      </c>
      <c r="B523" s="251" t="s">
        <v>496</v>
      </c>
      <c r="C523" s="264" t="s">
        <v>497</v>
      </c>
      <c r="D523" s="252" t="s">
        <v>215</v>
      </c>
      <c r="E523" s="253">
        <v>440</v>
      </c>
      <c r="F523" s="254"/>
      <c r="G523" s="255">
        <f>ROUND(E523*F523,2)</f>
        <v>0</v>
      </c>
      <c r="H523" s="232"/>
      <c r="I523" s="231">
        <f>ROUND(E523*H523,2)</f>
        <v>0</v>
      </c>
      <c r="J523" s="232"/>
      <c r="K523" s="231">
        <f>ROUND(E523*J523,2)</f>
        <v>0</v>
      </c>
      <c r="L523" s="231">
        <v>21</v>
      </c>
      <c r="M523" s="231">
        <f>G523*(1+L523/100)</f>
        <v>0</v>
      </c>
      <c r="N523" s="230">
        <v>1.456E-2</v>
      </c>
      <c r="O523" s="230">
        <f>ROUND(E523*N523,2)</f>
        <v>6.41</v>
      </c>
      <c r="P523" s="230">
        <v>0</v>
      </c>
      <c r="Q523" s="230">
        <f>ROUND(E523*P523,2)</f>
        <v>0</v>
      </c>
      <c r="R523" s="231"/>
      <c r="S523" s="231" t="s">
        <v>138</v>
      </c>
      <c r="T523" s="231" t="s">
        <v>139</v>
      </c>
      <c r="U523" s="231">
        <v>0.21</v>
      </c>
      <c r="V523" s="231">
        <f>ROUND(E523*U523,2)</f>
        <v>92.4</v>
      </c>
      <c r="W523" s="231"/>
      <c r="X523" s="231" t="s">
        <v>140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141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65" t="s">
        <v>377</v>
      </c>
      <c r="D524" s="233"/>
      <c r="E524" s="234">
        <v>440</v>
      </c>
      <c r="F524" s="231"/>
      <c r="G524" s="231"/>
      <c r="H524" s="231"/>
      <c r="I524" s="231"/>
      <c r="J524" s="231"/>
      <c r="K524" s="231"/>
      <c r="L524" s="231"/>
      <c r="M524" s="231"/>
      <c r="N524" s="230"/>
      <c r="O524" s="230"/>
      <c r="P524" s="230"/>
      <c r="Q524" s="230"/>
      <c r="R524" s="231"/>
      <c r="S524" s="231"/>
      <c r="T524" s="231"/>
      <c r="U524" s="231"/>
      <c r="V524" s="231"/>
      <c r="W524" s="231"/>
      <c r="X524" s="231"/>
      <c r="Y524" s="210"/>
      <c r="Z524" s="210"/>
      <c r="AA524" s="210"/>
      <c r="AB524" s="210"/>
      <c r="AC524" s="210"/>
      <c r="AD524" s="210"/>
      <c r="AE524" s="210"/>
      <c r="AF524" s="210"/>
      <c r="AG524" s="210" t="s">
        <v>143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.399999999999999" outlineLevel="1" x14ac:dyDescent="0.25">
      <c r="A525" s="250">
        <v>75</v>
      </c>
      <c r="B525" s="251" t="s">
        <v>498</v>
      </c>
      <c r="C525" s="264" t="s">
        <v>499</v>
      </c>
      <c r="D525" s="252" t="s">
        <v>314</v>
      </c>
      <c r="E525" s="253">
        <v>27.45</v>
      </c>
      <c r="F525" s="254"/>
      <c r="G525" s="255">
        <f>ROUND(E525*F525,2)</f>
        <v>0</v>
      </c>
      <c r="H525" s="232"/>
      <c r="I525" s="231">
        <f>ROUND(E525*H525,2)</f>
        <v>0</v>
      </c>
      <c r="J525" s="232"/>
      <c r="K525" s="231">
        <f>ROUND(E525*J525,2)</f>
        <v>0</v>
      </c>
      <c r="L525" s="231">
        <v>21</v>
      </c>
      <c r="M525" s="231">
        <f>G525*(1+L525/100)</f>
        <v>0</v>
      </c>
      <c r="N525" s="230">
        <v>7.5300000000000002E-3</v>
      </c>
      <c r="O525" s="230">
        <f>ROUND(E525*N525,2)</f>
        <v>0.21</v>
      </c>
      <c r="P525" s="230">
        <v>0</v>
      </c>
      <c r="Q525" s="230">
        <f>ROUND(E525*P525,2)</f>
        <v>0</v>
      </c>
      <c r="R525" s="231"/>
      <c r="S525" s="231" t="s">
        <v>138</v>
      </c>
      <c r="T525" s="231" t="s">
        <v>139</v>
      </c>
      <c r="U525" s="231">
        <v>0.26</v>
      </c>
      <c r="V525" s="231">
        <f>ROUND(E525*U525,2)</f>
        <v>7.14</v>
      </c>
      <c r="W525" s="231"/>
      <c r="X525" s="231" t="s">
        <v>140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141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27"/>
      <c r="B526" s="228"/>
      <c r="C526" s="265" t="s">
        <v>500</v>
      </c>
      <c r="D526" s="233"/>
      <c r="E526" s="234">
        <v>27.45</v>
      </c>
      <c r="F526" s="231"/>
      <c r="G526" s="231"/>
      <c r="H526" s="231"/>
      <c r="I526" s="231"/>
      <c r="J526" s="231"/>
      <c r="K526" s="231"/>
      <c r="L526" s="231"/>
      <c r="M526" s="231"/>
      <c r="N526" s="230"/>
      <c r="O526" s="230"/>
      <c r="P526" s="230"/>
      <c r="Q526" s="230"/>
      <c r="R526" s="231"/>
      <c r="S526" s="231"/>
      <c r="T526" s="231"/>
      <c r="U526" s="231"/>
      <c r="V526" s="231"/>
      <c r="W526" s="231"/>
      <c r="X526" s="231"/>
      <c r="Y526" s="210"/>
      <c r="Z526" s="210"/>
      <c r="AA526" s="210"/>
      <c r="AB526" s="210"/>
      <c r="AC526" s="210"/>
      <c r="AD526" s="210"/>
      <c r="AE526" s="210"/>
      <c r="AF526" s="210"/>
      <c r="AG526" s="210" t="s">
        <v>143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>
        <v>76</v>
      </c>
      <c r="B527" s="228" t="s">
        <v>501</v>
      </c>
      <c r="C527" s="270" t="s">
        <v>502</v>
      </c>
      <c r="D527" s="229" t="s">
        <v>0</v>
      </c>
      <c r="E527" s="256"/>
      <c r="F527" s="232"/>
      <c r="G527" s="231">
        <f>ROUND(E527*F527,2)</f>
        <v>0</v>
      </c>
      <c r="H527" s="232"/>
      <c r="I527" s="231">
        <f>ROUND(E527*H527,2)</f>
        <v>0</v>
      </c>
      <c r="J527" s="232"/>
      <c r="K527" s="231">
        <f>ROUND(E527*J527,2)</f>
        <v>0</v>
      </c>
      <c r="L527" s="231">
        <v>21</v>
      </c>
      <c r="M527" s="231">
        <f>G527*(1+L527/100)</f>
        <v>0</v>
      </c>
      <c r="N527" s="230">
        <v>0</v>
      </c>
      <c r="O527" s="230">
        <f>ROUND(E527*N527,2)</f>
        <v>0</v>
      </c>
      <c r="P527" s="230">
        <v>0</v>
      </c>
      <c r="Q527" s="230">
        <f>ROUND(E527*P527,2)</f>
        <v>0</v>
      </c>
      <c r="R527" s="231"/>
      <c r="S527" s="231" t="s">
        <v>138</v>
      </c>
      <c r="T527" s="231" t="s">
        <v>139</v>
      </c>
      <c r="U527" s="231">
        <v>2.3E-2</v>
      </c>
      <c r="V527" s="231">
        <f>ROUND(E527*U527,2)</f>
        <v>0</v>
      </c>
      <c r="W527" s="231"/>
      <c r="X527" s="231" t="s">
        <v>359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360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x14ac:dyDescent="0.25">
      <c r="A528" s="243" t="s">
        <v>133</v>
      </c>
      <c r="B528" s="244" t="s">
        <v>93</v>
      </c>
      <c r="C528" s="263" t="s">
        <v>94</v>
      </c>
      <c r="D528" s="245"/>
      <c r="E528" s="246"/>
      <c r="F528" s="247"/>
      <c r="G528" s="248">
        <f>SUMIF(AG529:AG543,"&lt;&gt;NOR",G529:G543)</f>
        <v>0</v>
      </c>
      <c r="H528" s="242"/>
      <c r="I528" s="242">
        <f>SUM(I529:I543)</f>
        <v>0</v>
      </c>
      <c r="J528" s="242"/>
      <c r="K528" s="242">
        <f>SUM(K529:K543)</f>
        <v>0</v>
      </c>
      <c r="L528" s="242"/>
      <c r="M528" s="242">
        <f>SUM(M529:M543)</f>
        <v>0</v>
      </c>
      <c r="N528" s="241"/>
      <c r="O528" s="241">
        <f>SUM(O529:O543)</f>
        <v>3.26</v>
      </c>
      <c r="P528" s="241"/>
      <c r="Q528" s="241">
        <f>SUM(Q529:Q543)</f>
        <v>0</v>
      </c>
      <c r="R528" s="242"/>
      <c r="S528" s="242"/>
      <c r="T528" s="242"/>
      <c r="U528" s="242"/>
      <c r="V528" s="242">
        <f>SUM(V529:V543)</f>
        <v>132.18</v>
      </c>
      <c r="W528" s="242"/>
      <c r="X528" s="242"/>
      <c r="AG528" t="s">
        <v>134</v>
      </c>
    </row>
    <row r="529" spans="1:60" outlineLevel="1" x14ac:dyDescent="0.25">
      <c r="A529" s="250">
        <v>77</v>
      </c>
      <c r="B529" s="251" t="s">
        <v>503</v>
      </c>
      <c r="C529" s="264" t="s">
        <v>504</v>
      </c>
      <c r="D529" s="252" t="s">
        <v>215</v>
      </c>
      <c r="E529" s="253">
        <v>239.0264</v>
      </c>
      <c r="F529" s="254"/>
      <c r="G529" s="255">
        <f>ROUND(E529*F529,2)</f>
        <v>0</v>
      </c>
      <c r="H529" s="232"/>
      <c r="I529" s="231">
        <f>ROUND(E529*H529,2)</f>
        <v>0</v>
      </c>
      <c r="J529" s="232"/>
      <c r="K529" s="231">
        <f>ROUND(E529*J529,2)</f>
        <v>0</v>
      </c>
      <c r="L529" s="231">
        <v>21</v>
      </c>
      <c r="M529" s="231">
        <f>G529*(1+L529/100)</f>
        <v>0</v>
      </c>
      <c r="N529" s="230">
        <v>1.9000000000000001E-4</v>
      </c>
      <c r="O529" s="230">
        <f>ROUND(E529*N529,2)</f>
        <v>0.05</v>
      </c>
      <c r="P529" s="230">
        <v>0</v>
      </c>
      <c r="Q529" s="230">
        <f>ROUND(E529*P529,2)</f>
        <v>0</v>
      </c>
      <c r="R529" s="231"/>
      <c r="S529" s="231" t="s">
        <v>138</v>
      </c>
      <c r="T529" s="231" t="s">
        <v>139</v>
      </c>
      <c r="U529" s="231">
        <v>0.55300000000000005</v>
      </c>
      <c r="V529" s="231">
        <f>ROUND(E529*U529,2)</f>
        <v>132.18</v>
      </c>
      <c r="W529" s="231"/>
      <c r="X529" s="231" t="s">
        <v>140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141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5" t="s">
        <v>505</v>
      </c>
      <c r="D530" s="233"/>
      <c r="E530" s="234">
        <v>66.650000000000006</v>
      </c>
      <c r="F530" s="231"/>
      <c r="G530" s="231"/>
      <c r="H530" s="231"/>
      <c r="I530" s="231"/>
      <c r="J530" s="231"/>
      <c r="K530" s="231"/>
      <c r="L530" s="231"/>
      <c r="M530" s="231"/>
      <c r="N530" s="230"/>
      <c r="O530" s="230"/>
      <c r="P530" s="230"/>
      <c r="Q530" s="230"/>
      <c r="R530" s="231"/>
      <c r="S530" s="231"/>
      <c r="T530" s="231"/>
      <c r="U530" s="231"/>
      <c r="V530" s="231"/>
      <c r="W530" s="231"/>
      <c r="X530" s="231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143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65" t="s">
        <v>506</v>
      </c>
      <c r="D531" s="233"/>
      <c r="E531" s="234">
        <v>73.290000000000006</v>
      </c>
      <c r="F531" s="231"/>
      <c r="G531" s="231"/>
      <c r="H531" s="231"/>
      <c r="I531" s="231"/>
      <c r="J531" s="231"/>
      <c r="K531" s="231"/>
      <c r="L531" s="231"/>
      <c r="M531" s="231"/>
      <c r="N531" s="230"/>
      <c r="O531" s="230"/>
      <c r="P531" s="230"/>
      <c r="Q531" s="230"/>
      <c r="R531" s="231"/>
      <c r="S531" s="231"/>
      <c r="T531" s="231"/>
      <c r="U531" s="231"/>
      <c r="V531" s="231"/>
      <c r="W531" s="231"/>
      <c r="X531" s="231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143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65" t="s">
        <v>507</v>
      </c>
      <c r="D532" s="233"/>
      <c r="E532" s="234">
        <v>51.69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10"/>
      <c r="Z532" s="210"/>
      <c r="AA532" s="210"/>
      <c r="AB532" s="210"/>
      <c r="AC532" s="210"/>
      <c r="AD532" s="210"/>
      <c r="AE532" s="210"/>
      <c r="AF532" s="210"/>
      <c r="AG532" s="210" t="s">
        <v>143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65" t="s">
        <v>508</v>
      </c>
      <c r="D533" s="233"/>
      <c r="E533" s="234">
        <v>47.41</v>
      </c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10"/>
      <c r="Z533" s="210"/>
      <c r="AA533" s="210"/>
      <c r="AB533" s="210"/>
      <c r="AC533" s="210"/>
      <c r="AD533" s="210"/>
      <c r="AE533" s="210"/>
      <c r="AF533" s="210"/>
      <c r="AG533" s="210" t="s">
        <v>143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50">
        <v>78</v>
      </c>
      <c r="B534" s="251" t="s">
        <v>388</v>
      </c>
      <c r="C534" s="264" t="s">
        <v>389</v>
      </c>
      <c r="D534" s="252" t="s">
        <v>215</v>
      </c>
      <c r="E534" s="253">
        <v>286.83168000000001</v>
      </c>
      <c r="F534" s="254"/>
      <c r="G534" s="255">
        <f>ROUND(E534*F534,2)</f>
        <v>0</v>
      </c>
      <c r="H534" s="232"/>
      <c r="I534" s="231">
        <f>ROUND(E534*H534,2)</f>
        <v>0</v>
      </c>
      <c r="J534" s="232"/>
      <c r="K534" s="231">
        <f>ROUND(E534*J534,2)</f>
        <v>0</v>
      </c>
      <c r="L534" s="231">
        <v>21</v>
      </c>
      <c r="M534" s="231">
        <f>G534*(1+L534/100)</f>
        <v>0</v>
      </c>
      <c r="N534" s="230">
        <v>1.12E-2</v>
      </c>
      <c r="O534" s="230">
        <f>ROUND(E534*N534,2)</f>
        <v>3.21</v>
      </c>
      <c r="P534" s="230">
        <v>0</v>
      </c>
      <c r="Q534" s="230">
        <f>ROUND(E534*P534,2)</f>
        <v>0</v>
      </c>
      <c r="R534" s="231"/>
      <c r="S534" s="231" t="s">
        <v>385</v>
      </c>
      <c r="T534" s="231" t="s">
        <v>139</v>
      </c>
      <c r="U534" s="231">
        <v>0</v>
      </c>
      <c r="V534" s="231">
        <f>ROUND(E534*U534,2)</f>
        <v>0</v>
      </c>
      <c r="W534" s="231"/>
      <c r="X534" s="231" t="s">
        <v>181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182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67" t="s">
        <v>183</v>
      </c>
      <c r="D535" s="237"/>
      <c r="E535" s="238"/>
      <c r="F535" s="231"/>
      <c r="G535" s="231"/>
      <c r="H535" s="231"/>
      <c r="I535" s="231"/>
      <c r="J535" s="231"/>
      <c r="K535" s="231"/>
      <c r="L535" s="231"/>
      <c r="M535" s="231"/>
      <c r="N535" s="230"/>
      <c r="O535" s="230"/>
      <c r="P535" s="230"/>
      <c r="Q535" s="230"/>
      <c r="R535" s="231"/>
      <c r="S535" s="231"/>
      <c r="T535" s="231"/>
      <c r="U535" s="231"/>
      <c r="V535" s="231"/>
      <c r="W535" s="231"/>
      <c r="X535" s="231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143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68" t="s">
        <v>509</v>
      </c>
      <c r="D536" s="237"/>
      <c r="E536" s="238">
        <v>66.650000000000006</v>
      </c>
      <c r="F536" s="231"/>
      <c r="G536" s="231"/>
      <c r="H536" s="231"/>
      <c r="I536" s="231"/>
      <c r="J536" s="231"/>
      <c r="K536" s="231"/>
      <c r="L536" s="231"/>
      <c r="M536" s="231"/>
      <c r="N536" s="230"/>
      <c r="O536" s="230"/>
      <c r="P536" s="230"/>
      <c r="Q536" s="230"/>
      <c r="R536" s="231"/>
      <c r="S536" s="231"/>
      <c r="T536" s="231"/>
      <c r="U536" s="231"/>
      <c r="V536" s="231"/>
      <c r="W536" s="231"/>
      <c r="X536" s="231"/>
      <c r="Y536" s="210"/>
      <c r="Z536" s="210"/>
      <c r="AA536" s="210"/>
      <c r="AB536" s="210"/>
      <c r="AC536" s="210"/>
      <c r="AD536" s="210"/>
      <c r="AE536" s="210"/>
      <c r="AF536" s="210"/>
      <c r="AG536" s="210" t="s">
        <v>143</v>
      </c>
      <c r="AH536" s="210">
        <v>2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68" t="s">
        <v>510</v>
      </c>
      <c r="D537" s="237"/>
      <c r="E537" s="238">
        <v>73.290000000000006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143</v>
      </c>
      <c r="AH537" s="210">
        <v>2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68" t="s">
        <v>511</v>
      </c>
      <c r="D538" s="237"/>
      <c r="E538" s="238">
        <v>51.69</v>
      </c>
      <c r="F538" s="231"/>
      <c r="G538" s="231"/>
      <c r="H538" s="231"/>
      <c r="I538" s="231"/>
      <c r="J538" s="231"/>
      <c r="K538" s="231"/>
      <c r="L538" s="231"/>
      <c r="M538" s="231"/>
      <c r="N538" s="230"/>
      <c r="O538" s="230"/>
      <c r="P538" s="230"/>
      <c r="Q538" s="230"/>
      <c r="R538" s="231"/>
      <c r="S538" s="231"/>
      <c r="T538" s="231"/>
      <c r="U538" s="231"/>
      <c r="V538" s="231"/>
      <c r="W538" s="231"/>
      <c r="X538" s="231"/>
      <c r="Y538" s="210"/>
      <c r="Z538" s="210"/>
      <c r="AA538" s="210"/>
      <c r="AB538" s="210"/>
      <c r="AC538" s="210"/>
      <c r="AD538" s="210"/>
      <c r="AE538" s="210"/>
      <c r="AF538" s="210"/>
      <c r="AG538" s="210" t="s">
        <v>143</v>
      </c>
      <c r="AH538" s="210">
        <v>2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68" t="s">
        <v>512</v>
      </c>
      <c r="D539" s="237"/>
      <c r="E539" s="238">
        <v>47.41</v>
      </c>
      <c r="F539" s="231"/>
      <c r="G539" s="231"/>
      <c r="H539" s="231"/>
      <c r="I539" s="231"/>
      <c r="J539" s="231"/>
      <c r="K539" s="231"/>
      <c r="L539" s="231"/>
      <c r="M539" s="231"/>
      <c r="N539" s="230"/>
      <c r="O539" s="230"/>
      <c r="P539" s="230"/>
      <c r="Q539" s="230"/>
      <c r="R539" s="231"/>
      <c r="S539" s="231"/>
      <c r="T539" s="231"/>
      <c r="U539" s="231"/>
      <c r="V539" s="231"/>
      <c r="W539" s="231"/>
      <c r="X539" s="231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143</v>
      </c>
      <c r="AH539" s="210">
        <v>2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7"/>
      <c r="B540" s="228"/>
      <c r="C540" s="269" t="s">
        <v>190</v>
      </c>
      <c r="D540" s="239"/>
      <c r="E540" s="240">
        <v>239.03</v>
      </c>
      <c r="F540" s="231"/>
      <c r="G540" s="231"/>
      <c r="H540" s="231"/>
      <c r="I540" s="231"/>
      <c r="J540" s="231"/>
      <c r="K540" s="231"/>
      <c r="L540" s="231"/>
      <c r="M540" s="231"/>
      <c r="N540" s="230"/>
      <c r="O540" s="230"/>
      <c r="P540" s="230"/>
      <c r="Q540" s="230"/>
      <c r="R540" s="231"/>
      <c r="S540" s="231"/>
      <c r="T540" s="231"/>
      <c r="U540" s="231"/>
      <c r="V540" s="231"/>
      <c r="W540" s="231"/>
      <c r="X540" s="231"/>
      <c r="Y540" s="210"/>
      <c r="Z540" s="210"/>
      <c r="AA540" s="210"/>
      <c r="AB540" s="210"/>
      <c r="AC540" s="210"/>
      <c r="AD540" s="210"/>
      <c r="AE540" s="210"/>
      <c r="AF540" s="210"/>
      <c r="AG540" s="210" t="s">
        <v>143</v>
      </c>
      <c r="AH540" s="210">
        <v>3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67" t="s">
        <v>191</v>
      </c>
      <c r="D541" s="237"/>
      <c r="E541" s="238"/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10"/>
      <c r="Z541" s="210"/>
      <c r="AA541" s="210"/>
      <c r="AB541" s="210"/>
      <c r="AC541" s="210"/>
      <c r="AD541" s="210"/>
      <c r="AE541" s="210"/>
      <c r="AF541" s="210"/>
      <c r="AG541" s="210" t="s">
        <v>143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65" t="s">
        <v>513</v>
      </c>
      <c r="D542" s="233"/>
      <c r="E542" s="234">
        <v>286.83</v>
      </c>
      <c r="F542" s="231"/>
      <c r="G542" s="231"/>
      <c r="H542" s="231"/>
      <c r="I542" s="231"/>
      <c r="J542" s="231"/>
      <c r="K542" s="231"/>
      <c r="L542" s="231"/>
      <c r="M542" s="231"/>
      <c r="N542" s="230"/>
      <c r="O542" s="230"/>
      <c r="P542" s="230"/>
      <c r="Q542" s="230"/>
      <c r="R542" s="231"/>
      <c r="S542" s="231"/>
      <c r="T542" s="231"/>
      <c r="U542" s="231"/>
      <c r="V542" s="231"/>
      <c r="W542" s="231"/>
      <c r="X542" s="231"/>
      <c r="Y542" s="210"/>
      <c r="Z542" s="210"/>
      <c r="AA542" s="210"/>
      <c r="AB542" s="210"/>
      <c r="AC542" s="210"/>
      <c r="AD542" s="210"/>
      <c r="AE542" s="210"/>
      <c r="AF542" s="210"/>
      <c r="AG542" s="210" t="s">
        <v>143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27">
        <v>79</v>
      </c>
      <c r="B543" s="228" t="s">
        <v>514</v>
      </c>
      <c r="C543" s="270" t="s">
        <v>515</v>
      </c>
      <c r="D543" s="229" t="s">
        <v>0</v>
      </c>
      <c r="E543" s="256"/>
      <c r="F543" s="232"/>
      <c r="G543" s="231">
        <f>ROUND(E543*F543,2)</f>
        <v>0</v>
      </c>
      <c r="H543" s="232"/>
      <c r="I543" s="231">
        <f>ROUND(E543*H543,2)</f>
        <v>0</v>
      </c>
      <c r="J543" s="232"/>
      <c r="K543" s="231">
        <f>ROUND(E543*J543,2)</f>
        <v>0</v>
      </c>
      <c r="L543" s="231">
        <v>21</v>
      </c>
      <c r="M543" s="231">
        <f>G543*(1+L543/100)</f>
        <v>0</v>
      </c>
      <c r="N543" s="230">
        <v>0</v>
      </c>
      <c r="O543" s="230">
        <f>ROUND(E543*N543,2)</f>
        <v>0</v>
      </c>
      <c r="P543" s="230">
        <v>0</v>
      </c>
      <c r="Q543" s="230">
        <f>ROUND(E543*P543,2)</f>
        <v>0</v>
      </c>
      <c r="R543" s="231"/>
      <c r="S543" s="231" t="s">
        <v>138</v>
      </c>
      <c r="T543" s="231" t="s">
        <v>139</v>
      </c>
      <c r="U543" s="231">
        <v>0</v>
      </c>
      <c r="V543" s="231">
        <f>ROUND(E543*U543,2)</f>
        <v>0</v>
      </c>
      <c r="W543" s="231"/>
      <c r="X543" s="231" t="s">
        <v>359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360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5">
      <c r="A544" s="243" t="s">
        <v>133</v>
      </c>
      <c r="B544" s="244" t="s">
        <v>95</v>
      </c>
      <c r="C544" s="263" t="s">
        <v>96</v>
      </c>
      <c r="D544" s="245"/>
      <c r="E544" s="246"/>
      <c r="F544" s="247"/>
      <c r="G544" s="248">
        <f>SUMIF(AG545:AG557,"&lt;&gt;NOR",G545:G557)</f>
        <v>0</v>
      </c>
      <c r="H544" s="242"/>
      <c r="I544" s="242">
        <f>SUM(I545:I557)</f>
        <v>0</v>
      </c>
      <c r="J544" s="242"/>
      <c r="K544" s="242">
        <f>SUM(K545:K557)</f>
        <v>0</v>
      </c>
      <c r="L544" s="242"/>
      <c r="M544" s="242">
        <f>SUM(M545:M557)</f>
        <v>0</v>
      </c>
      <c r="N544" s="241"/>
      <c r="O544" s="241">
        <f>SUM(O545:O557)</f>
        <v>0</v>
      </c>
      <c r="P544" s="241"/>
      <c r="Q544" s="241">
        <f>SUM(Q545:Q557)</f>
        <v>0</v>
      </c>
      <c r="R544" s="242"/>
      <c r="S544" s="242"/>
      <c r="T544" s="242"/>
      <c r="U544" s="242"/>
      <c r="V544" s="242">
        <f>SUM(V545:V557)</f>
        <v>0</v>
      </c>
      <c r="W544" s="242"/>
      <c r="X544" s="242"/>
      <c r="AG544" t="s">
        <v>134</v>
      </c>
    </row>
    <row r="545" spans="1:60" outlineLevel="1" x14ac:dyDescent="0.25">
      <c r="A545" s="257">
        <v>80</v>
      </c>
      <c r="B545" s="258" t="s">
        <v>516</v>
      </c>
      <c r="C545" s="271" t="s">
        <v>517</v>
      </c>
      <c r="D545" s="259" t="s">
        <v>384</v>
      </c>
      <c r="E545" s="260">
        <v>1</v>
      </c>
      <c r="F545" s="261"/>
      <c r="G545" s="262">
        <f>ROUND(E545*F545,2)</f>
        <v>0</v>
      </c>
      <c r="H545" s="232"/>
      <c r="I545" s="231">
        <f>ROUND(E545*H545,2)</f>
        <v>0</v>
      </c>
      <c r="J545" s="232"/>
      <c r="K545" s="231">
        <f>ROUND(E545*J545,2)</f>
        <v>0</v>
      </c>
      <c r="L545" s="231">
        <v>21</v>
      </c>
      <c r="M545" s="231">
        <f>G545*(1+L545/100)</f>
        <v>0</v>
      </c>
      <c r="N545" s="230">
        <v>0</v>
      </c>
      <c r="O545" s="230">
        <f>ROUND(E545*N545,2)</f>
        <v>0</v>
      </c>
      <c r="P545" s="230">
        <v>0</v>
      </c>
      <c r="Q545" s="230">
        <f>ROUND(E545*P545,2)</f>
        <v>0</v>
      </c>
      <c r="R545" s="231"/>
      <c r="S545" s="231" t="s">
        <v>385</v>
      </c>
      <c r="T545" s="231" t="s">
        <v>139</v>
      </c>
      <c r="U545" s="231">
        <v>0</v>
      </c>
      <c r="V545" s="231">
        <f>ROUND(E545*U545,2)</f>
        <v>0</v>
      </c>
      <c r="W545" s="231"/>
      <c r="X545" s="231" t="s">
        <v>140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141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ht="20.399999999999999" outlineLevel="1" x14ac:dyDescent="0.25">
      <c r="A546" s="257">
        <v>81</v>
      </c>
      <c r="B546" s="258" t="s">
        <v>518</v>
      </c>
      <c r="C546" s="271" t="s">
        <v>519</v>
      </c>
      <c r="D546" s="259" t="s">
        <v>384</v>
      </c>
      <c r="E546" s="260">
        <v>2</v>
      </c>
      <c r="F546" s="261"/>
      <c r="G546" s="262">
        <f>ROUND(E546*F546,2)</f>
        <v>0</v>
      </c>
      <c r="H546" s="232"/>
      <c r="I546" s="231">
        <f>ROUND(E546*H546,2)</f>
        <v>0</v>
      </c>
      <c r="J546" s="232"/>
      <c r="K546" s="231">
        <f>ROUND(E546*J546,2)</f>
        <v>0</v>
      </c>
      <c r="L546" s="231">
        <v>21</v>
      </c>
      <c r="M546" s="231">
        <f>G546*(1+L546/100)</f>
        <v>0</v>
      </c>
      <c r="N546" s="230">
        <v>0</v>
      </c>
      <c r="O546" s="230">
        <f>ROUND(E546*N546,2)</f>
        <v>0</v>
      </c>
      <c r="P546" s="230">
        <v>0</v>
      </c>
      <c r="Q546" s="230">
        <f>ROUND(E546*P546,2)</f>
        <v>0</v>
      </c>
      <c r="R546" s="231"/>
      <c r="S546" s="231" t="s">
        <v>385</v>
      </c>
      <c r="T546" s="231" t="s">
        <v>139</v>
      </c>
      <c r="U546" s="231">
        <v>0</v>
      </c>
      <c r="V546" s="231">
        <f>ROUND(E546*U546,2)</f>
        <v>0</v>
      </c>
      <c r="W546" s="231"/>
      <c r="X546" s="231" t="s">
        <v>140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141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57">
        <v>82</v>
      </c>
      <c r="B547" s="258" t="s">
        <v>520</v>
      </c>
      <c r="C547" s="271" t="s">
        <v>521</v>
      </c>
      <c r="D547" s="259" t="s">
        <v>384</v>
      </c>
      <c r="E547" s="260">
        <v>1</v>
      </c>
      <c r="F547" s="261"/>
      <c r="G547" s="262">
        <f>ROUND(E547*F547,2)</f>
        <v>0</v>
      </c>
      <c r="H547" s="232"/>
      <c r="I547" s="231">
        <f>ROUND(E547*H547,2)</f>
        <v>0</v>
      </c>
      <c r="J547" s="232"/>
      <c r="K547" s="231">
        <f>ROUND(E547*J547,2)</f>
        <v>0</v>
      </c>
      <c r="L547" s="231">
        <v>21</v>
      </c>
      <c r="M547" s="231">
        <f>G547*(1+L547/100)</f>
        <v>0</v>
      </c>
      <c r="N547" s="230">
        <v>0</v>
      </c>
      <c r="O547" s="230">
        <f>ROUND(E547*N547,2)</f>
        <v>0</v>
      </c>
      <c r="P547" s="230">
        <v>0</v>
      </c>
      <c r="Q547" s="230">
        <f>ROUND(E547*P547,2)</f>
        <v>0</v>
      </c>
      <c r="R547" s="231"/>
      <c r="S547" s="231" t="s">
        <v>385</v>
      </c>
      <c r="T547" s="231" t="s">
        <v>139</v>
      </c>
      <c r="U547" s="231">
        <v>0</v>
      </c>
      <c r="V547" s="231">
        <f>ROUND(E547*U547,2)</f>
        <v>0</v>
      </c>
      <c r="W547" s="231"/>
      <c r="X547" s="231" t="s">
        <v>140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141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ht="20.399999999999999" outlineLevel="1" x14ac:dyDescent="0.25">
      <c r="A548" s="257">
        <v>83</v>
      </c>
      <c r="B548" s="258" t="s">
        <v>522</v>
      </c>
      <c r="C548" s="271" t="s">
        <v>523</v>
      </c>
      <c r="D548" s="259" t="s">
        <v>384</v>
      </c>
      <c r="E548" s="260">
        <v>2</v>
      </c>
      <c r="F548" s="261"/>
      <c r="G548" s="262">
        <f>ROUND(E548*F548,2)</f>
        <v>0</v>
      </c>
      <c r="H548" s="232"/>
      <c r="I548" s="231">
        <f>ROUND(E548*H548,2)</f>
        <v>0</v>
      </c>
      <c r="J548" s="232"/>
      <c r="K548" s="231">
        <f>ROUND(E548*J548,2)</f>
        <v>0</v>
      </c>
      <c r="L548" s="231">
        <v>21</v>
      </c>
      <c r="M548" s="231">
        <f>G548*(1+L548/100)</f>
        <v>0</v>
      </c>
      <c r="N548" s="230">
        <v>0</v>
      </c>
      <c r="O548" s="230">
        <f>ROUND(E548*N548,2)</f>
        <v>0</v>
      </c>
      <c r="P548" s="230">
        <v>0</v>
      </c>
      <c r="Q548" s="230">
        <f>ROUND(E548*P548,2)</f>
        <v>0</v>
      </c>
      <c r="R548" s="231"/>
      <c r="S548" s="231" t="s">
        <v>385</v>
      </c>
      <c r="T548" s="231" t="s">
        <v>139</v>
      </c>
      <c r="U548" s="231">
        <v>0</v>
      </c>
      <c r="V548" s="231">
        <f>ROUND(E548*U548,2)</f>
        <v>0</v>
      </c>
      <c r="W548" s="231"/>
      <c r="X548" s="231" t="s">
        <v>140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141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20.399999999999999" outlineLevel="1" x14ac:dyDescent="0.25">
      <c r="A549" s="257">
        <v>84</v>
      </c>
      <c r="B549" s="258" t="s">
        <v>524</v>
      </c>
      <c r="C549" s="271" t="s">
        <v>525</v>
      </c>
      <c r="D549" s="259" t="s">
        <v>384</v>
      </c>
      <c r="E549" s="260">
        <v>2</v>
      </c>
      <c r="F549" s="261"/>
      <c r="G549" s="262">
        <f>ROUND(E549*F549,2)</f>
        <v>0</v>
      </c>
      <c r="H549" s="232"/>
      <c r="I549" s="231">
        <f>ROUND(E549*H549,2)</f>
        <v>0</v>
      </c>
      <c r="J549" s="232"/>
      <c r="K549" s="231">
        <f>ROUND(E549*J549,2)</f>
        <v>0</v>
      </c>
      <c r="L549" s="231">
        <v>21</v>
      </c>
      <c r="M549" s="231">
        <f>G549*(1+L549/100)</f>
        <v>0</v>
      </c>
      <c r="N549" s="230">
        <v>0</v>
      </c>
      <c r="O549" s="230">
        <f>ROUND(E549*N549,2)</f>
        <v>0</v>
      </c>
      <c r="P549" s="230">
        <v>0</v>
      </c>
      <c r="Q549" s="230">
        <f>ROUND(E549*P549,2)</f>
        <v>0</v>
      </c>
      <c r="R549" s="231"/>
      <c r="S549" s="231" t="s">
        <v>385</v>
      </c>
      <c r="T549" s="231" t="s">
        <v>139</v>
      </c>
      <c r="U549" s="231">
        <v>0</v>
      </c>
      <c r="V549" s="231">
        <f>ROUND(E549*U549,2)</f>
        <v>0</v>
      </c>
      <c r="W549" s="231"/>
      <c r="X549" s="231" t="s">
        <v>140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141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20.399999999999999" outlineLevel="1" x14ac:dyDescent="0.25">
      <c r="A550" s="257">
        <v>85</v>
      </c>
      <c r="B550" s="258" t="s">
        <v>526</v>
      </c>
      <c r="C550" s="271" t="s">
        <v>527</v>
      </c>
      <c r="D550" s="259" t="s">
        <v>384</v>
      </c>
      <c r="E550" s="260">
        <v>1</v>
      </c>
      <c r="F550" s="261"/>
      <c r="G550" s="262">
        <f>ROUND(E550*F550,2)</f>
        <v>0</v>
      </c>
      <c r="H550" s="232"/>
      <c r="I550" s="231">
        <f>ROUND(E550*H550,2)</f>
        <v>0</v>
      </c>
      <c r="J550" s="232"/>
      <c r="K550" s="231">
        <f>ROUND(E550*J550,2)</f>
        <v>0</v>
      </c>
      <c r="L550" s="231">
        <v>21</v>
      </c>
      <c r="M550" s="231">
        <f>G550*(1+L550/100)</f>
        <v>0</v>
      </c>
      <c r="N550" s="230">
        <v>0</v>
      </c>
      <c r="O550" s="230">
        <f>ROUND(E550*N550,2)</f>
        <v>0</v>
      </c>
      <c r="P550" s="230">
        <v>0</v>
      </c>
      <c r="Q550" s="230">
        <f>ROUND(E550*P550,2)</f>
        <v>0</v>
      </c>
      <c r="R550" s="231"/>
      <c r="S550" s="231" t="s">
        <v>385</v>
      </c>
      <c r="T550" s="231" t="s">
        <v>139</v>
      </c>
      <c r="U550" s="231">
        <v>0</v>
      </c>
      <c r="V550" s="231">
        <f>ROUND(E550*U550,2)</f>
        <v>0</v>
      </c>
      <c r="W550" s="231"/>
      <c r="X550" s="231" t="s">
        <v>140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141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ht="20.399999999999999" outlineLevel="1" x14ac:dyDescent="0.25">
      <c r="A551" s="257">
        <v>86</v>
      </c>
      <c r="B551" s="258" t="s">
        <v>528</v>
      </c>
      <c r="C551" s="271" t="s">
        <v>529</v>
      </c>
      <c r="D551" s="259" t="s">
        <v>384</v>
      </c>
      <c r="E551" s="260">
        <v>1</v>
      </c>
      <c r="F551" s="261"/>
      <c r="G551" s="262">
        <f>ROUND(E551*F551,2)</f>
        <v>0</v>
      </c>
      <c r="H551" s="232"/>
      <c r="I551" s="231">
        <f>ROUND(E551*H551,2)</f>
        <v>0</v>
      </c>
      <c r="J551" s="232"/>
      <c r="K551" s="231">
        <f>ROUND(E551*J551,2)</f>
        <v>0</v>
      </c>
      <c r="L551" s="231">
        <v>21</v>
      </c>
      <c r="M551" s="231">
        <f>G551*(1+L551/100)</f>
        <v>0</v>
      </c>
      <c r="N551" s="230">
        <v>0</v>
      </c>
      <c r="O551" s="230">
        <f>ROUND(E551*N551,2)</f>
        <v>0</v>
      </c>
      <c r="P551" s="230">
        <v>0</v>
      </c>
      <c r="Q551" s="230">
        <f>ROUND(E551*P551,2)</f>
        <v>0</v>
      </c>
      <c r="R551" s="231"/>
      <c r="S551" s="231" t="s">
        <v>385</v>
      </c>
      <c r="T551" s="231" t="s">
        <v>139</v>
      </c>
      <c r="U551" s="231">
        <v>0</v>
      </c>
      <c r="V551" s="231">
        <f>ROUND(E551*U551,2)</f>
        <v>0</v>
      </c>
      <c r="W551" s="231"/>
      <c r="X551" s="231" t="s">
        <v>140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141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ht="20.399999999999999" outlineLevel="1" x14ac:dyDescent="0.25">
      <c r="A552" s="257">
        <v>87</v>
      </c>
      <c r="B552" s="258" t="s">
        <v>530</v>
      </c>
      <c r="C552" s="271" t="s">
        <v>527</v>
      </c>
      <c r="D552" s="259" t="s">
        <v>384</v>
      </c>
      <c r="E552" s="260">
        <v>1</v>
      </c>
      <c r="F552" s="261"/>
      <c r="G552" s="262">
        <f>ROUND(E552*F552,2)</f>
        <v>0</v>
      </c>
      <c r="H552" s="232"/>
      <c r="I552" s="231">
        <f>ROUND(E552*H552,2)</f>
        <v>0</v>
      </c>
      <c r="J552" s="232"/>
      <c r="K552" s="231">
        <f>ROUND(E552*J552,2)</f>
        <v>0</v>
      </c>
      <c r="L552" s="231">
        <v>21</v>
      </c>
      <c r="M552" s="231">
        <f>G552*(1+L552/100)</f>
        <v>0</v>
      </c>
      <c r="N552" s="230">
        <v>0</v>
      </c>
      <c r="O552" s="230">
        <f>ROUND(E552*N552,2)</f>
        <v>0</v>
      </c>
      <c r="P552" s="230">
        <v>0</v>
      </c>
      <c r="Q552" s="230">
        <f>ROUND(E552*P552,2)</f>
        <v>0</v>
      </c>
      <c r="R552" s="231"/>
      <c r="S552" s="231" t="s">
        <v>385</v>
      </c>
      <c r="T552" s="231" t="s">
        <v>139</v>
      </c>
      <c r="U552" s="231">
        <v>0</v>
      </c>
      <c r="V552" s="231">
        <f>ROUND(E552*U552,2)</f>
        <v>0</v>
      </c>
      <c r="W552" s="231"/>
      <c r="X552" s="231" t="s">
        <v>140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141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57">
        <v>88</v>
      </c>
      <c r="B553" s="258" t="s">
        <v>531</v>
      </c>
      <c r="C553" s="271" t="s">
        <v>532</v>
      </c>
      <c r="D553" s="259" t="s">
        <v>384</v>
      </c>
      <c r="E553" s="260">
        <v>1</v>
      </c>
      <c r="F553" s="261"/>
      <c r="G553" s="262">
        <f>ROUND(E553*F553,2)</f>
        <v>0</v>
      </c>
      <c r="H553" s="232"/>
      <c r="I553" s="231">
        <f>ROUND(E553*H553,2)</f>
        <v>0</v>
      </c>
      <c r="J553" s="232"/>
      <c r="K553" s="231">
        <f>ROUND(E553*J553,2)</f>
        <v>0</v>
      </c>
      <c r="L553" s="231">
        <v>21</v>
      </c>
      <c r="M553" s="231">
        <f>G553*(1+L553/100)</f>
        <v>0</v>
      </c>
      <c r="N553" s="230">
        <v>0</v>
      </c>
      <c r="O553" s="230">
        <f>ROUND(E553*N553,2)</f>
        <v>0</v>
      </c>
      <c r="P553" s="230">
        <v>0</v>
      </c>
      <c r="Q553" s="230">
        <f>ROUND(E553*P553,2)</f>
        <v>0</v>
      </c>
      <c r="R553" s="231"/>
      <c r="S553" s="231" t="s">
        <v>385</v>
      </c>
      <c r="T553" s="231" t="s">
        <v>139</v>
      </c>
      <c r="U553" s="231">
        <v>0</v>
      </c>
      <c r="V553" s="231">
        <f>ROUND(E553*U553,2)</f>
        <v>0</v>
      </c>
      <c r="W553" s="231"/>
      <c r="X553" s="231" t="s">
        <v>140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141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ht="20.399999999999999" outlineLevel="1" x14ac:dyDescent="0.25">
      <c r="A554" s="257">
        <v>89</v>
      </c>
      <c r="B554" s="258" t="s">
        <v>533</v>
      </c>
      <c r="C554" s="271" t="s">
        <v>534</v>
      </c>
      <c r="D554" s="259" t="s">
        <v>384</v>
      </c>
      <c r="E554" s="260">
        <v>4</v>
      </c>
      <c r="F554" s="261"/>
      <c r="G554" s="262">
        <f>ROUND(E554*F554,2)</f>
        <v>0</v>
      </c>
      <c r="H554" s="232"/>
      <c r="I554" s="231">
        <f>ROUND(E554*H554,2)</f>
        <v>0</v>
      </c>
      <c r="J554" s="232"/>
      <c r="K554" s="231">
        <f>ROUND(E554*J554,2)</f>
        <v>0</v>
      </c>
      <c r="L554" s="231">
        <v>21</v>
      </c>
      <c r="M554" s="231">
        <f>G554*(1+L554/100)</f>
        <v>0</v>
      </c>
      <c r="N554" s="230">
        <v>0</v>
      </c>
      <c r="O554" s="230">
        <f>ROUND(E554*N554,2)</f>
        <v>0</v>
      </c>
      <c r="P554" s="230">
        <v>0</v>
      </c>
      <c r="Q554" s="230">
        <f>ROUND(E554*P554,2)</f>
        <v>0</v>
      </c>
      <c r="R554" s="231"/>
      <c r="S554" s="231" t="s">
        <v>385</v>
      </c>
      <c r="T554" s="231" t="s">
        <v>139</v>
      </c>
      <c r="U554" s="231">
        <v>0</v>
      </c>
      <c r="V554" s="231">
        <f>ROUND(E554*U554,2)</f>
        <v>0</v>
      </c>
      <c r="W554" s="231"/>
      <c r="X554" s="231" t="s">
        <v>140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141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57">
        <v>90</v>
      </c>
      <c r="B555" s="258" t="s">
        <v>535</v>
      </c>
      <c r="C555" s="271" t="s">
        <v>536</v>
      </c>
      <c r="D555" s="259" t="s">
        <v>384</v>
      </c>
      <c r="E555" s="260">
        <v>4</v>
      </c>
      <c r="F555" s="261"/>
      <c r="G555" s="262">
        <f>ROUND(E555*F555,2)</f>
        <v>0</v>
      </c>
      <c r="H555" s="232"/>
      <c r="I555" s="231">
        <f>ROUND(E555*H555,2)</f>
        <v>0</v>
      </c>
      <c r="J555" s="232"/>
      <c r="K555" s="231">
        <f>ROUND(E555*J555,2)</f>
        <v>0</v>
      </c>
      <c r="L555" s="231">
        <v>21</v>
      </c>
      <c r="M555" s="231">
        <f>G555*(1+L555/100)</f>
        <v>0</v>
      </c>
      <c r="N555" s="230">
        <v>0</v>
      </c>
      <c r="O555" s="230">
        <f>ROUND(E555*N555,2)</f>
        <v>0</v>
      </c>
      <c r="P555" s="230">
        <v>0</v>
      </c>
      <c r="Q555" s="230">
        <f>ROUND(E555*P555,2)</f>
        <v>0</v>
      </c>
      <c r="R555" s="231"/>
      <c r="S555" s="231" t="s">
        <v>385</v>
      </c>
      <c r="T555" s="231" t="s">
        <v>139</v>
      </c>
      <c r="U555" s="231">
        <v>0</v>
      </c>
      <c r="V555" s="231">
        <f>ROUND(E555*U555,2)</f>
        <v>0</v>
      </c>
      <c r="W555" s="231"/>
      <c r="X555" s="231" t="s">
        <v>140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141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50">
        <v>91</v>
      </c>
      <c r="B556" s="251" t="s">
        <v>537</v>
      </c>
      <c r="C556" s="264" t="s">
        <v>538</v>
      </c>
      <c r="D556" s="252" t="s">
        <v>384</v>
      </c>
      <c r="E556" s="253">
        <v>1</v>
      </c>
      <c r="F556" s="254"/>
      <c r="G556" s="255">
        <f>ROUND(E556*F556,2)</f>
        <v>0</v>
      </c>
      <c r="H556" s="232"/>
      <c r="I556" s="231">
        <f>ROUND(E556*H556,2)</f>
        <v>0</v>
      </c>
      <c r="J556" s="232"/>
      <c r="K556" s="231">
        <f>ROUND(E556*J556,2)</f>
        <v>0</v>
      </c>
      <c r="L556" s="231">
        <v>21</v>
      </c>
      <c r="M556" s="231">
        <f>G556*(1+L556/100)</f>
        <v>0</v>
      </c>
      <c r="N556" s="230">
        <v>0</v>
      </c>
      <c r="O556" s="230">
        <f>ROUND(E556*N556,2)</f>
        <v>0</v>
      </c>
      <c r="P556" s="230">
        <v>0</v>
      </c>
      <c r="Q556" s="230">
        <f>ROUND(E556*P556,2)</f>
        <v>0</v>
      </c>
      <c r="R556" s="231"/>
      <c r="S556" s="231" t="s">
        <v>385</v>
      </c>
      <c r="T556" s="231" t="s">
        <v>139</v>
      </c>
      <c r="U556" s="231">
        <v>0</v>
      </c>
      <c r="V556" s="231">
        <f>ROUND(E556*U556,2)</f>
        <v>0</v>
      </c>
      <c r="W556" s="231"/>
      <c r="X556" s="231" t="s">
        <v>140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141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27">
        <v>92</v>
      </c>
      <c r="B557" s="228" t="s">
        <v>539</v>
      </c>
      <c r="C557" s="270" t="s">
        <v>540</v>
      </c>
      <c r="D557" s="229" t="s">
        <v>0</v>
      </c>
      <c r="E557" s="256"/>
      <c r="F557" s="232"/>
      <c r="G557" s="231">
        <f>ROUND(E557*F557,2)</f>
        <v>0</v>
      </c>
      <c r="H557" s="232"/>
      <c r="I557" s="231">
        <f>ROUND(E557*H557,2)</f>
        <v>0</v>
      </c>
      <c r="J557" s="232"/>
      <c r="K557" s="231">
        <f>ROUND(E557*J557,2)</f>
        <v>0</v>
      </c>
      <c r="L557" s="231">
        <v>21</v>
      </c>
      <c r="M557" s="231">
        <f>G557*(1+L557/100)</f>
        <v>0</v>
      </c>
      <c r="N557" s="230">
        <v>0</v>
      </c>
      <c r="O557" s="230">
        <f>ROUND(E557*N557,2)</f>
        <v>0</v>
      </c>
      <c r="P557" s="230">
        <v>0</v>
      </c>
      <c r="Q557" s="230">
        <f>ROUND(E557*P557,2)</f>
        <v>0</v>
      </c>
      <c r="R557" s="231"/>
      <c r="S557" s="231" t="s">
        <v>138</v>
      </c>
      <c r="T557" s="231" t="s">
        <v>139</v>
      </c>
      <c r="U557" s="231">
        <v>0</v>
      </c>
      <c r="V557" s="231">
        <f>ROUND(E557*U557,2)</f>
        <v>0</v>
      </c>
      <c r="W557" s="231"/>
      <c r="X557" s="231" t="s">
        <v>359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360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x14ac:dyDescent="0.25">
      <c r="A558" s="243" t="s">
        <v>133</v>
      </c>
      <c r="B558" s="244" t="s">
        <v>97</v>
      </c>
      <c r="C558" s="263" t="s">
        <v>98</v>
      </c>
      <c r="D558" s="245"/>
      <c r="E558" s="246"/>
      <c r="F558" s="247"/>
      <c r="G558" s="248">
        <f>SUMIF(AG559:AG648,"&lt;&gt;NOR",G559:G648)</f>
        <v>0</v>
      </c>
      <c r="H558" s="242"/>
      <c r="I558" s="242">
        <f>SUM(I559:I648)</f>
        <v>0</v>
      </c>
      <c r="J558" s="242"/>
      <c r="K558" s="242">
        <f>SUM(K559:K648)</f>
        <v>0</v>
      </c>
      <c r="L558" s="242"/>
      <c r="M558" s="242">
        <f>SUM(M559:M648)</f>
        <v>0</v>
      </c>
      <c r="N558" s="241"/>
      <c r="O558" s="241">
        <f>SUM(O559:O648)</f>
        <v>4.0999999999999996</v>
      </c>
      <c r="P558" s="241"/>
      <c r="Q558" s="241">
        <f>SUM(Q559:Q648)</f>
        <v>0</v>
      </c>
      <c r="R558" s="242"/>
      <c r="S558" s="242"/>
      <c r="T558" s="242"/>
      <c r="U558" s="242"/>
      <c r="V558" s="242">
        <f>SUM(V559:V648)</f>
        <v>297.67</v>
      </c>
      <c r="W558" s="242"/>
      <c r="X558" s="242"/>
      <c r="AG558" t="s">
        <v>134</v>
      </c>
    </row>
    <row r="559" spans="1:60" outlineLevel="1" x14ac:dyDescent="0.25">
      <c r="A559" s="250">
        <v>93</v>
      </c>
      <c r="B559" s="251" t="s">
        <v>541</v>
      </c>
      <c r="C559" s="264" t="s">
        <v>542</v>
      </c>
      <c r="D559" s="252" t="s">
        <v>137</v>
      </c>
      <c r="E559" s="253">
        <v>189.71245999999999</v>
      </c>
      <c r="F559" s="254"/>
      <c r="G559" s="255">
        <f>ROUND(E559*F559,2)</f>
        <v>0</v>
      </c>
      <c r="H559" s="232"/>
      <c r="I559" s="231">
        <f>ROUND(E559*H559,2)</f>
        <v>0</v>
      </c>
      <c r="J559" s="232"/>
      <c r="K559" s="231">
        <f>ROUND(E559*J559,2)</f>
        <v>0</v>
      </c>
      <c r="L559" s="231">
        <v>21</v>
      </c>
      <c r="M559" s="231">
        <f>G559*(1+L559/100)</f>
        <v>0</v>
      </c>
      <c r="N559" s="230">
        <v>1.6500000000000001E-2</v>
      </c>
      <c r="O559" s="230">
        <f>ROUND(E559*N559,2)</f>
        <v>3.13</v>
      </c>
      <c r="P559" s="230">
        <v>0</v>
      </c>
      <c r="Q559" s="230">
        <f>ROUND(E559*P559,2)</f>
        <v>0</v>
      </c>
      <c r="R559" s="231"/>
      <c r="S559" s="231" t="s">
        <v>138</v>
      </c>
      <c r="T559" s="231" t="s">
        <v>139</v>
      </c>
      <c r="U559" s="231">
        <v>0</v>
      </c>
      <c r="V559" s="231">
        <f>ROUND(E559*U559,2)</f>
        <v>0</v>
      </c>
      <c r="W559" s="231"/>
      <c r="X559" s="231" t="s">
        <v>140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141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67" t="s">
        <v>183</v>
      </c>
      <c r="D560" s="237"/>
      <c r="E560" s="238"/>
      <c r="F560" s="231"/>
      <c r="G560" s="231"/>
      <c r="H560" s="231"/>
      <c r="I560" s="231"/>
      <c r="J560" s="231"/>
      <c r="K560" s="231"/>
      <c r="L560" s="231"/>
      <c r="M560" s="231"/>
      <c r="N560" s="230"/>
      <c r="O560" s="230"/>
      <c r="P560" s="230"/>
      <c r="Q560" s="230"/>
      <c r="R560" s="231"/>
      <c r="S560" s="231"/>
      <c r="T560" s="231"/>
      <c r="U560" s="231"/>
      <c r="V560" s="231"/>
      <c r="W560" s="231"/>
      <c r="X560" s="231"/>
      <c r="Y560" s="210"/>
      <c r="Z560" s="210"/>
      <c r="AA560" s="210"/>
      <c r="AB560" s="210"/>
      <c r="AC560" s="210"/>
      <c r="AD560" s="210"/>
      <c r="AE560" s="210"/>
      <c r="AF560" s="210"/>
      <c r="AG560" s="210" t="s">
        <v>143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/>
      <c r="B561" s="228"/>
      <c r="C561" s="268" t="s">
        <v>509</v>
      </c>
      <c r="D561" s="237"/>
      <c r="E561" s="238">
        <v>66.650000000000006</v>
      </c>
      <c r="F561" s="231"/>
      <c r="G561" s="231"/>
      <c r="H561" s="231"/>
      <c r="I561" s="231"/>
      <c r="J561" s="231"/>
      <c r="K561" s="231"/>
      <c r="L561" s="231"/>
      <c r="M561" s="231"/>
      <c r="N561" s="230"/>
      <c r="O561" s="230"/>
      <c r="P561" s="230"/>
      <c r="Q561" s="230"/>
      <c r="R561" s="231"/>
      <c r="S561" s="231"/>
      <c r="T561" s="231"/>
      <c r="U561" s="231"/>
      <c r="V561" s="231"/>
      <c r="W561" s="231"/>
      <c r="X561" s="231"/>
      <c r="Y561" s="210"/>
      <c r="Z561" s="210"/>
      <c r="AA561" s="210"/>
      <c r="AB561" s="210"/>
      <c r="AC561" s="210"/>
      <c r="AD561" s="210"/>
      <c r="AE561" s="210"/>
      <c r="AF561" s="210"/>
      <c r="AG561" s="210" t="s">
        <v>143</v>
      </c>
      <c r="AH561" s="210">
        <v>2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68" t="s">
        <v>510</v>
      </c>
      <c r="D562" s="237"/>
      <c r="E562" s="238">
        <v>73.290000000000006</v>
      </c>
      <c r="F562" s="231"/>
      <c r="G562" s="231"/>
      <c r="H562" s="231"/>
      <c r="I562" s="231"/>
      <c r="J562" s="231"/>
      <c r="K562" s="231"/>
      <c r="L562" s="231"/>
      <c r="M562" s="231"/>
      <c r="N562" s="230"/>
      <c r="O562" s="230"/>
      <c r="P562" s="230"/>
      <c r="Q562" s="230"/>
      <c r="R562" s="231"/>
      <c r="S562" s="231"/>
      <c r="T562" s="231"/>
      <c r="U562" s="231"/>
      <c r="V562" s="231"/>
      <c r="W562" s="231"/>
      <c r="X562" s="231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143</v>
      </c>
      <c r="AH562" s="210">
        <v>2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68" t="s">
        <v>511</v>
      </c>
      <c r="D563" s="237"/>
      <c r="E563" s="238">
        <v>51.69</v>
      </c>
      <c r="F563" s="231"/>
      <c r="G563" s="231"/>
      <c r="H563" s="231"/>
      <c r="I563" s="231"/>
      <c r="J563" s="231"/>
      <c r="K563" s="231"/>
      <c r="L563" s="231"/>
      <c r="M563" s="231"/>
      <c r="N563" s="230"/>
      <c r="O563" s="230"/>
      <c r="P563" s="230"/>
      <c r="Q563" s="230"/>
      <c r="R563" s="231"/>
      <c r="S563" s="231"/>
      <c r="T563" s="231"/>
      <c r="U563" s="231"/>
      <c r="V563" s="231"/>
      <c r="W563" s="231"/>
      <c r="X563" s="231"/>
      <c r="Y563" s="210"/>
      <c r="Z563" s="210"/>
      <c r="AA563" s="210"/>
      <c r="AB563" s="210"/>
      <c r="AC563" s="210"/>
      <c r="AD563" s="210"/>
      <c r="AE563" s="210"/>
      <c r="AF563" s="210"/>
      <c r="AG563" s="210" t="s">
        <v>143</v>
      </c>
      <c r="AH563" s="210">
        <v>2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68" t="s">
        <v>512</v>
      </c>
      <c r="D564" s="237"/>
      <c r="E564" s="238">
        <v>47.41</v>
      </c>
      <c r="F564" s="231"/>
      <c r="G564" s="231"/>
      <c r="H564" s="231"/>
      <c r="I564" s="231"/>
      <c r="J564" s="231"/>
      <c r="K564" s="231"/>
      <c r="L564" s="231"/>
      <c r="M564" s="231"/>
      <c r="N564" s="230"/>
      <c r="O564" s="230"/>
      <c r="P564" s="230"/>
      <c r="Q564" s="230"/>
      <c r="R564" s="231"/>
      <c r="S564" s="231"/>
      <c r="T564" s="231"/>
      <c r="U564" s="231"/>
      <c r="V564" s="231"/>
      <c r="W564" s="231"/>
      <c r="X564" s="231"/>
      <c r="Y564" s="210"/>
      <c r="Z564" s="210"/>
      <c r="AA564" s="210"/>
      <c r="AB564" s="210"/>
      <c r="AC564" s="210"/>
      <c r="AD564" s="210"/>
      <c r="AE564" s="210"/>
      <c r="AF564" s="210"/>
      <c r="AG564" s="210" t="s">
        <v>143</v>
      </c>
      <c r="AH564" s="210">
        <v>2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27"/>
      <c r="B565" s="228"/>
      <c r="C565" s="269" t="s">
        <v>190</v>
      </c>
      <c r="D565" s="239"/>
      <c r="E565" s="240">
        <v>239.03</v>
      </c>
      <c r="F565" s="231"/>
      <c r="G565" s="231"/>
      <c r="H565" s="231"/>
      <c r="I565" s="231"/>
      <c r="J565" s="231"/>
      <c r="K565" s="231"/>
      <c r="L565" s="231"/>
      <c r="M565" s="231"/>
      <c r="N565" s="230"/>
      <c r="O565" s="230"/>
      <c r="P565" s="230"/>
      <c r="Q565" s="230"/>
      <c r="R565" s="231"/>
      <c r="S565" s="231"/>
      <c r="T565" s="231"/>
      <c r="U565" s="231"/>
      <c r="V565" s="231"/>
      <c r="W565" s="231"/>
      <c r="X565" s="231"/>
      <c r="Y565" s="210"/>
      <c r="Z565" s="210"/>
      <c r="AA565" s="210"/>
      <c r="AB565" s="210"/>
      <c r="AC565" s="210"/>
      <c r="AD565" s="210"/>
      <c r="AE565" s="210"/>
      <c r="AF565" s="210"/>
      <c r="AG565" s="210" t="s">
        <v>143</v>
      </c>
      <c r="AH565" s="210">
        <v>3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67" t="s">
        <v>191</v>
      </c>
      <c r="D566" s="237"/>
      <c r="E566" s="238"/>
      <c r="F566" s="231"/>
      <c r="G566" s="231"/>
      <c r="H566" s="231"/>
      <c r="I566" s="231"/>
      <c r="J566" s="231"/>
      <c r="K566" s="231"/>
      <c r="L566" s="231"/>
      <c r="M566" s="231"/>
      <c r="N566" s="230"/>
      <c r="O566" s="230"/>
      <c r="P566" s="230"/>
      <c r="Q566" s="230"/>
      <c r="R566" s="231"/>
      <c r="S566" s="231"/>
      <c r="T566" s="231"/>
      <c r="U566" s="231"/>
      <c r="V566" s="231"/>
      <c r="W566" s="231"/>
      <c r="X566" s="231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143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27"/>
      <c r="B567" s="228"/>
      <c r="C567" s="265" t="s">
        <v>543</v>
      </c>
      <c r="D567" s="233"/>
      <c r="E567" s="234">
        <v>6.31</v>
      </c>
      <c r="F567" s="231"/>
      <c r="G567" s="231"/>
      <c r="H567" s="231"/>
      <c r="I567" s="231"/>
      <c r="J567" s="231"/>
      <c r="K567" s="231"/>
      <c r="L567" s="231"/>
      <c r="M567" s="231"/>
      <c r="N567" s="230"/>
      <c r="O567" s="230"/>
      <c r="P567" s="230"/>
      <c r="Q567" s="230"/>
      <c r="R567" s="231"/>
      <c r="S567" s="231"/>
      <c r="T567" s="231"/>
      <c r="U567" s="231"/>
      <c r="V567" s="231"/>
      <c r="W567" s="231"/>
      <c r="X567" s="231"/>
      <c r="Y567" s="210"/>
      <c r="Z567" s="210"/>
      <c r="AA567" s="210"/>
      <c r="AB567" s="210"/>
      <c r="AC567" s="210"/>
      <c r="AD567" s="210"/>
      <c r="AE567" s="210"/>
      <c r="AF567" s="210"/>
      <c r="AG567" s="210" t="s">
        <v>143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27"/>
      <c r="B568" s="228"/>
      <c r="C568" s="266" t="s">
        <v>150</v>
      </c>
      <c r="D568" s="235"/>
      <c r="E568" s="236">
        <v>6.31</v>
      </c>
      <c r="F568" s="231"/>
      <c r="G568" s="231"/>
      <c r="H568" s="231"/>
      <c r="I568" s="231"/>
      <c r="J568" s="231"/>
      <c r="K568" s="231"/>
      <c r="L568" s="231"/>
      <c r="M568" s="231"/>
      <c r="N568" s="230"/>
      <c r="O568" s="230"/>
      <c r="P568" s="230"/>
      <c r="Q568" s="230"/>
      <c r="R568" s="231"/>
      <c r="S568" s="231"/>
      <c r="T568" s="231"/>
      <c r="U568" s="231"/>
      <c r="V568" s="231"/>
      <c r="W568" s="231"/>
      <c r="X568" s="231"/>
      <c r="Y568" s="210"/>
      <c r="Z568" s="210"/>
      <c r="AA568" s="210"/>
      <c r="AB568" s="210"/>
      <c r="AC568" s="210"/>
      <c r="AD568" s="210"/>
      <c r="AE568" s="210"/>
      <c r="AF568" s="210"/>
      <c r="AG568" s="210" t="s">
        <v>143</v>
      </c>
      <c r="AH568" s="210">
        <v>1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67" t="s">
        <v>183</v>
      </c>
      <c r="D569" s="237"/>
      <c r="E569" s="238"/>
      <c r="F569" s="231"/>
      <c r="G569" s="231"/>
      <c r="H569" s="231"/>
      <c r="I569" s="231"/>
      <c r="J569" s="231"/>
      <c r="K569" s="231"/>
      <c r="L569" s="231"/>
      <c r="M569" s="231"/>
      <c r="N569" s="230"/>
      <c r="O569" s="230"/>
      <c r="P569" s="230"/>
      <c r="Q569" s="230"/>
      <c r="R569" s="231"/>
      <c r="S569" s="231"/>
      <c r="T569" s="231"/>
      <c r="U569" s="231"/>
      <c r="V569" s="231"/>
      <c r="W569" s="231"/>
      <c r="X569" s="231"/>
      <c r="Y569" s="210"/>
      <c r="Z569" s="210"/>
      <c r="AA569" s="210"/>
      <c r="AB569" s="210"/>
      <c r="AC569" s="210"/>
      <c r="AD569" s="210"/>
      <c r="AE569" s="210"/>
      <c r="AF569" s="210"/>
      <c r="AG569" s="210" t="s">
        <v>143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68" t="s">
        <v>363</v>
      </c>
      <c r="D570" s="237"/>
      <c r="E570" s="238"/>
      <c r="F570" s="231"/>
      <c r="G570" s="231"/>
      <c r="H570" s="231"/>
      <c r="I570" s="231"/>
      <c r="J570" s="231"/>
      <c r="K570" s="231"/>
      <c r="L570" s="231"/>
      <c r="M570" s="231"/>
      <c r="N570" s="230"/>
      <c r="O570" s="230"/>
      <c r="P570" s="230"/>
      <c r="Q570" s="230"/>
      <c r="R570" s="231"/>
      <c r="S570" s="231"/>
      <c r="T570" s="231"/>
      <c r="U570" s="231"/>
      <c r="V570" s="231"/>
      <c r="W570" s="231"/>
      <c r="X570" s="231"/>
      <c r="Y570" s="210"/>
      <c r="Z570" s="210"/>
      <c r="AA570" s="210"/>
      <c r="AB570" s="210"/>
      <c r="AC570" s="210"/>
      <c r="AD570" s="210"/>
      <c r="AE570" s="210"/>
      <c r="AF570" s="210"/>
      <c r="AG570" s="210" t="s">
        <v>143</v>
      </c>
      <c r="AH570" s="210">
        <v>2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68" t="s">
        <v>364</v>
      </c>
      <c r="D571" s="237"/>
      <c r="E571" s="238">
        <v>11.05</v>
      </c>
      <c r="F571" s="231"/>
      <c r="G571" s="231"/>
      <c r="H571" s="231"/>
      <c r="I571" s="231"/>
      <c r="J571" s="231"/>
      <c r="K571" s="231"/>
      <c r="L571" s="231"/>
      <c r="M571" s="231"/>
      <c r="N571" s="230"/>
      <c r="O571" s="230"/>
      <c r="P571" s="230"/>
      <c r="Q571" s="230"/>
      <c r="R571" s="231"/>
      <c r="S571" s="231"/>
      <c r="T571" s="231"/>
      <c r="U571" s="231"/>
      <c r="V571" s="231"/>
      <c r="W571" s="231"/>
      <c r="X571" s="231"/>
      <c r="Y571" s="210"/>
      <c r="Z571" s="210"/>
      <c r="AA571" s="210"/>
      <c r="AB571" s="210"/>
      <c r="AC571" s="210"/>
      <c r="AD571" s="210"/>
      <c r="AE571" s="210"/>
      <c r="AF571" s="210"/>
      <c r="AG571" s="210" t="s">
        <v>143</v>
      </c>
      <c r="AH571" s="210">
        <v>2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68" t="s">
        <v>365</v>
      </c>
      <c r="D572" s="237"/>
      <c r="E572" s="238">
        <v>24.73</v>
      </c>
      <c r="F572" s="231"/>
      <c r="G572" s="231"/>
      <c r="H572" s="231"/>
      <c r="I572" s="231"/>
      <c r="J572" s="231"/>
      <c r="K572" s="231"/>
      <c r="L572" s="231"/>
      <c r="M572" s="231"/>
      <c r="N572" s="230"/>
      <c r="O572" s="230"/>
      <c r="P572" s="230"/>
      <c r="Q572" s="230"/>
      <c r="R572" s="231"/>
      <c r="S572" s="231"/>
      <c r="T572" s="231"/>
      <c r="U572" s="231"/>
      <c r="V572" s="231"/>
      <c r="W572" s="231"/>
      <c r="X572" s="231"/>
      <c r="Y572" s="210"/>
      <c r="Z572" s="210"/>
      <c r="AA572" s="210"/>
      <c r="AB572" s="210"/>
      <c r="AC572" s="210"/>
      <c r="AD572" s="210"/>
      <c r="AE572" s="210"/>
      <c r="AF572" s="210"/>
      <c r="AG572" s="210" t="s">
        <v>143</v>
      </c>
      <c r="AH572" s="210">
        <v>2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68" t="s">
        <v>366</v>
      </c>
      <c r="D573" s="237"/>
      <c r="E573" s="238">
        <v>2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10"/>
      <c r="Z573" s="210"/>
      <c r="AA573" s="210"/>
      <c r="AB573" s="210"/>
      <c r="AC573" s="210"/>
      <c r="AD573" s="210"/>
      <c r="AE573" s="210"/>
      <c r="AF573" s="210"/>
      <c r="AG573" s="210" t="s">
        <v>143</v>
      </c>
      <c r="AH573" s="210">
        <v>2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68" t="s">
        <v>367</v>
      </c>
      <c r="D574" s="237"/>
      <c r="E574" s="238">
        <v>2.85</v>
      </c>
      <c r="F574" s="231"/>
      <c r="G574" s="231"/>
      <c r="H574" s="231"/>
      <c r="I574" s="231"/>
      <c r="J574" s="231"/>
      <c r="K574" s="231"/>
      <c r="L574" s="231"/>
      <c r="M574" s="231"/>
      <c r="N574" s="230"/>
      <c r="O574" s="230"/>
      <c r="P574" s="230"/>
      <c r="Q574" s="230"/>
      <c r="R574" s="231"/>
      <c r="S574" s="231"/>
      <c r="T574" s="231"/>
      <c r="U574" s="231"/>
      <c r="V574" s="231"/>
      <c r="W574" s="231"/>
      <c r="X574" s="231"/>
      <c r="Y574" s="210"/>
      <c r="Z574" s="210"/>
      <c r="AA574" s="210"/>
      <c r="AB574" s="210"/>
      <c r="AC574" s="210"/>
      <c r="AD574" s="210"/>
      <c r="AE574" s="210"/>
      <c r="AF574" s="210"/>
      <c r="AG574" s="210" t="s">
        <v>143</v>
      </c>
      <c r="AH574" s="210">
        <v>2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69" t="s">
        <v>190</v>
      </c>
      <c r="D575" s="239"/>
      <c r="E575" s="240">
        <v>40.630000000000003</v>
      </c>
      <c r="F575" s="231"/>
      <c r="G575" s="231"/>
      <c r="H575" s="231"/>
      <c r="I575" s="231"/>
      <c r="J575" s="231"/>
      <c r="K575" s="231"/>
      <c r="L575" s="231"/>
      <c r="M575" s="231"/>
      <c r="N575" s="230"/>
      <c r="O575" s="230"/>
      <c r="P575" s="230"/>
      <c r="Q575" s="230"/>
      <c r="R575" s="231"/>
      <c r="S575" s="231"/>
      <c r="T575" s="231"/>
      <c r="U575" s="231"/>
      <c r="V575" s="231"/>
      <c r="W575" s="231"/>
      <c r="X575" s="231"/>
      <c r="Y575" s="210"/>
      <c r="Z575" s="210"/>
      <c r="AA575" s="210"/>
      <c r="AB575" s="210"/>
      <c r="AC575" s="210"/>
      <c r="AD575" s="210"/>
      <c r="AE575" s="210"/>
      <c r="AF575" s="210"/>
      <c r="AG575" s="210" t="s">
        <v>143</v>
      </c>
      <c r="AH575" s="210">
        <v>3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5">
      <c r="A576" s="227"/>
      <c r="B576" s="228"/>
      <c r="C576" s="267" t="s">
        <v>191</v>
      </c>
      <c r="D576" s="237"/>
      <c r="E576" s="238"/>
      <c r="F576" s="231"/>
      <c r="G576" s="231"/>
      <c r="H576" s="231"/>
      <c r="I576" s="231"/>
      <c r="J576" s="231"/>
      <c r="K576" s="231"/>
      <c r="L576" s="231"/>
      <c r="M576" s="231"/>
      <c r="N576" s="230"/>
      <c r="O576" s="230"/>
      <c r="P576" s="230"/>
      <c r="Q576" s="230"/>
      <c r="R576" s="231"/>
      <c r="S576" s="231"/>
      <c r="T576" s="231"/>
      <c r="U576" s="231"/>
      <c r="V576" s="231"/>
      <c r="W576" s="231"/>
      <c r="X576" s="231"/>
      <c r="Y576" s="210"/>
      <c r="Z576" s="210"/>
      <c r="AA576" s="210"/>
      <c r="AB576" s="210"/>
      <c r="AC576" s="210"/>
      <c r="AD576" s="210"/>
      <c r="AE576" s="210"/>
      <c r="AF576" s="210"/>
      <c r="AG576" s="210" t="s">
        <v>143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65" t="s">
        <v>368</v>
      </c>
      <c r="D577" s="233"/>
      <c r="E577" s="234">
        <v>1.07</v>
      </c>
      <c r="F577" s="231"/>
      <c r="G577" s="231"/>
      <c r="H577" s="231"/>
      <c r="I577" s="231"/>
      <c r="J577" s="231"/>
      <c r="K577" s="231"/>
      <c r="L577" s="231"/>
      <c r="M577" s="231"/>
      <c r="N577" s="230"/>
      <c r="O577" s="230"/>
      <c r="P577" s="230"/>
      <c r="Q577" s="230"/>
      <c r="R577" s="231"/>
      <c r="S577" s="231"/>
      <c r="T577" s="231"/>
      <c r="U577" s="231"/>
      <c r="V577" s="231"/>
      <c r="W577" s="231"/>
      <c r="X577" s="231"/>
      <c r="Y577" s="210"/>
      <c r="Z577" s="210"/>
      <c r="AA577" s="210"/>
      <c r="AB577" s="210"/>
      <c r="AC577" s="210"/>
      <c r="AD577" s="210"/>
      <c r="AE577" s="210"/>
      <c r="AF577" s="210"/>
      <c r="AG577" s="210" t="s">
        <v>143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66" t="s">
        <v>150</v>
      </c>
      <c r="D578" s="235"/>
      <c r="E578" s="236">
        <v>1.07</v>
      </c>
      <c r="F578" s="231"/>
      <c r="G578" s="231"/>
      <c r="H578" s="231"/>
      <c r="I578" s="231"/>
      <c r="J578" s="231"/>
      <c r="K578" s="231"/>
      <c r="L578" s="231"/>
      <c r="M578" s="231"/>
      <c r="N578" s="230"/>
      <c r="O578" s="230"/>
      <c r="P578" s="230"/>
      <c r="Q578" s="230"/>
      <c r="R578" s="231"/>
      <c r="S578" s="231"/>
      <c r="T578" s="231"/>
      <c r="U578" s="231"/>
      <c r="V578" s="231"/>
      <c r="W578" s="231"/>
      <c r="X578" s="231"/>
      <c r="Y578" s="210"/>
      <c r="Z578" s="210"/>
      <c r="AA578" s="210"/>
      <c r="AB578" s="210"/>
      <c r="AC578" s="210"/>
      <c r="AD578" s="210"/>
      <c r="AE578" s="210"/>
      <c r="AF578" s="210"/>
      <c r="AG578" s="210" t="s">
        <v>143</v>
      </c>
      <c r="AH578" s="210">
        <v>1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65" t="s">
        <v>437</v>
      </c>
      <c r="D579" s="233"/>
      <c r="E579" s="234">
        <v>26.18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10"/>
      <c r="Z579" s="210"/>
      <c r="AA579" s="210"/>
      <c r="AB579" s="210"/>
      <c r="AC579" s="210"/>
      <c r="AD579" s="210"/>
      <c r="AE579" s="210"/>
      <c r="AF579" s="210"/>
      <c r="AG579" s="210" t="s">
        <v>143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65" t="s">
        <v>438</v>
      </c>
      <c r="D580" s="233"/>
      <c r="E580" s="234">
        <v>24.64</v>
      </c>
      <c r="F580" s="231"/>
      <c r="G580" s="231"/>
      <c r="H580" s="231"/>
      <c r="I580" s="231"/>
      <c r="J580" s="231"/>
      <c r="K580" s="231"/>
      <c r="L580" s="231"/>
      <c r="M580" s="231"/>
      <c r="N580" s="230"/>
      <c r="O580" s="230"/>
      <c r="P580" s="230"/>
      <c r="Q580" s="230"/>
      <c r="R580" s="231"/>
      <c r="S580" s="231"/>
      <c r="T580" s="231"/>
      <c r="U580" s="231"/>
      <c r="V580" s="231"/>
      <c r="W580" s="231"/>
      <c r="X580" s="231"/>
      <c r="Y580" s="210"/>
      <c r="Z580" s="210"/>
      <c r="AA580" s="210"/>
      <c r="AB580" s="210"/>
      <c r="AC580" s="210"/>
      <c r="AD580" s="210"/>
      <c r="AE580" s="210"/>
      <c r="AF580" s="210"/>
      <c r="AG580" s="210" t="s">
        <v>143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66" t="s">
        <v>150</v>
      </c>
      <c r="D581" s="235"/>
      <c r="E581" s="236">
        <v>50.82</v>
      </c>
      <c r="F581" s="231"/>
      <c r="G581" s="231"/>
      <c r="H581" s="231"/>
      <c r="I581" s="231"/>
      <c r="J581" s="231"/>
      <c r="K581" s="231"/>
      <c r="L581" s="231"/>
      <c r="M581" s="231"/>
      <c r="N581" s="230"/>
      <c r="O581" s="230"/>
      <c r="P581" s="230"/>
      <c r="Q581" s="230"/>
      <c r="R581" s="231"/>
      <c r="S581" s="231"/>
      <c r="T581" s="231"/>
      <c r="U581" s="231"/>
      <c r="V581" s="231"/>
      <c r="W581" s="231"/>
      <c r="X581" s="231"/>
      <c r="Y581" s="210"/>
      <c r="Z581" s="210"/>
      <c r="AA581" s="210"/>
      <c r="AB581" s="210"/>
      <c r="AC581" s="210"/>
      <c r="AD581" s="210"/>
      <c r="AE581" s="210"/>
      <c r="AF581" s="210"/>
      <c r="AG581" s="210" t="s">
        <v>143</v>
      </c>
      <c r="AH581" s="210">
        <v>1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65" t="s">
        <v>439</v>
      </c>
      <c r="D582" s="233"/>
      <c r="E582" s="234">
        <v>3.94</v>
      </c>
      <c r="F582" s="231"/>
      <c r="G582" s="231"/>
      <c r="H582" s="231"/>
      <c r="I582" s="231"/>
      <c r="J582" s="231"/>
      <c r="K582" s="231"/>
      <c r="L582" s="231"/>
      <c r="M582" s="231"/>
      <c r="N582" s="230"/>
      <c r="O582" s="230"/>
      <c r="P582" s="230"/>
      <c r="Q582" s="230"/>
      <c r="R582" s="231"/>
      <c r="S582" s="231"/>
      <c r="T582" s="231"/>
      <c r="U582" s="231"/>
      <c r="V582" s="231"/>
      <c r="W582" s="231"/>
      <c r="X582" s="231"/>
      <c r="Y582" s="210"/>
      <c r="Z582" s="210"/>
      <c r="AA582" s="210"/>
      <c r="AB582" s="210"/>
      <c r="AC582" s="210"/>
      <c r="AD582" s="210"/>
      <c r="AE582" s="210"/>
      <c r="AF582" s="210"/>
      <c r="AG582" s="210" t="s">
        <v>143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65" t="s">
        <v>440</v>
      </c>
      <c r="D583" s="233"/>
      <c r="E583" s="234">
        <v>11.25</v>
      </c>
      <c r="F583" s="231"/>
      <c r="G583" s="231"/>
      <c r="H583" s="231"/>
      <c r="I583" s="231"/>
      <c r="J583" s="231"/>
      <c r="K583" s="231"/>
      <c r="L583" s="231"/>
      <c r="M583" s="231"/>
      <c r="N583" s="230"/>
      <c r="O583" s="230"/>
      <c r="P583" s="230"/>
      <c r="Q583" s="230"/>
      <c r="R583" s="231"/>
      <c r="S583" s="231"/>
      <c r="T583" s="231"/>
      <c r="U583" s="231"/>
      <c r="V583" s="231"/>
      <c r="W583" s="231"/>
      <c r="X583" s="231"/>
      <c r="Y583" s="210"/>
      <c r="Z583" s="210"/>
      <c r="AA583" s="210"/>
      <c r="AB583" s="210"/>
      <c r="AC583" s="210"/>
      <c r="AD583" s="210"/>
      <c r="AE583" s="210"/>
      <c r="AF583" s="210"/>
      <c r="AG583" s="210" t="s">
        <v>143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65" t="s">
        <v>441</v>
      </c>
      <c r="D584" s="233"/>
      <c r="E584" s="234">
        <v>1.19</v>
      </c>
      <c r="F584" s="231"/>
      <c r="G584" s="231"/>
      <c r="H584" s="231"/>
      <c r="I584" s="231"/>
      <c r="J584" s="231"/>
      <c r="K584" s="231"/>
      <c r="L584" s="231"/>
      <c r="M584" s="231"/>
      <c r="N584" s="230"/>
      <c r="O584" s="230"/>
      <c r="P584" s="230"/>
      <c r="Q584" s="230"/>
      <c r="R584" s="231"/>
      <c r="S584" s="231"/>
      <c r="T584" s="231"/>
      <c r="U584" s="231"/>
      <c r="V584" s="231"/>
      <c r="W584" s="231"/>
      <c r="X584" s="231"/>
      <c r="Y584" s="210"/>
      <c r="Z584" s="210"/>
      <c r="AA584" s="210"/>
      <c r="AB584" s="210"/>
      <c r="AC584" s="210"/>
      <c r="AD584" s="210"/>
      <c r="AE584" s="210"/>
      <c r="AF584" s="210"/>
      <c r="AG584" s="210" t="s">
        <v>143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65" t="s">
        <v>442</v>
      </c>
      <c r="D585" s="233"/>
      <c r="E585" s="234">
        <v>0.21</v>
      </c>
      <c r="F585" s="231"/>
      <c r="G585" s="231"/>
      <c r="H585" s="231"/>
      <c r="I585" s="231"/>
      <c r="J585" s="231"/>
      <c r="K585" s="231"/>
      <c r="L585" s="231"/>
      <c r="M585" s="231"/>
      <c r="N585" s="230"/>
      <c r="O585" s="230"/>
      <c r="P585" s="230"/>
      <c r="Q585" s="230"/>
      <c r="R585" s="231"/>
      <c r="S585" s="231"/>
      <c r="T585" s="231"/>
      <c r="U585" s="231"/>
      <c r="V585" s="231"/>
      <c r="W585" s="231"/>
      <c r="X585" s="231"/>
      <c r="Y585" s="210"/>
      <c r="Z585" s="210"/>
      <c r="AA585" s="210"/>
      <c r="AB585" s="210"/>
      <c r="AC585" s="210"/>
      <c r="AD585" s="210"/>
      <c r="AE585" s="210"/>
      <c r="AF585" s="210"/>
      <c r="AG585" s="210" t="s">
        <v>143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65" t="s">
        <v>443</v>
      </c>
      <c r="D586" s="233"/>
      <c r="E586" s="234">
        <v>0.19</v>
      </c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10"/>
      <c r="Z586" s="210"/>
      <c r="AA586" s="210"/>
      <c r="AB586" s="210"/>
      <c r="AC586" s="210"/>
      <c r="AD586" s="210"/>
      <c r="AE586" s="210"/>
      <c r="AF586" s="210"/>
      <c r="AG586" s="210" t="s">
        <v>143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65" t="s">
        <v>444</v>
      </c>
      <c r="D587" s="233"/>
      <c r="E587" s="234">
        <v>0.66</v>
      </c>
      <c r="F587" s="231"/>
      <c r="G587" s="231"/>
      <c r="H587" s="231"/>
      <c r="I587" s="231"/>
      <c r="J587" s="231"/>
      <c r="K587" s="231"/>
      <c r="L587" s="231"/>
      <c r="M587" s="231"/>
      <c r="N587" s="230"/>
      <c r="O587" s="230"/>
      <c r="P587" s="230"/>
      <c r="Q587" s="230"/>
      <c r="R587" s="231"/>
      <c r="S587" s="231"/>
      <c r="T587" s="231"/>
      <c r="U587" s="231"/>
      <c r="V587" s="231"/>
      <c r="W587" s="231"/>
      <c r="X587" s="231"/>
      <c r="Y587" s="210"/>
      <c r="Z587" s="210"/>
      <c r="AA587" s="210"/>
      <c r="AB587" s="210"/>
      <c r="AC587" s="210"/>
      <c r="AD587" s="210"/>
      <c r="AE587" s="210"/>
      <c r="AF587" s="210"/>
      <c r="AG587" s="210" t="s">
        <v>143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65" t="s">
        <v>445</v>
      </c>
      <c r="D588" s="233"/>
      <c r="E588" s="234">
        <v>0.45</v>
      </c>
      <c r="F588" s="231"/>
      <c r="G588" s="231"/>
      <c r="H588" s="231"/>
      <c r="I588" s="231"/>
      <c r="J588" s="231"/>
      <c r="K588" s="231"/>
      <c r="L588" s="231"/>
      <c r="M588" s="231"/>
      <c r="N588" s="230"/>
      <c r="O588" s="230"/>
      <c r="P588" s="230"/>
      <c r="Q588" s="230"/>
      <c r="R588" s="231"/>
      <c r="S588" s="231"/>
      <c r="T588" s="231"/>
      <c r="U588" s="231"/>
      <c r="V588" s="231"/>
      <c r="W588" s="231"/>
      <c r="X588" s="231"/>
      <c r="Y588" s="210"/>
      <c r="Z588" s="210"/>
      <c r="AA588" s="210"/>
      <c r="AB588" s="210"/>
      <c r="AC588" s="210"/>
      <c r="AD588" s="210"/>
      <c r="AE588" s="210"/>
      <c r="AF588" s="210"/>
      <c r="AG588" s="210" t="s">
        <v>143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65" t="s">
        <v>446</v>
      </c>
      <c r="D589" s="233"/>
      <c r="E589" s="234">
        <v>0.38</v>
      </c>
      <c r="F589" s="231"/>
      <c r="G589" s="231"/>
      <c r="H589" s="231"/>
      <c r="I589" s="231"/>
      <c r="J589" s="231"/>
      <c r="K589" s="231"/>
      <c r="L589" s="231"/>
      <c r="M589" s="231"/>
      <c r="N589" s="230"/>
      <c r="O589" s="230"/>
      <c r="P589" s="230"/>
      <c r="Q589" s="230"/>
      <c r="R589" s="231"/>
      <c r="S589" s="231"/>
      <c r="T589" s="231"/>
      <c r="U589" s="231"/>
      <c r="V589" s="231"/>
      <c r="W589" s="231"/>
      <c r="X589" s="231"/>
      <c r="Y589" s="210"/>
      <c r="Z589" s="210"/>
      <c r="AA589" s="210"/>
      <c r="AB589" s="210"/>
      <c r="AC589" s="210"/>
      <c r="AD589" s="210"/>
      <c r="AE589" s="210"/>
      <c r="AF589" s="210"/>
      <c r="AG589" s="210" t="s">
        <v>143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20.399999999999999" outlineLevel="1" x14ac:dyDescent="0.25">
      <c r="A590" s="227"/>
      <c r="B590" s="228"/>
      <c r="C590" s="265" t="s">
        <v>447</v>
      </c>
      <c r="D590" s="233"/>
      <c r="E590" s="234">
        <v>0.48</v>
      </c>
      <c r="F590" s="231"/>
      <c r="G590" s="231"/>
      <c r="H590" s="231"/>
      <c r="I590" s="231"/>
      <c r="J590" s="231"/>
      <c r="K590" s="231"/>
      <c r="L590" s="231"/>
      <c r="M590" s="231"/>
      <c r="N590" s="230"/>
      <c r="O590" s="230"/>
      <c r="P590" s="230"/>
      <c r="Q590" s="230"/>
      <c r="R590" s="231"/>
      <c r="S590" s="231"/>
      <c r="T590" s="231"/>
      <c r="U590" s="231"/>
      <c r="V590" s="231"/>
      <c r="W590" s="231"/>
      <c r="X590" s="231"/>
      <c r="Y590" s="210"/>
      <c r="Z590" s="210"/>
      <c r="AA590" s="210"/>
      <c r="AB590" s="210"/>
      <c r="AC590" s="210"/>
      <c r="AD590" s="210"/>
      <c r="AE590" s="210"/>
      <c r="AF590" s="210"/>
      <c r="AG590" s="210" t="s">
        <v>143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65" t="s">
        <v>448</v>
      </c>
      <c r="D591" s="233"/>
      <c r="E591" s="234">
        <v>0.65</v>
      </c>
      <c r="F591" s="231"/>
      <c r="G591" s="231"/>
      <c r="H591" s="231"/>
      <c r="I591" s="231"/>
      <c r="J591" s="231"/>
      <c r="K591" s="231"/>
      <c r="L591" s="231"/>
      <c r="M591" s="231"/>
      <c r="N591" s="230"/>
      <c r="O591" s="230"/>
      <c r="P591" s="230"/>
      <c r="Q591" s="230"/>
      <c r="R591" s="231"/>
      <c r="S591" s="231"/>
      <c r="T591" s="231"/>
      <c r="U591" s="231"/>
      <c r="V591" s="231"/>
      <c r="W591" s="231"/>
      <c r="X591" s="231"/>
      <c r="Y591" s="210"/>
      <c r="Z591" s="210"/>
      <c r="AA591" s="210"/>
      <c r="AB591" s="210"/>
      <c r="AC591" s="210"/>
      <c r="AD591" s="210"/>
      <c r="AE591" s="210"/>
      <c r="AF591" s="210"/>
      <c r="AG591" s="210" t="s">
        <v>143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ht="20.399999999999999" outlineLevel="1" x14ac:dyDescent="0.25">
      <c r="A592" s="227"/>
      <c r="B592" s="228"/>
      <c r="C592" s="265" t="s">
        <v>449</v>
      </c>
      <c r="D592" s="233"/>
      <c r="E592" s="234">
        <v>11.41</v>
      </c>
      <c r="F592" s="231"/>
      <c r="G592" s="231"/>
      <c r="H592" s="231"/>
      <c r="I592" s="231"/>
      <c r="J592" s="231"/>
      <c r="K592" s="231"/>
      <c r="L592" s="231"/>
      <c r="M592" s="231"/>
      <c r="N592" s="230"/>
      <c r="O592" s="230"/>
      <c r="P592" s="230"/>
      <c r="Q592" s="230"/>
      <c r="R592" s="231"/>
      <c r="S592" s="231"/>
      <c r="T592" s="231"/>
      <c r="U592" s="231"/>
      <c r="V592" s="231"/>
      <c r="W592" s="231"/>
      <c r="X592" s="231"/>
      <c r="Y592" s="210"/>
      <c r="Z592" s="210"/>
      <c r="AA592" s="210"/>
      <c r="AB592" s="210"/>
      <c r="AC592" s="210"/>
      <c r="AD592" s="210"/>
      <c r="AE592" s="210"/>
      <c r="AF592" s="210"/>
      <c r="AG592" s="210" t="s">
        <v>143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65" t="s">
        <v>450</v>
      </c>
      <c r="D593" s="233"/>
      <c r="E593" s="234">
        <v>1.28</v>
      </c>
      <c r="F593" s="231"/>
      <c r="G593" s="231"/>
      <c r="H593" s="231"/>
      <c r="I593" s="231"/>
      <c r="J593" s="231"/>
      <c r="K593" s="231"/>
      <c r="L593" s="231"/>
      <c r="M593" s="231"/>
      <c r="N593" s="230"/>
      <c r="O593" s="230"/>
      <c r="P593" s="230"/>
      <c r="Q593" s="230"/>
      <c r="R593" s="231"/>
      <c r="S593" s="231"/>
      <c r="T593" s="231"/>
      <c r="U593" s="231"/>
      <c r="V593" s="231"/>
      <c r="W593" s="231"/>
      <c r="X593" s="231"/>
      <c r="Y593" s="210"/>
      <c r="Z593" s="210"/>
      <c r="AA593" s="210"/>
      <c r="AB593" s="210"/>
      <c r="AC593" s="210"/>
      <c r="AD593" s="210"/>
      <c r="AE593" s="210"/>
      <c r="AF593" s="210"/>
      <c r="AG593" s="210" t="s">
        <v>143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65" t="s">
        <v>451</v>
      </c>
      <c r="D594" s="233"/>
      <c r="E594" s="234">
        <v>1.74</v>
      </c>
      <c r="F594" s="231"/>
      <c r="G594" s="231"/>
      <c r="H594" s="231"/>
      <c r="I594" s="231"/>
      <c r="J594" s="231"/>
      <c r="K594" s="231"/>
      <c r="L594" s="231"/>
      <c r="M594" s="231"/>
      <c r="N594" s="230"/>
      <c r="O594" s="230"/>
      <c r="P594" s="230"/>
      <c r="Q594" s="230"/>
      <c r="R594" s="231"/>
      <c r="S594" s="231"/>
      <c r="T594" s="231"/>
      <c r="U594" s="231"/>
      <c r="V594" s="231"/>
      <c r="W594" s="231"/>
      <c r="X594" s="231"/>
      <c r="Y594" s="210"/>
      <c r="Z594" s="210"/>
      <c r="AA594" s="210"/>
      <c r="AB594" s="210"/>
      <c r="AC594" s="210"/>
      <c r="AD594" s="210"/>
      <c r="AE594" s="210"/>
      <c r="AF594" s="210"/>
      <c r="AG594" s="210" t="s">
        <v>143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66" t="s">
        <v>150</v>
      </c>
      <c r="D595" s="235"/>
      <c r="E595" s="236">
        <v>33.81</v>
      </c>
      <c r="F595" s="231"/>
      <c r="G595" s="231"/>
      <c r="H595" s="231"/>
      <c r="I595" s="231"/>
      <c r="J595" s="231"/>
      <c r="K595" s="231"/>
      <c r="L595" s="231"/>
      <c r="M595" s="231"/>
      <c r="N595" s="230"/>
      <c r="O595" s="230"/>
      <c r="P595" s="230"/>
      <c r="Q595" s="230"/>
      <c r="R595" s="231"/>
      <c r="S595" s="231"/>
      <c r="T595" s="231"/>
      <c r="U595" s="231"/>
      <c r="V595" s="231"/>
      <c r="W595" s="231"/>
      <c r="X595" s="231"/>
      <c r="Y595" s="210"/>
      <c r="Z595" s="210"/>
      <c r="AA595" s="210"/>
      <c r="AB595" s="210"/>
      <c r="AC595" s="210"/>
      <c r="AD595" s="210"/>
      <c r="AE595" s="210"/>
      <c r="AF595" s="210"/>
      <c r="AG595" s="210" t="s">
        <v>143</v>
      </c>
      <c r="AH595" s="210">
        <v>1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65" t="s">
        <v>452</v>
      </c>
      <c r="D596" s="233"/>
      <c r="E596" s="234"/>
      <c r="F596" s="231"/>
      <c r="G596" s="231"/>
      <c r="H596" s="231"/>
      <c r="I596" s="231"/>
      <c r="J596" s="231"/>
      <c r="K596" s="231"/>
      <c r="L596" s="231"/>
      <c r="M596" s="231"/>
      <c r="N596" s="230"/>
      <c r="O596" s="230"/>
      <c r="P596" s="230"/>
      <c r="Q596" s="230"/>
      <c r="R596" s="231"/>
      <c r="S596" s="231"/>
      <c r="T596" s="231"/>
      <c r="U596" s="231"/>
      <c r="V596" s="231"/>
      <c r="W596" s="231"/>
      <c r="X596" s="231"/>
      <c r="Y596" s="210"/>
      <c r="Z596" s="210"/>
      <c r="AA596" s="210"/>
      <c r="AB596" s="210"/>
      <c r="AC596" s="210"/>
      <c r="AD596" s="210"/>
      <c r="AE596" s="210"/>
      <c r="AF596" s="210"/>
      <c r="AG596" s="210" t="s">
        <v>143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65" t="s">
        <v>453</v>
      </c>
      <c r="D597" s="233"/>
      <c r="E597" s="234">
        <v>5.67</v>
      </c>
      <c r="F597" s="231"/>
      <c r="G597" s="231"/>
      <c r="H597" s="231"/>
      <c r="I597" s="231"/>
      <c r="J597" s="231"/>
      <c r="K597" s="231"/>
      <c r="L597" s="231"/>
      <c r="M597" s="231"/>
      <c r="N597" s="230"/>
      <c r="O597" s="230"/>
      <c r="P597" s="230"/>
      <c r="Q597" s="230"/>
      <c r="R597" s="231"/>
      <c r="S597" s="231"/>
      <c r="T597" s="231"/>
      <c r="U597" s="231"/>
      <c r="V597" s="231"/>
      <c r="W597" s="231"/>
      <c r="X597" s="231"/>
      <c r="Y597" s="210"/>
      <c r="Z597" s="210"/>
      <c r="AA597" s="210"/>
      <c r="AB597" s="210"/>
      <c r="AC597" s="210"/>
      <c r="AD597" s="210"/>
      <c r="AE597" s="210"/>
      <c r="AF597" s="210"/>
      <c r="AG597" s="210" t="s">
        <v>143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65" t="s">
        <v>454</v>
      </c>
      <c r="D598" s="233"/>
      <c r="E598" s="234">
        <v>36.06</v>
      </c>
      <c r="F598" s="231"/>
      <c r="G598" s="231"/>
      <c r="H598" s="231"/>
      <c r="I598" s="231"/>
      <c r="J598" s="231"/>
      <c r="K598" s="231"/>
      <c r="L598" s="231"/>
      <c r="M598" s="231"/>
      <c r="N598" s="230"/>
      <c r="O598" s="230"/>
      <c r="P598" s="230"/>
      <c r="Q598" s="230"/>
      <c r="R598" s="231"/>
      <c r="S598" s="231"/>
      <c r="T598" s="231"/>
      <c r="U598" s="231"/>
      <c r="V598" s="231"/>
      <c r="W598" s="231"/>
      <c r="X598" s="231"/>
      <c r="Y598" s="210"/>
      <c r="Z598" s="210"/>
      <c r="AA598" s="210"/>
      <c r="AB598" s="210"/>
      <c r="AC598" s="210"/>
      <c r="AD598" s="210"/>
      <c r="AE598" s="210"/>
      <c r="AF598" s="210"/>
      <c r="AG598" s="210" t="s">
        <v>143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65" t="s">
        <v>455</v>
      </c>
      <c r="D599" s="233"/>
      <c r="E599" s="234">
        <v>3.54</v>
      </c>
      <c r="F599" s="231"/>
      <c r="G599" s="231"/>
      <c r="H599" s="231"/>
      <c r="I599" s="231"/>
      <c r="J599" s="231"/>
      <c r="K599" s="231"/>
      <c r="L599" s="231"/>
      <c r="M599" s="231"/>
      <c r="N599" s="230"/>
      <c r="O599" s="230"/>
      <c r="P599" s="230"/>
      <c r="Q599" s="230"/>
      <c r="R599" s="231"/>
      <c r="S599" s="231"/>
      <c r="T599" s="231"/>
      <c r="U599" s="231"/>
      <c r="V599" s="231"/>
      <c r="W599" s="231"/>
      <c r="X599" s="231"/>
      <c r="Y599" s="210"/>
      <c r="Z599" s="210"/>
      <c r="AA599" s="210"/>
      <c r="AB599" s="210"/>
      <c r="AC599" s="210"/>
      <c r="AD599" s="210"/>
      <c r="AE599" s="210"/>
      <c r="AF599" s="210"/>
      <c r="AG599" s="210" t="s">
        <v>143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65" t="s">
        <v>456</v>
      </c>
      <c r="D600" s="233"/>
      <c r="E600" s="234">
        <v>20.58</v>
      </c>
      <c r="F600" s="231"/>
      <c r="G600" s="231"/>
      <c r="H600" s="231"/>
      <c r="I600" s="231"/>
      <c r="J600" s="231"/>
      <c r="K600" s="231"/>
      <c r="L600" s="231"/>
      <c r="M600" s="231"/>
      <c r="N600" s="230"/>
      <c r="O600" s="230"/>
      <c r="P600" s="230"/>
      <c r="Q600" s="230"/>
      <c r="R600" s="231"/>
      <c r="S600" s="231"/>
      <c r="T600" s="231"/>
      <c r="U600" s="231"/>
      <c r="V600" s="231"/>
      <c r="W600" s="231"/>
      <c r="X600" s="231"/>
      <c r="Y600" s="210"/>
      <c r="Z600" s="210"/>
      <c r="AA600" s="210"/>
      <c r="AB600" s="210"/>
      <c r="AC600" s="210"/>
      <c r="AD600" s="210"/>
      <c r="AE600" s="210"/>
      <c r="AF600" s="210"/>
      <c r="AG600" s="210" t="s">
        <v>143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66" t="s">
        <v>150</v>
      </c>
      <c r="D601" s="235"/>
      <c r="E601" s="236">
        <v>65.849999999999994</v>
      </c>
      <c r="F601" s="231"/>
      <c r="G601" s="231"/>
      <c r="H601" s="231"/>
      <c r="I601" s="231"/>
      <c r="J601" s="231"/>
      <c r="K601" s="231"/>
      <c r="L601" s="231"/>
      <c r="M601" s="231"/>
      <c r="N601" s="230"/>
      <c r="O601" s="230"/>
      <c r="P601" s="230"/>
      <c r="Q601" s="230"/>
      <c r="R601" s="231"/>
      <c r="S601" s="231"/>
      <c r="T601" s="231"/>
      <c r="U601" s="231"/>
      <c r="V601" s="231"/>
      <c r="W601" s="231"/>
      <c r="X601" s="231"/>
      <c r="Y601" s="210"/>
      <c r="Z601" s="210"/>
      <c r="AA601" s="210"/>
      <c r="AB601" s="210"/>
      <c r="AC601" s="210"/>
      <c r="AD601" s="210"/>
      <c r="AE601" s="210"/>
      <c r="AF601" s="210"/>
      <c r="AG601" s="210" t="s">
        <v>143</v>
      </c>
      <c r="AH601" s="210">
        <v>1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65" t="s">
        <v>457</v>
      </c>
      <c r="D602" s="233"/>
      <c r="E602" s="234">
        <v>7.39</v>
      </c>
      <c r="F602" s="231"/>
      <c r="G602" s="231"/>
      <c r="H602" s="231"/>
      <c r="I602" s="231"/>
      <c r="J602" s="231"/>
      <c r="K602" s="231"/>
      <c r="L602" s="231"/>
      <c r="M602" s="231"/>
      <c r="N602" s="230"/>
      <c r="O602" s="230"/>
      <c r="P602" s="230"/>
      <c r="Q602" s="230"/>
      <c r="R602" s="231"/>
      <c r="S602" s="231"/>
      <c r="T602" s="231"/>
      <c r="U602" s="231"/>
      <c r="V602" s="231"/>
      <c r="W602" s="231"/>
      <c r="X602" s="231"/>
      <c r="Y602" s="210"/>
      <c r="Z602" s="210"/>
      <c r="AA602" s="210"/>
      <c r="AB602" s="210"/>
      <c r="AC602" s="210"/>
      <c r="AD602" s="210"/>
      <c r="AE602" s="210"/>
      <c r="AF602" s="210"/>
      <c r="AG602" s="210" t="s">
        <v>143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65" t="s">
        <v>458</v>
      </c>
      <c r="D603" s="233"/>
      <c r="E603" s="234">
        <v>11.48</v>
      </c>
      <c r="F603" s="231"/>
      <c r="G603" s="231"/>
      <c r="H603" s="231"/>
      <c r="I603" s="231"/>
      <c r="J603" s="231"/>
      <c r="K603" s="231"/>
      <c r="L603" s="231"/>
      <c r="M603" s="231"/>
      <c r="N603" s="230"/>
      <c r="O603" s="230"/>
      <c r="P603" s="230"/>
      <c r="Q603" s="230"/>
      <c r="R603" s="231"/>
      <c r="S603" s="231"/>
      <c r="T603" s="231"/>
      <c r="U603" s="231"/>
      <c r="V603" s="231"/>
      <c r="W603" s="231"/>
      <c r="X603" s="231"/>
      <c r="Y603" s="210"/>
      <c r="Z603" s="210"/>
      <c r="AA603" s="210"/>
      <c r="AB603" s="210"/>
      <c r="AC603" s="210"/>
      <c r="AD603" s="210"/>
      <c r="AE603" s="210"/>
      <c r="AF603" s="210"/>
      <c r="AG603" s="210" t="s">
        <v>143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65" t="s">
        <v>459</v>
      </c>
      <c r="D604" s="233"/>
      <c r="E604" s="234">
        <v>2.85</v>
      </c>
      <c r="F604" s="231"/>
      <c r="G604" s="231"/>
      <c r="H604" s="231"/>
      <c r="I604" s="231"/>
      <c r="J604" s="231"/>
      <c r="K604" s="231"/>
      <c r="L604" s="231"/>
      <c r="M604" s="231"/>
      <c r="N604" s="230"/>
      <c r="O604" s="230"/>
      <c r="P604" s="230"/>
      <c r="Q604" s="230"/>
      <c r="R604" s="231"/>
      <c r="S604" s="231"/>
      <c r="T604" s="231"/>
      <c r="U604" s="231"/>
      <c r="V604" s="231"/>
      <c r="W604" s="231"/>
      <c r="X604" s="231"/>
      <c r="Y604" s="210"/>
      <c r="Z604" s="210"/>
      <c r="AA604" s="210"/>
      <c r="AB604" s="210"/>
      <c r="AC604" s="210"/>
      <c r="AD604" s="210"/>
      <c r="AE604" s="210"/>
      <c r="AF604" s="210"/>
      <c r="AG604" s="210" t="s">
        <v>143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65" t="s">
        <v>460</v>
      </c>
      <c r="D605" s="233"/>
      <c r="E605" s="234">
        <v>3.87</v>
      </c>
      <c r="F605" s="231"/>
      <c r="G605" s="231"/>
      <c r="H605" s="231"/>
      <c r="I605" s="231"/>
      <c r="J605" s="231"/>
      <c r="K605" s="231"/>
      <c r="L605" s="231"/>
      <c r="M605" s="231"/>
      <c r="N605" s="230"/>
      <c r="O605" s="230"/>
      <c r="P605" s="230"/>
      <c r="Q605" s="230"/>
      <c r="R605" s="231"/>
      <c r="S605" s="231"/>
      <c r="T605" s="231"/>
      <c r="U605" s="231"/>
      <c r="V605" s="231"/>
      <c r="W605" s="231"/>
      <c r="X605" s="231"/>
      <c r="Y605" s="210"/>
      <c r="Z605" s="210"/>
      <c r="AA605" s="210"/>
      <c r="AB605" s="210"/>
      <c r="AC605" s="210"/>
      <c r="AD605" s="210"/>
      <c r="AE605" s="210"/>
      <c r="AF605" s="210"/>
      <c r="AG605" s="210" t="s">
        <v>143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65" t="s">
        <v>461</v>
      </c>
      <c r="D606" s="233"/>
      <c r="E606" s="234">
        <v>1.19</v>
      </c>
      <c r="F606" s="231"/>
      <c r="G606" s="231"/>
      <c r="H606" s="231"/>
      <c r="I606" s="231"/>
      <c r="J606" s="231"/>
      <c r="K606" s="231"/>
      <c r="L606" s="231"/>
      <c r="M606" s="231"/>
      <c r="N606" s="230"/>
      <c r="O606" s="230"/>
      <c r="P606" s="230"/>
      <c r="Q606" s="230"/>
      <c r="R606" s="231"/>
      <c r="S606" s="231"/>
      <c r="T606" s="231"/>
      <c r="U606" s="231"/>
      <c r="V606" s="231"/>
      <c r="W606" s="231"/>
      <c r="X606" s="231"/>
      <c r="Y606" s="210"/>
      <c r="Z606" s="210"/>
      <c r="AA606" s="210"/>
      <c r="AB606" s="210"/>
      <c r="AC606" s="210"/>
      <c r="AD606" s="210"/>
      <c r="AE606" s="210"/>
      <c r="AF606" s="210"/>
      <c r="AG606" s="210" t="s">
        <v>143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65" t="s">
        <v>462</v>
      </c>
      <c r="D607" s="233"/>
      <c r="E607" s="234">
        <v>1.27</v>
      </c>
      <c r="F607" s="231"/>
      <c r="G607" s="231"/>
      <c r="H607" s="231"/>
      <c r="I607" s="231"/>
      <c r="J607" s="231"/>
      <c r="K607" s="231"/>
      <c r="L607" s="231"/>
      <c r="M607" s="231"/>
      <c r="N607" s="230"/>
      <c r="O607" s="230"/>
      <c r="P607" s="230"/>
      <c r="Q607" s="230"/>
      <c r="R607" s="231"/>
      <c r="S607" s="231"/>
      <c r="T607" s="231"/>
      <c r="U607" s="231"/>
      <c r="V607" s="231"/>
      <c r="W607" s="231"/>
      <c r="X607" s="231"/>
      <c r="Y607" s="210"/>
      <c r="Z607" s="210"/>
      <c r="AA607" s="210"/>
      <c r="AB607" s="210"/>
      <c r="AC607" s="210"/>
      <c r="AD607" s="210"/>
      <c r="AE607" s="210"/>
      <c r="AF607" s="210"/>
      <c r="AG607" s="210" t="s">
        <v>143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65" t="s">
        <v>463</v>
      </c>
      <c r="D608" s="233"/>
      <c r="E608" s="234">
        <v>0.37</v>
      </c>
      <c r="F608" s="231"/>
      <c r="G608" s="231"/>
      <c r="H608" s="231"/>
      <c r="I608" s="231"/>
      <c r="J608" s="231"/>
      <c r="K608" s="231"/>
      <c r="L608" s="231"/>
      <c r="M608" s="231"/>
      <c r="N608" s="230"/>
      <c r="O608" s="230"/>
      <c r="P608" s="230"/>
      <c r="Q608" s="230"/>
      <c r="R608" s="231"/>
      <c r="S608" s="231"/>
      <c r="T608" s="231"/>
      <c r="U608" s="231"/>
      <c r="V608" s="231"/>
      <c r="W608" s="231"/>
      <c r="X608" s="231"/>
      <c r="Y608" s="210"/>
      <c r="Z608" s="210"/>
      <c r="AA608" s="210"/>
      <c r="AB608" s="210"/>
      <c r="AC608" s="210"/>
      <c r="AD608" s="210"/>
      <c r="AE608" s="210"/>
      <c r="AF608" s="210"/>
      <c r="AG608" s="210" t="s">
        <v>143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65" t="s">
        <v>464</v>
      </c>
      <c r="D609" s="233"/>
      <c r="E609" s="234">
        <v>0.19</v>
      </c>
      <c r="F609" s="231"/>
      <c r="G609" s="231"/>
      <c r="H609" s="231"/>
      <c r="I609" s="231"/>
      <c r="J609" s="231"/>
      <c r="K609" s="231"/>
      <c r="L609" s="231"/>
      <c r="M609" s="231"/>
      <c r="N609" s="230"/>
      <c r="O609" s="230"/>
      <c r="P609" s="230"/>
      <c r="Q609" s="230"/>
      <c r="R609" s="231"/>
      <c r="S609" s="231"/>
      <c r="T609" s="231"/>
      <c r="U609" s="231"/>
      <c r="V609" s="231"/>
      <c r="W609" s="231"/>
      <c r="X609" s="231"/>
      <c r="Y609" s="210"/>
      <c r="Z609" s="210"/>
      <c r="AA609" s="210"/>
      <c r="AB609" s="210"/>
      <c r="AC609" s="210"/>
      <c r="AD609" s="210"/>
      <c r="AE609" s="210"/>
      <c r="AF609" s="210"/>
      <c r="AG609" s="210" t="s">
        <v>143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66" t="s">
        <v>150</v>
      </c>
      <c r="D610" s="235"/>
      <c r="E610" s="236">
        <v>28.62</v>
      </c>
      <c r="F610" s="231"/>
      <c r="G610" s="231"/>
      <c r="H610" s="231"/>
      <c r="I610" s="231"/>
      <c r="J610" s="231"/>
      <c r="K610" s="231"/>
      <c r="L610" s="231"/>
      <c r="M610" s="231"/>
      <c r="N610" s="230"/>
      <c r="O610" s="230"/>
      <c r="P610" s="230"/>
      <c r="Q610" s="230"/>
      <c r="R610" s="231"/>
      <c r="S610" s="231"/>
      <c r="T610" s="231"/>
      <c r="U610" s="231"/>
      <c r="V610" s="231"/>
      <c r="W610" s="231"/>
      <c r="X610" s="231"/>
      <c r="Y610" s="210"/>
      <c r="Z610" s="210"/>
      <c r="AA610" s="210"/>
      <c r="AB610" s="210"/>
      <c r="AC610" s="210"/>
      <c r="AD610" s="210"/>
      <c r="AE610" s="210"/>
      <c r="AF610" s="210"/>
      <c r="AG610" s="210" t="s">
        <v>143</v>
      </c>
      <c r="AH610" s="210">
        <v>1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27"/>
      <c r="B611" s="228"/>
      <c r="C611" s="265" t="s">
        <v>544</v>
      </c>
      <c r="D611" s="233"/>
      <c r="E611" s="234"/>
      <c r="F611" s="231"/>
      <c r="G611" s="231"/>
      <c r="H611" s="231"/>
      <c r="I611" s="231"/>
      <c r="J611" s="231"/>
      <c r="K611" s="231"/>
      <c r="L611" s="231"/>
      <c r="M611" s="231"/>
      <c r="N611" s="230"/>
      <c r="O611" s="230"/>
      <c r="P611" s="230"/>
      <c r="Q611" s="230"/>
      <c r="R611" s="231"/>
      <c r="S611" s="231"/>
      <c r="T611" s="231"/>
      <c r="U611" s="231"/>
      <c r="V611" s="231"/>
      <c r="W611" s="231"/>
      <c r="X611" s="231"/>
      <c r="Y611" s="210"/>
      <c r="Z611" s="210"/>
      <c r="AA611" s="210"/>
      <c r="AB611" s="210"/>
      <c r="AC611" s="210"/>
      <c r="AD611" s="210"/>
      <c r="AE611" s="210"/>
      <c r="AF611" s="210"/>
      <c r="AG611" s="210" t="s">
        <v>143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65" t="s">
        <v>545</v>
      </c>
      <c r="D612" s="233"/>
      <c r="E612" s="234">
        <v>3.23</v>
      </c>
      <c r="F612" s="231"/>
      <c r="G612" s="231"/>
      <c r="H612" s="231"/>
      <c r="I612" s="231"/>
      <c r="J612" s="231"/>
      <c r="K612" s="231"/>
      <c r="L612" s="231"/>
      <c r="M612" s="231"/>
      <c r="N612" s="230"/>
      <c r="O612" s="230"/>
      <c r="P612" s="230"/>
      <c r="Q612" s="230"/>
      <c r="R612" s="231"/>
      <c r="S612" s="231"/>
      <c r="T612" s="231"/>
      <c r="U612" s="231"/>
      <c r="V612" s="231"/>
      <c r="W612" s="231"/>
      <c r="X612" s="231"/>
      <c r="Y612" s="210"/>
      <c r="Z612" s="210"/>
      <c r="AA612" s="210"/>
      <c r="AB612" s="210"/>
      <c r="AC612" s="210"/>
      <c r="AD612" s="210"/>
      <c r="AE612" s="210"/>
      <c r="AF612" s="210"/>
      <c r="AG612" s="210" t="s">
        <v>143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50">
        <v>94</v>
      </c>
      <c r="B613" s="251" t="s">
        <v>546</v>
      </c>
      <c r="C613" s="264" t="s">
        <v>547</v>
      </c>
      <c r="D613" s="252" t="s">
        <v>215</v>
      </c>
      <c r="E613" s="253">
        <v>2634.2415999999998</v>
      </c>
      <c r="F613" s="254"/>
      <c r="G613" s="255">
        <f>ROUND(E613*F613,2)</f>
        <v>0</v>
      </c>
      <c r="H613" s="232"/>
      <c r="I613" s="231">
        <f>ROUND(E613*H613,2)</f>
        <v>0</v>
      </c>
      <c r="J613" s="232"/>
      <c r="K613" s="231">
        <f>ROUND(E613*J613,2)</f>
        <v>0</v>
      </c>
      <c r="L613" s="231">
        <v>21</v>
      </c>
      <c r="M613" s="231">
        <f>G613*(1+L613/100)</f>
        <v>0</v>
      </c>
      <c r="N613" s="230">
        <v>3.6999999999999999E-4</v>
      </c>
      <c r="O613" s="230">
        <f>ROUND(E613*N613,2)</f>
        <v>0.97</v>
      </c>
      <c r="P613" s="230">
        <v>0</v>
      </c>
      <c r="Q613" s="230">
        <f>ROUND(E613*P613,2)</f>
        <v>0</v>
      </c>
      <c r="R613" s="231"/>
      <c r="S613" s="231" t="s">
        <v>138</v>
      </c>
      <c r="T613" s="231" t="s">
        <v>139</v>
      </c>
      <c r="U613" s="231">
        <v>0.113</v>
      </c>
      <c r="V613" s="231">
        <f>ROUND(E613*U613,2)</f>
        <v>297.67</v>
      </c>
      <c r="W613" s="231"/>
      <c r="X613" s="231" t="s">
        <v>140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141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27"/>
      <c r="B614" s="228"/>
      <c r="C614" s="265" t="s">
        <v>548</v>
      </c>
      <c r="D614" s="233"/>
      <c r="E614" s="234">
        <v>118.08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10"/>
      <c r="Z614" s="210"/>
      <c r="AA614" s="210"/>
      <c r="AB614" s="210"/>
      <c r="AC614" s="210"/>
      <c r="AD614" s="210"/>
      <c r="AE614" s="210"/>
      <c r="AF614" s="210"/>
      <c r="AG614" s="210" t="s">
        <v>143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27"/>
      <c r="B615" s="228"/>
      <c r="C615" s="265" t="s">
        <v>549</v>
      </c>
      <c r="D615" s="233"/>
      <c r="E615" s="234">
        <v>49.98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10"/>
      <c r="Z615" s="210"/>
      <c r="AA615" s="210"/>
      <c r="AB615" s="210"/>
      <c r="AC615" s="210"/>
      <c r="AD615" s="210"/>
      <c r="AE615" s="210"/>
      <c r="AF615" s="210"/>
      <c r="AG615" s="210" t="s">
        <v>143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65" t="s">
        <v>550</v>
      </c>
      <c r="D616" s="233"/>
      <c r="E616" s="234">
        <v>73.7</v>
      </c>
      <c r="F616" s="231"/>
      <c r="G616" s="231"/>
      <c r="H616" s="231"/>
      <c r="I616" s="231"/>
      <c r="J616" s="231"/>
      <c r="K616" s="231"/>
      <c r="L616" s="231"/>
      <c r="M616" s="231"/>
      <c r="N616" s="230"/>
      <c r="O616" s="230"/>
      <c r="P616" s="230"/>
      <c r="Q616" s="230"/>
      <c r="R616" s="231"/>
      <c r="S616" s="231"/>
      <c r="T616" s="231"/>
      <c r="U616" s="231"/>
      <c r="V616" s="231"/>
      <c r="W616" s="231"/>
      <c r="X616" s="231"/>
      <c r="Y616" s="210"/>
      <c r="Z616" s="210"/>
      <c r="AA616" s="210"/>
      <c r="AB616" s="210"/>
      <c r="AC616" s="210"/>
      <c r="AD616" s="210"/>
      <c r="AE616" s="210"/>
      <c r="AF616" s="210"/>
      <c r="AG616" s="210" t="s">
        <v>143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65" t="s">
        <v>551</v>
      </c>
      <c r="D617" s="233"/>
      <c r="E617" s="234">
        <v>428.74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10"/>
      <c r="Z617" s="210"/>
      <c r="AA617" s="210"/>
      <c r="AB617" s="210"/>
      <c r="AC617" s="210"/>
      <c r="AD617" s="210"/>
      <c r="AE617" s="210"/>
      <c r="AF617" s="210"/>
      <c r="AG617" s="210" t="s">
        <v>143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5">
      <c r="A618" s="227"/>
      <c r="B618" s="228"/>
      <c r="C618" s="266" t="s">
        <v>150</v>
      </c>
      <c r="D618" s="235"/>
      <c r="E618" s="236">
        <v>670.5</v>
      </c>
      <c r="F618" s="231"/>
      <c r="G618" s="231"/>
      <c r="H618" s="231"/>
      <c r="I618" s="231"/>
      <c r="J618" s="231"/>
      <c r="K618" s="231"/>
      <c r="L618" s="231"/>
      <c r="M618" s="231"/>
      <c r="N618" s="230"/>
      <c r="O618" s="230"/>
      <c r="P618" s="230"/>
      <c r="Q618" s="230"/>
      <c r="R618" s="231"/>
      <c r="S618" s="231"/>
      <c r="T618" s="231"/>
      <c r="U618" s="231"/>
      <c r="V618" s="231"/>
      <c r="W618" s="231"/>
      <c r="X618" s="231"/>
      <c r="Y618" s="210"/>
      <c r="Z618" s="210"/>
      <c r="AA618" s="210"/>
      <c r="AB618" s="210"/>
      <c r="AC618" s="210"/>
      <c r="AD618" s="210"/>
      <c r="AE618" s="210"/>
      <c r="AF618" s="210"/>
      <c r="AG618" s="210" t="s">
        <v>143</v>
      </c>
      <c r="AH618" s="210">
        <v>1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7"/>
      <c r="B619" s="228"/>
      <c r="C619" s="265" t="s">
        <v>552</v>
      </c>
      <c r="D619" s="233"/>
      <c r="E619" s="234">
        <v>325.5</v>
      </c>
      <c r="F619" s="231"/>
      <c r="G619" s="231"/>
      <c r="H619" s="231"/>
      <c r="I619" s="231"/>
      <c r="J619" s="231"/>
      <c r="K619" s="231"/>
      <c r="L619" s="231"/>
      <c r="M619" s="231"/>
      <c r="N619" s="230"/>
      <c r="O619" s="230"/>
      <c r="P619" s="230"/>
      <c r="Q619" s="230"/>
      <c r="R619" s="231"/>
      <c r="S619" s="231"/>
      <c r="T619" s="231"/>
      <c r="U619" s="231"/>
      <c r="V619" s="231"/>
      <c r="W619" s="231"/>
      <c r="X619" s="231"/>
      <c r="Y619" s="210"/>
      <c r="Z619" s="210"/>
      <c r="AA619" s="210"/>
      <c r="AB619" s="210"/>
      <c r="AC619" s="210"/>
      <c r="AD619" s="210"/>
      <c r="AE619" s="210"/>
      <c r="AF619" s="210"/>
      <c r="AG619" s="210" t="s">
        <v>143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65" t="s">
        <v>553</v>
      </c>
      <c r="D620" s="233"/>
      <c r="E620" s="234">
        <v>256</v>
      </c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10"/>
      <c r="Z620" s="210"/>
      <c r="AA620" s="210"/>
      <c r="AB620" s="210"/>
      <c r="AC620" s="210"/>
      <c r="AD620" s="210"/>
      <c r="AE620" s="210"/>
      <c r="AF620" s="210"/>
      <c r="AG620" s="210" t="s">
        <v>143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66" t="s">
        <v>150</v>
      </c>
      <c r="D621" s="235"/>
      <c r="E621" s="236">
        <v>581.5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10"/>
      <c r="Z621" s="210"/>
      <c r="AA621" s="210"/>
      <c r="AB621" s="210"/>
      <c r="AC621" s="210"/>
      <c r="AD621" s="210"/>
      <c r="AE621" s="210"/>
      <c r="AF621" s="210"/>
      <c r="AG621" s="210" t="s">
        <v>143</v>
      </c>
      <c r="AH621" s="210">
        <v>1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65" t="s">
        <v>554</v>
      </c>
      <c r="D622" s="233"/>
      <c r="E622" s="234">
        <v>95.42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10"/>
      <c r="Z622" s="210"/>
      <c r="AA622" s="210"/>
      <c r="AB622" s="210"/>
      <c r="AC622" s="210"/>
      <c r="AD622" s="210"/>
      <c r="AE622" s="210"/>
      <c r="AF622" s="210"/>
      <c r="AG622" s="210" t="s">
        <v>143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27"/>
      <c r="B623" s="228"/>
      <c r="C623" s="265" t="s">
        <v>555</v>
      </c>
      <c r="D623" s="233"/>
      <c r="E623" s="234">
        <v>272.64</v>
      </c>
      <c r="F623" s="231"/>
      <c r="G623" s="231"/>
      <c r="H623" s="231"/>
      <c r="I623" s="231"/>
      <c r="J623" s="231"/>
      <c r="K623" s="231"/>
      <c r="L623" s="231"/>
      <c r="M623" s="231"/>
      <c r="N623" s="230"/>
      <c r="O623" s="230"/>
      <c r="P623" s="230"/>
      <c r="Q623" s="230"/>
      <c r="R623" s="231"/>
      <c r="S623" s="231"/>
      <c r="T623" s="231"/>
      <c r="U623" s="231"/>
      <c r="V623" s="231"/>
      <c r="W623" s="231"/>
      <c r="X623" s="231"/>
      <c r="Y623" s="210"/>
      <c r="Z623" s="210"/>
      <c r="AA623" s="210"/>
      <c r="AB623" s="210"/>
      <c r="AC623" s="210"/>
      <c r="AD623" s="210"/>
      <c r="AE623" s="210"/>
      <c r="AF623" s="210"/>
      <c r="AG623" s="210" t="s">
        <v>143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65" t="s">
        <v>556</v>
      </c>
      <c r="D624" s="233"/>
      <c r="E624" s="234">
        <v>30.91</v>
      </c>
      <c r="F624" s="231"/>
      <c r="G624" s="231"/>
      <c r="H624" s="231"/>
      <c r="I624" s="231"/>
      <c r="J624" s="231"/>
      <c r="K624" s="231"/>
      <c r="L624" s="231"/>
      <c r="M624" s="231"/>
      <c r="N624" s="230"/>
      <c r="O624" s="230"/>
      <c r="P624" s="230"/>
      <c r="Q624" s="230"/>
      <c r="R624" s="231"/>
      <c r="S624" s="231"/>
      <c r="T624" s="231"/>
      <c r="U624" s="231"/>
      <c r="V624" s="231"/>
      <c r="W624" s="231"/>
      <c r="X624" s="231"/>
      <c r="Y624" s="210"/>
      <c r="Z624" s="210"/>
      <c r="AA624" s="210"/>
      <c r="AB624" s="210"/>
      <c r="AC624" s="210"/>
      <c r="AD624" s="210"/>
      <c r="AE624" s="210"/>
      <c r="AF624" s="210"/>
      <c r="AG624" s="210" t="s">
        <v>143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65" t="s">
        <v>557</v>
      </c>
      <c r="D625" s="233"/>
      <c r="E625" s="234">
        <v>5.38</v>
      </c>
      <c r="F625" s="231"/>
      <c r="G625" s="231"/>
      <c r="H625" s="231"/>
      <c r="I625" s="231"/>
      <c r="J625" s="231"/>
      <c r="K625" s="231"/>
      <c r="L625" s="231"/>
      <c r="M625" s="231"/>
      <c r="N625" s="230"/>
      <c r="O625" s="230"/>
      <c r="P625" s="230"/>
      <c r="Q625" s="230"/>
      <c r="R625" s="231"/>
      <c r="S625" s="231"/>
      <c r="T625" s="231"/>
      <c r="U625" s="231"/>
      <c r="V625" s="231"/>
      <c r="W625" s="231"/>
      <c r="X625" s="231"/>
      <c r="Y625" s="210"/>
      <c r="Z625" s="210"/>
      <c r="AA625" s="210"/>
      <c r="AB625" s="210"/>
      <c r="AC625" s="210"/>
      <c r="AD625" s="210"/>
      <c r="AE625" s="210"/>
      <c r="AF625" s="210"/>
      <c r="AG625" s="210" t="s">
        <v>143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65" t="s">
        <v>558</v>
      </c>
      <c r="D626" s="233"/>
      <c r="E626" s="234">
        <v>4.87</v>
      </c>
      <c r="F626" s="231"/>
      <c r="G626" s="231"/>
      <c r="H626" s="231"/>
      <c r="I626" s="231"/>
      <c r="J626" s="231"/>
      <c r="K626" s="231"/>
      <c r="L626" s="231"/>
      <c r="M626" s="231"/>
      <c r="N626" s="230"/>
      <c r="O626" s="230"/>
      <c r="P626" s="230"/>
      <c r="Q626" s="230"/>
      <c r="R626" s="231"/>
      <c r="S626" s="231"/>
      <c r="T626" s="231"/>
      <c r="U626" s="231"/>
      <c r="V626" s="231"/>
      <c r="W626" s="231"/>
      <c r="X626" s="231"/>
      <c r="Y626" s="210"/>
      <c r="Z626" s="210"/>
      <c r="AA626" s="210"/>
      <c r="AB626" s="210"/>
      <c r="AC626" s="210"/>
      <c r="AD626" s="210"/>
      <c r="AE626" s="210"/>
      <c r="AF626" s="210"/>
      <c r="AG626" s="210" t="s">
        <v>143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27"/>
      <c r="B627" s="228"/>
      <c r="C627" s="265" t="s">
        <v>559</v>
      </c>
      <c r="D627" s="233"/>
      <c r="E627" s="234">
        <v>17.02</v>
      </c>
      <c r="F627" s="231"/>
      <c r="G627" s="231"/>
      <c r="H627" s="231"/>
      <c r="I627" s="231"/>
      <c r="J627" s="231"/>
      <c r="K627" s="231"/>
      <c r="L627" s="231"/>
      <c r="M627" s="231"/>
      <c r="N627" s="230"/>
      <c r="O627" s="230"/>
      <c r="P627" s="230"/>
      <c r="Q627" s="230"/>
      <c r="R627" s="231"/>
      <c r="S627" s="231"/>
      <c r="T627" s="231"/>
      <c r="U627" s="231"/>
      <c r="V627" s="231"/>
      <c r="W627" s="231"/>
      <c r="X627" s="231"/>
      <c r="Y627" s="210"/>
      <c r="Z627" s="210"/>
      <c r="AA627" s="210"/>
      <c r="AB627" s="210"/>
      <c r="AC627" s="210"/>
      <c r="AD627" s="210"/>
      <c r="AE627" s="210"/>
      <c r="AF627" s="210"/>
      <c r="AG627" s="210" t="s">
        <v>143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65" t="s">
        <v>560</v>
      </c>
      <c r="D628" s="233"/>
      <c r="E628" s="234">
        <v>11.76</v>
      </c>
      <c r="F628" s="231"/>
      <c r="G628" s="231"/>
      <c r="H628" s="231"/>
      <c r="I628" s="231"/>
      <c r="J628" s="231"/>
      <c r="K628" s="231"/>
      <c r="L628" s="231"/>
      <c r="M628" s="231"/>
      <c r="N628" s="230"/>
      <c r="O628" s="230"/>
      <c r="P628" s="230"/>
      <c r="Q628" s="230"/>
      <c r="R628" s="231"/>
      <c r="S628" s="231"/>
      <c r="T628" s="231"/>
      <c r="U628" s="231"/>
      <c r="V628" s="231"/>
      <c r="W628" s="231"/>
      <c r="X628" s="231"/>
      <c r="Y628" s="210"/>
      <c r="Z628" s="210"/>
      <c r="AA628" s="210"/>
      <c r="AB628" s="210"/>
      <c r="AC628" s="210"/>
      <c r="AD628" s="210"/>
      <c r="AE628" s="210"/>
      <c r="AF628" s="210"/>
      <c r="AG628" s="210" t="s">
        <v>143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27"/>
      <c r="B629" s="228"/>
      <c r="C629" s="265" t="s">
        <v>561</v>
      </c>
      <c r="D629" s="233"/>
      <c r="E629" s="234">
        <v>9.9700000000000006</v>
      </c>
      <c r="F629" s="231"/>
      <c r="G629" s="231"/>
      <c r="H629" s="231"/>
      <c r="I629" s="231"/>
      <c r="J629" s="231"/>
      <c r="K629" s="231"/>
      <c r="L629" s="231"/>
      <c r="M629" s="231"/>
      <c r="N629" s="230"/>
      <c r="O629" s="230"/>
      <c r="P629" s="230"/>
      <c r="Q629" s="230"/>
      <c r="R629" s="231"/>
      <c r="S629" s="231"/>
      <c r="T629" s="231"/>
      <c r="U629" s="231"/>
      <c r="V629" s="231"/>
      <c r="W629" s="231"/>
      <c r="X629" s="231"/>
      <c r="Y629" s="210"/>
      <c r="Z629" s="210"/>
      <c r="AA629" s="210"/>
      <c r="AB629" s="210"/>
      <c r="AC629" s="210"/>
      <c r="AD629" s="210"/>
      <c r="AE629" s="210"/>
      <c r="AF629" s="210"/>
      <c r="AG629" s="210" t="s">
        <v>143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ht="20.399999999999999" outlineLevel="1" x14ac:dyDescent="0.25">
      <c r="A630" s="227"/>
      <c r="B630" s="228"/>
      <c r="C630" s="265" t="s">
        <v>562</v>
      </c>
      <c r="D630" s="233"/>
      <c r="E630" s="234">
        <v>12.38</v>
      </c>
      <c r="F630" s="231"/>
      <c r="G630" s="231"/>
      <c r="H630" s="231"/>
      <c r="I630" s="231"/>
      <c r="J630" s="231"/>
      <c r="K630" s="231"/>
      <c r="L630" s="231"/>
      <c r="M630" s="231"/>
      <c r="N630" s="230"/>
      <c r="O630" s="230"/>
      <c r="P630" s="230"/>
      <c r="Q630" s="230"/>
      <c r="R630" s="231"/>
      <c r="S630" s="231"/>
      <c r="T630" s="231"/>
      <c r="U630" s="231"/>
      <c r="V630" s="231"/>
      <c r="W630" s="231"/>
      <c r="X630" s="231"/>
      <c r="Y630" s="210"/>
      <c r="Z630" s="210"/>
      <c r="AA630" s="210"/>
      <c r="AB630" s="210"/>
      <c r="AC630" s="210"/>
      <c r="AD630" s="210"/>
      <c r="AE630" s="210"/>
      <c r="AF630" s="210"/>
      <c r="AG630" s="210" t="s">
        <v>143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65" t="s">
        <v>563</v>
      </c>
      <c r="D631" s="233"/>
      <c r="E631" s="234">
        <v>16.8</v>
      </c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10"/>
      <c r="Z631" s="210"/>
      <c r="AA631" s="210"/>
      <c r="AB631" s="210"/>
      <c r="AC631" s="210"/>
      <c r="AD631" s="210"/>
      <c r="AE631" s="210"/>
      <c r="AF631" s="210"/>
      <c r="AG631" s="210" t="s">
        <v>143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ht="20.399999999999999" outlineLevel="1" x14ac:dyDescent="0.25">
      <c r="A632" s="227"/>
      <c r="B632" s="228"/>
      <c r="C632" s="265" t="s">
        <v>564</v>
      </c>
      <c r="D632" s="233"/>
      <c r="E632" s="234">
        <v>296.35000000000002</v>
      </c>
      <c r="F632" s="231"/>
      <c r="G632" s="231"/>
      <c r="H632" s="231"/>
      <c r="I632" s="231"/>
      <c r="J632" s="231"/>
      <c r="K632" s="231"/>
      <c r="L632" s="231"/>
      <c r="M632" s="231"/>
      <c r="N632" s="230"/>
      <c r="O632" s="230"/>
      <c r="P632" s="230"/>
      <c r="Q632" s="230"/>
      <c r="R632" s="231"/>
      <c r="S632" s="231"/>
      <c r="T632" s="231"/>
      <c r="U632" s="231"/>
      <c r="V632" s="231"/>
      <c r="W632" s="231"/>
      <c r="X632" s="231"/>
      <c r="Y632" s="210"/>
      <c r="Z632" s="210"/>
      <c r="AA632" s="210"/>
      <c r="AB632" s="210"/>
      <c r="AC632" s="210"/>
      <c r="AD632" s="210"/>
      <c r="AE632" s="210"/>
      <c r="AF632" s="210"/>
      <c r="AG632" s="210" t="s">
        <v>143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65" t="s">
        <v>565</v>
      </c>
      <c r="D633" s="233"/>
      <c r="E633" s="234">
        <v>23.92</v>
      </c>
      <c r="F633" s="231"/>
      <c r="G633" s="231"/>
      <c r="H633" s="231"/>
      <c r="I633" s="231"/>
      <c r="J633" s="231"/>
      <c r="K633" s="231"/>
      <c r="L633" s="231"/>
      <c r="M633" s="231"/>
      <c r="N633" s="230"/>
      <c r="O633" s="230"/>
      <c r="P633" s="230"/>
      <c r="Q633" s="230"/>
      <c r="R633" s="231"/>
      <c r="S633" s="231"/>
      <c r="T633" s="231"/>
      <c r="U633" s="231"/>
      <c r="V633" s="231"/>
      <c r="W633" s="231"/>
      <c r="X633" s="231"/>
      <c r="Y633" s="210"/>
      <c r="Z633" s="210"/>
      <c r="AA633" s="210"/>
      <c r="AB633" s="210"/>
      <c r="AC633" s="210"/>
      <c r="AD633" s="210"/>
      <c r="AE633" s="210"/>
      <c r="AF633" s="210"/>
      <c r="AG633" s="210" t="s">
        <v>143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65" t="s">
        <v>566</v>
      </c>
      <c r="D634" s="233"/>
      <c r="E634" s="234">
        <v>38.35</v>
      </c>
      <c r="F634" s="231"/>
      <c r="G634" s="231"/>
      <c r="H634" s="231"/>
      <c r="I634" s="231"/>
      <c r="J634" s="231"/>
      <c r="K634" s="231"/>
      <c r="L634" s="231"/>
      <c r="M634" s="231"/>
      <c r="N634" s="230"/>
      <c r="O634" s="230"/>
      <c r="P634" s="230"/>
      <c r="Q634" s="230"/>
      <c r="R634" s="231"/>
      <c r="S634" s="231"/>
      <c r="T634" s="231"/>
      <c r="U634" s="231"/>
      <c r="V634" s="231"/>
      <c r="W634" s="231"/>
      <c r="X634" s="231"/>
      <c r="Y634" s="210"/>
      <c r="Z634" s="210"/>
      <c r="AA634" s="210"/>
      <c r="AB634" s="210"/>
      <c r="AC634" s="210"/>
      <c r="AD634" s="210"/>
      <c r="AE634" s="210"/>
      <c r="AF634" s="210"/>
      <c r="AG634" s="210" t="s">
        <v>143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66" t="s">
        <v>150</v>
      </c>
      <c r="D635" s="235"/>
      <c r="E635" s="236">
        <v>835.78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10"/>
      <c r="Z635" s="210"/>
      <c r="AA635" s="210"/>
      <c r="AB635" s="210"/>
      <c r="AC635" s="210"/>
      <c r="AD635" s="210"/>
      <c r="AE635" s="210"/>
      <c r="AF635" s="210"/>
      <c r="AG635" s="210" t="s">
        <v>143</v>
      </c>
      <c r="AH635" s="210">
        <v>1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7"/>
      <c r="B636" s="228"/>
      <c r="C636" s="265" t="s">
        <v>567</v>
      </c>
      <c r="D636" s="233"/>
      <c r="E636" s="234">
        <v>89.6</v>
      </c>
      <c r="F636" s="231"/>
      <c r="G636" s="231"/>
      <c r="H636" s="231"/>
      <c r="I636" s="231"/>
      <c r="J636" s="231"/>
      <c r="K636" s="231"/>
      <c r="L636" s="231"/>
      <c r="M636" s="231"/>
      <c r="N636" s="230"/>
      <c r="O636" s="230"/>
      <c r="P636" s="230"/>
      <c r="Q636" s="230"/>
      <c r="R636" s="231"/>
      <c r="S636" s="231"/>
      <c r="T636" s="231"/>
      <c r="U636" s="231"/>
      <c r="V636" s="231"/>
      <c r="W636" s="231"/>
      <c r="X636" s="231"/>
      <c r="Y636" s="210"/>
      <c r="Z636" s="210"/>
      <c r="AA636" s="210"/>
      <c r="AB636" s="210"/>
      <c r="AC636" s="210"/>
      <c r="AD636" s="210"/>
      <c r="AE636" s="210"/>
      <c r="AF636" s="210"/>
      <c r="AG636" s="210" t="s">
        <v>143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65" t="s">
        <v>568</v>
      </c>
      <c r="D637" s="233"/>
      <c r="E637" s="234">
        <v>139.19999999999999</v>
      </c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10"/>
      <c r="Z637" s="210"/>
      <c r="AA637" s="210"/>
      <c r="AB637" s="210"/>
      <c r="AC637" s="210"/>
      <c r="AD637" s="210"/>
      <c r="AE637" s="210"/>
      <c r="AF637" s="210"/>
      <c r="AG637" s="210" t="s">
        <v>143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65" t="s">
        <v>569</v>
      </c>
      <c r="D638" s="233"/>
      <c r="E638" s="234">
        <v>37.44</v>
      </c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10"/>
      <c r="Z638" s="210"/>
      <c r="AA638" s="210"/>
      <c r="AB638" s="210"/>
      <c r="AC638" s="210"/>
      <c r="AD638" s="210"/>
      <c r="AE638" s="210"/>
      <c r="AF638" s="210"/>
      <c r="AG638" s="210" t="s">
        <v>143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65" t="s">
        <v>570</v>
      </c>
      <c r="D639" s="233"/>
      <c r="E639" s="234">
        <v>61.31</v>
      </c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10"/>
      <c r="Z639" s="210"/>
      <c r="AA639" s="210"/>
      <c r="AB639" s="210"/>
      <c r="AC639" s="210"/>
      <c r="AD639" s="210"/>
      <c r="AE639" s="210"/>
      <c r="AF639" s="210"/>
      <c r="AG639" s="210" t="s">
        <v>143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65" t="s">
        <v>571</v>
      </c>
      <c r="D640" s="233"/>
      <c r="E640" s="234">
        <v>18.05</v>
      </c>
      <c r="F640" s="231"/>
      <c r="G640" s="231"/>
      <c r="H640" s="231"/>
      <c r="I640" s="231"/>
      <c r="J640" s="231"/>
      <c r="K640" s="231"/>
      <c r="L640" s="231"/>
      <c r="M640" s="231"/>
      <c r="N640" s="230"/>
      <c r="O640" s="230"/>
      <c r="P640" s="230"/>
      <c r="Q640" s="230"/>
      <c r="R640" s="231"/>
      <c r="S640" s="231"/>
      <c r="T640" s="231"/>
      <c r="U640" s="231"/>
      <c r="V640" s="231"/>
      <c r="W640" s="231"/>
      <c r="X640" s="231"/>
      <c r="Y640" s="210"/>
      <c r="Z640" s="210"/>
      <c r="AA640" s="210"/>
      <c r="AB640" s="210"/>
      <c r="AC640" s="210"/>
      <c r="AD640" s="210"/>
      <c r="AE640" s="210"/>
      <c r="AF640" s="210"/>
      <c r="AG640" s="210" t="s">
        <v>143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65" t="s">
        <v>572</v>
      </c>
      <c r="D641" s="233"/>
      <c r="E641" s="234">
        <v>18.3</v>
      </c>
      <c r="F641" s="231"/>
      <c r="G641" s="231"/>
      <c r="H641" s="231"/>
      <c r="I641" s="231"/>
      <c r="J641" s="231"/>
      <c r="K641" s="231"/>
      <c r="L641" s="231"/>
      <c r="M641" s="231"/>
      <c r="N641" s="230"/>
      <c r="O641" s="230"/>
      <c r="P641" s="230"/>
      <c r="Q641" s="230"/>
      <c r="R641" s="231"/>
      <c r="S641" s="231"/>
      <c r="T641" s="231"/>
      <c r="U641" s="231"/>
      <c r="V641" s="231"/>
      <c r="W641" s="231"/>
      <c r="X641" s="231"/>
      <c r="Y641" s="210"/>
      <c r="Z641" s="210"/>
      <c r="AA641" s="210"/>
      <c r="AB641" s="210"/>
      <c r="AC641" s="210"/>
      <c r="AD641" s="210"/>
      <c r="AE641" s="210"/>
      <c r="AF641" s="210"/>
      <c r="AG641" s="210" t="s">
        <v>143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65" t="s">
        <v>573</v>
      </c>
      <c r="D642" s="233"/>
      <c r="E642" s="234">
        <v>5.76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10"/>
      <c r="Z642" s="210"/>
      <c r="AA642" s="210"/>
      <c r="AB642" s="210"/>
      <c r="AC642" s="210"/>
      <c r="AD642" s="210"/>
      <c r="AE642" s="210"/>
      <c r="AF642" s="210"/>
      <c r="AG642" s="210" t="s">
        <v>143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65" t="s">
        <v>574</v>
      </c>
      <c r="D643" s="233"/>
      <c r="E643" s="234">
        <v>4.8</v>
      </c>
      <c r="F643" s="231"/>
      <c r="G643" s="231"/>
      <c r="H643" s="231"/>
      <c r="I643" s="231"/>
      <c r="J643" s="231"/>
      <c r="K643" s="231"/>
      <c r="L643" s="231"/>
      <c r="M643" s="231"/>
      <c r="N643" s="230"/>
      <c r="O643" s="230"/>
      <c r="P643" s="230"/>
      <c r="Q643" s="230"/>
      <c r="R643" s="231"/>
      <c r="S643" s="231"/>
      <c r="T643" s="231"/>
      <c r="U643" s="231"/>
      <c r="V643" s="231"/>
      <c r="W643" s="231"/>
      <c r="X643" s="231"/>
      <c r="Y643" s="210"/>
      <c r="Z643" s="210"/>
      <c r="AA643" s="210"/>
      <c r="AB643" s="210"/>
      <c r="AC643" s="210"/>
      <c r="AD643" s="210"/>
      <c r="AE643" s="210"/>
      <c r="AF643" s="210"/>
      <c r="AG643" s="210" t="s">
        <v>143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27"/>
      <c r="B644" s="228"/>
      <c r="C644" s="266" t="s">
        <v>150</v>
      </c>
      <c r="D644" s="235"/>
      <c r="E644" s="236">
        <v>374.46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10"/>
      <c r="Z644" s="210"/>
      <c r="AA644" s="210"/>
      <c r="AB644" s="210"/>
      <c r="AC644" s="210"/>
      <c r="AD644" s="210"/>
      <c r="AE644" s="210"/>
      <c r="AF644" s="210"/>
      <c r="AG644" s="210" t="s">
        <v>143</v>
      </c>
      <c r="AH644" s="210">
        <v>1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65" t="s">
        <v>575</v>
      </c>
      <c r="D645" s="233"/>
      <c r="E645" s="234">
        <v>-172.75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10"/>
      <c r="Z645" s="210"/>
      <c r="AA645" s="210"/>
      <c r="AB645" s="210"/>
      <c r="AC645" s="210"/>
      <c r="AD645" s="210"/>
      <c r="AE645" s="210"/>
      <c r="AF645" s="210"/>
      <c r="AG645" s="210" t="s">
        <v>143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65" t="s">
        <v>576</v>
      </c>
      <c r="D646" s="233"/>
      <c r="E646" s="234">
        <v>146.57</v>
      </c>
      <c r="F646" s="231"/>
      <c r="G646" s="231"/>
      <c r="H646" s="231"/>
      <c r="I646" s="231"/>
      <c r="J646" s="231"/>
      <c r="K646" s="231"/>
      <c r="L646" s="231"/>
      <c r="M646" s="231"/>
      <c r="N646" s="230"/>
      <c r="O646" s="230"/>
      <c r="P646" s="230"/>
      <c r="Q646" s="230"/>
      <c r="R646" s="231"/>
      <c r="S646" s="231"/>
      <c r="T646" s="231"/>
      <c r="U646" s="231"/>
      <c r="V646" s="231"/>
      <c r="W646" s="231"/>
      <c r="X646" s="231"/>
      <c r="Y646" s="210"/>
      <c r="Z646" s="210"/>
      <c r="AA646" s="210"/>
      <c r="AB646" s="210"/>
      <c r="AC646" s="210"/>
      <c r="AD646" s="210"/>
      <c r="AE646" s="210"/>
      <c r="AF646" s="210"/>
      <c r="AG646" s="210" t="s">
        <v>143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65" t="s">
        <v>577</v>
      </c>
      <c r="D647" s="233"/>
      <c r="E647" s="234">
        <v>103.38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10"/>
      <c r="Z647" s="210"/>
      <c r="AA647" s="210"/>
      <c r="AB647" s="210"/>
      <c r="AC647" s="210"/>
      <c r="AD647" s="210"/>
      <c r="AE647" s="210"/>
      <c r="AF647" s="210"/>
      <c r="AG647" s="210" t="s">
        <v>143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65" t="s">
        <v>578</v>
      </c>
      <c r="D648" s="233"/>
      <c r="E648" s="234">
        <v>94.81</v>
      </c>
      <c r="F648" s="231"/>
      <c r="G648" s="231"/>
      <c r="H648" s="231"/>
      <c r="I648" s="231"/>
      <c r="J648" s="231"/>
      <c r="K648" s="231"/>
      <c r="L648" s="231"/>
      <c r="M648" s="231"/>
      <c r="N648" s="230"/>
      <c r="O648" s="230"/>
      <c r="P648" s="230"/>
      <c r="Q648" s="230"/>
      <c r="R648" s="231"/>
      <c r="S648" s="231"/>
      <c r="T648" s="231"/>
      <c r="U648" s="231"/>
      <c r="V648" s="231"/>
      <c r="W648" s="231"/>
      <c r="X648" s="231"/>
      <c r="Y648" s="210"/>
      <c r="Z648" s="210"/>
      <c r="AA648" s="210"/>
      <c r="AB648" s="210"/>
      <c r="AC648" s="210"/>
      <c r="AD648" s="210"/>
      <c r="AE648" s="210"/>
      <c r="AF648" s="210"/>
      <c r="AG648" s="210" t="s">
        <v>143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x14ac:dyDescent="0.25">
      <c r="A649" s="243" t="s">
        <v>133</v>
      </c>
      <c r="B649" s="244" t="s">
        <v>99</v>
      </c>
      <c r="C649" s="263" t="s">
        <v>100</v>
      </c>
      <c r="D649" s="245"/>
      <c r="E649" s="246"/>
      <c r="F649" s="247"/>
      <c r="G649" s="248">
        <f>SUMIF(AG650:AG650,"&lt;&gt;NOR",G650:G650)</f>
        <v>0</v>
      </c>
      <c r="H649" s="242"/>
      <c r="I649" s="242">
        <f>SUM(I650:I650)</f>
        <v>0</v>
      </c>
      <c r="J649" s="242"/>
      <c r="K649" s="242">
        <f>SUM(K650:K650)</f>
        <v>0</v>
      </c>
      <c r="L649" s="242"/>
      <c r="M649" s="242">
        <f>SUM(M650:M650)</f>
        <v>0</v>
      </c>
      <c r="N649" s="241"/>
      <c r="O649" s="241">
        <f>SUM(O650:O650)</f>
        <v>0</v>
      </c>
      <c r="P649" s="241"/>
      <c r="Q649" s="241">
        <f>SUM(Q650:Q650)</f>
        <v>0</v>
      </c>
      <c r="R649" s="242"/>
      <c r="S649" s="242"/>
      <c r="T649" s="242"/>
      <c r="U649" s="242"/>
      <c r="V649" s="242">
        <f>SUM(V650:V650)</f>
        <v>0</v>
      </c>
      <c r="W649" s="242"/>
      <c r="X649" s="242"/>
      <c r="AG649" t="s">
        <v>134</v>
      </c>
    </row>
    <row r="650" spans="1:60" outlineLevel="1" x14ac:dyDescent="0.25">
      <c r="A650" s="257">
        <v>95</v>
      </c>
      <c r="B650" s="258" t="s">
        <v>579</v>
      </c>
      <c r="C650" s="271" t="s">
        <v>580</v>
      </c>
      <c r="D650" s="259" t="s">
        <v>384</v>
      </c>
      <c r="E650" s="260">
        <v>1</v>
      </c>
      <c r="F650" s="261"/>
      <c r="G650" s="262">
        <f>ROUND(E650*F650,2)</f>
        <v>0</v>
      </c>
      <c r="H650" s="232"/>
      <c r="I650" s="231">
        <f>ROUND(E650*H650,2)</f>
        <v>0</v>
      </c>
      <c r="J650" s="232"/>
      <c r="K650" s="231">
        <f>ROUND(E650*J650,2)</f>
        <v>0</v>
      </c>
      <c r="L650" s="231">
        <v>21</v>
      </c>
      <c r="M650" s="231">
        <f>G650*(1+L650/100)</f>
        <v>0</v>
      </c>
      <c r="N650" s="230">
        <v>0</v>
      </c>
      <c r="O650" s="230">
        <f>ROUND(E650*N650,2)</f>
        <v>0</v>
      </c>
      <c r="P650" s="230">
        <v>0</v>
      </c>
      <c r="Q650" s="230">
        <f>ROUND(E650*P650,2)</f>
        <v>0</v>
      </c>
      <c r="R650" s="231"/>
      <c r="S650" s="231" t="s">
        <v>385</v>
      </c>
      <c r="T650" s="231" t="s">
        <v>139</v>
      </c>
      <c r="U650" s="231">
        <v>0</v>
      </c>
      <c r="V650" s="231">
        <f>ROUND(E650*U650,2)</f>
        <v>0</v>
      </c>
      <c r="W650" s="231"/>
      <c r="X650" s="231" t="s">
        <v>140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141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x14ac:dyDescent="0.25">
      <c r="A651" s="243" t="s">
        <v>133</v>
      </c>
      <c r="B651" s="244" t="s">
        <v>101</v>
      </c>
      <c r="C651" s="263" t="s">
        <v>102</v>
      </c>
      <c r="D651" s="245"/>
      <c r="E651" s="246"/>
      <c r="F651" s="247"/>
      <c r="G651" s="248">
        <f>SUMIF(AG652:AG652,"&lt;&gt;NOR",G652:G652)</f>
        <v>0</v>
      </c>
      <c r="H651" s="242"/>
      <c r="I651" s="242">
        <f>SUM(I652:I652)</f>
        <v>0</v>
      </c>
      <c r="J651" s="242"/>
      <c r="K651" s="242">
        <f>SUM(K652:K652)</f>
        <v>0</v>
      </c>
      <c r="L651" s="242"/>
      <c r="M651" s="242">
        <f>SUM(M652:M652)</f>
        <v>0</v>
      </c>
      <c r="N651" s="241"/>
      <c r="O651" s="241">
        <f>SUM(O652:O652)</f>
        <v>0</v>
      </c>
      <c r="P651" s="241"/>
      <c r="Q651" s="241">
        <f>SUM(Q652:Q652)</f>
        <v>0</v>
      </c>
      <c r="R651" s="242"/>
      <c r="S651" s="242"/>
      <c r="T651" s="242"/>
      <c r="U651" s="242"/>
      <c r="V651" s="242">
        <f>SUM(V652:V652)</f>
        <v>0</v>
      </c>
      <c r="W651" s="242"/>
      <c r="X651" s="242"/>
      <c r="AG651" t="s">
        <v>134</v>
      </c>
    </row>
    <row r="652" spans="1:60" outlineLevel="1" x14ac:dyDescent="0.25">
      <c r="A652" s="257">
        <v>96</v>
      </c>
      <c r="B652" s="258" t="s">
        <v>581</v>
      </c>
      <c r="C652" s="271" t="s">
        <v>582</v>
      </c>
      <c r="D652" s="259" t="s">
        <v>583</v>
      </c>
      <c r="E652" s="260">
        <v>1</v>
      </c>
      <c r="F652" s="261"/>
      <c r="G652" s="262">
        <f>ROUND(E652*F652,2)</f>
        <v>0</v>
      </c>
      <c r="H652" s="232"/>
      <c r="I652" s="231">
        <f>ROUND(E652*H652,2)</f>
        <v>0</v>
      </c>
      <c r="J652" s="232"/>
      <c r="K652" s="231">
        <f>ROUND(E652*J652,2)</f>
        <v>0</v>
      </c>
      <c r="L652" s="231">
        <v>21</v>
      </c>
      <c r="M652" s="231">
        <f>G652*(1+L652/100)</f>
        <v>0</v>
      </c>
      <c r="N652" s="230">
        <v>0</v>
      </c>
      <c r="O652" s="230">
        <f>ROUND(E652*N652,2)</f>
        <v>0</v>
      </c>
      <c r="P652" s="230">
        <v>0</v>
      </c>
      <c r="Q652" s="230">
        <f>ROUND(E652*P652,2)</f>
        <v>0</v>
      </c>
      <c r="R652" s="231"/>
      <c r="S652" s="231" t="s">
        <v>385</v>
      </c>
      <c r="T652" s="231" t="s">
        <v>139</v>
      </c>
      <c r="U652" s="231">
        <v>0</v>
      </c>
      <c r="V652" s="231">
        <f>ROUND(E652*U652,2)</f>
        <v>0</v>
      </c>
      <c r="W652" s="231"/>
      <c r="X652" s="231" t="s">
        <v>140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141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5">
      <c r="A653" s="243" t="s">
        <v>133</v>
      </c>
      <c r="B653" s="244" t="s">
        <v>106</v>
      </c>
      <c r="C653" s="263" t="s">
        <v>29</v>
      </c>
      <c r="D653" s="245"/>
      <c r="E653" s="246"/>
      <c r="F653" s="247"/>
      <c r="G653" s="248">
        <f>SUMIF(AG654:AG657,"&lt;&gt;NOR",G654:G657)</f>
        <v>0</v>
      </c>
      <c r="H653" s="242"/>
      <c r="I653" s="242">
        <f>SUM(I654:I657)</f>
        <v>0</v>
      </c>
      <c r="J653" s="242"/>
      <c r="K653" s="242">
        <f>SUM(K654:K657)</f>
        <v>0</v>
      </c>
      <c r="L653" s="242"/>
      <c r="M653" s="242">
        <f>SUM(M654:M657)</f>
        <v>0</v>
      </c>
      <c r="N653" s="241"/>
      <c r="O653" s="241">
        <f>SUM(O654:O657)</f>
        <v>0</v>
      </c>
      <c r="P653" s="241"/>
      <c r="Q653" s="241">
        <f>SUM(Q654:Q657)</f>
        <v>0</v>
      </c>
      <c r="R653" s="242"/>
      <c r="S653" s="242"/>
      <c r="T653" s="242"/>
      <c r="U653" s="242"/>
      <c r="V653" s="242">
        <f>SUM(V654:V657)</f>
        <v>0</v>
      </c>
      <c r="W653" s="242"/>
      <c r="X653" s="242"/>
      <c r="AG653" t="s">
        <v>134</v>
      </c>
    </row>
    <row r="654" spans="1:60" outlineLevel="1" x14ac:dyDescent="0.25">
      <c r="A654" s="257">
        <v>97</v>
      </c>
      <c r="B654" s="258" t="s">
        <v>584</v>
      </c>
      <c r="C654" s="271" t="s">
        <v>585</v>
      </c>
      <c r="D654" s="259" t="s">
        <v>586</v>
      </c>
      <c r="E654" s="260">
        <v>1</v>
      </c>
      <c r="F654" s="261"/>
      <c r="G654" s="262">
        <f>ROUND(E654*F654,2)</f>
        <v>0</v>
      </c>
      <c r="H654" s="232"/>
      <c r="I654" s="231">
        <f>ROUND(E654*H654,2)</f>
        <v>0</v>
      </c>
      <c r="J654" s="232"/>
      <c r="K654" s="231">
        <f>ROUND(E654*J654,2)</f>
        <v>0</v>
      </c>
      <c r="L654" s="231">
        <v>21</v>
      </c>
      <c r="M654" s="231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1"/>
      <c r="S654" s="231" t="s">
        <v>138</v>
      </c>
      <c r="T654" s="231" t="s">
        <v>139</v>
      </c>
      <c r="U654" s="231">
        <v>0</v>
      </c>
      <c r="V654" s="231">
        <f>ROUND(E654*U654,2)</f>
        <v>0</v>
      </c>
      <c r="W654" s="231"/>
      <c r="X654" s="231" t="s">
        <v>587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588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57">
        <v>98</v>
      </c>
      <c r="B655" s="258" t="s">
        <v>589</v>
      </c>
      <c r="C655" s="271" t="s">
        <v>590</v>
      </c>
      <c r="D655" s="259" t="s">
        <v>586</v>
      </c>
      <c r="E655" s="260">
        <v>1</v>
      </c>
      <c r="F655" s="261"/>
      <c r="G655" s="262">
        <f>ROUND(E655*F655,2)</f>
        <v>0</v>
      </c>
      <c r="H655" s="232"/>
      <c r="I655" s="231">
        <f>ROUND(E655*H655,2)</f>
        <v>0</v>
      </c>
      <c r="J655" s="232"/>
      <c r="K655" s="231">
        <f>ROUND(E655*J655,2)</f>
        <v>0</v>
      </c>
      <c r="L655" s="231">
        <v>21</v>
      </c>
      <c r="M655" s="231">
        <f>G655*(1+L655/100)</f>
        <v>0</v>
      </c>
      <c r="N655" s="230">
        <v>0</v>
      </c>
      <c r="O655" s="230">
        <f>ROUND(E655*N655,2)</f>
        <v>0</v>
      </c>
      <c r="P655" s="230">
        <v>0</v>
      </c>
      <c r="Q655" s="230">
        <f>ROUND(E655*P655,2)</f>
        <v>0</v>
      </c>
      <c r="R655" s="231"/>
      <c r="S655" s="231" t="s">
        <v>138</v>
      </c>
      <c r="T655" s="231" t="s">
        <v>139</v>
      </c>
      <c r="U655" s="231">
        <v>0</v>
      </c>
      <c r="V655" s="231">
        <f>ROUND(E655*U655,2)</f>
        <v>0</v>
      </c>
      <c r="W655" s="231"/>
      <c r="X655" s="231" t="s">
        <v>587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588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57">
        <v>99</v>
      </c>
      <c r="B656" s="258" t="s">
        <v>591</v>
      </c>
      <c r="C656" s="271" t="s">
        <v>592</v>
      </c>
      <c r="D656" s="259" t="s">
        <v>586</v>
      </c>
      <c r="E656" s="260">
        <v>1</v>
      </c>
      <c r="F656" s="261"/>
      <c r="G656" s="262">
        <f>ROUND(E656*F656,2)</f>
        <v>0</v>
      </c>
      <c r="H656" s="232"/>
      <c r="I656" s="231">
        <f>ROUND(E656*H656,2)</f>
        <v>0</v>
      </c>
      <c r="J656" s="232"/>
      <c r="K656" s="231">
        <f>ROUND(E656*J656,2)</f>
        <v>0</v>
      </c>
      <c r="L656" s="231">
        <v>21</v>
      </c>
      <c r="M656" s="231">
        <f>G656*(1+L656/100)</f>
        <v>0</v>
      </c>
      <c r="N656" s="230">
        <v>0</v>
      </c>
      <c r="O656" s="230">
        <f>ROUND(E656*N656,2)</f>
        <v>0</v>
      </c>
      <c r="P656" s="230">
        <v>0</v>
      </c>
      <c r="Q656" s="230">
        <f>ROUND(E656*P656,2)</f>
        <v>0</v>
      </c>
      <c r="R656" s="231"/>
      <c r="S656" s="231" t="s">
        <v>138</v>
      </c>
      <c r="T656" s="231" t="s">
        <v>139</v>
      </c>
      <c r="U656" s="231">
        <v>0</v>
      </c>
      <c r="V656" s="231">
        <f>ROUND(E656*U656,2)</f>
        <v>0</v>
      </c>
      <c r="W656" s="231"/>
      <c r="X656" s="231" t="s">
        <v>587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588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57">
        <v>100</v>
      </c>
      <c r="B657" s="258" t="s">
        <v>593</v>
      </c>
      <c r="C657" s="271" t="s">
        <v>594</v>
      </c>
      <c r="D657" s="259" t="s">
        <v>586</v>
      </c>
      <c r="E657" s="260">
        <v>1</v>
      </c>
      <c r="F657" s="261"/>
      <c r="G657" s="262">
        <f>ROUND(E657*F657,2)</f>
        <v>0</v>
      </c>
      <c r="H657" s="232"/>
      <c r="I657" s="231">
        <f>ROUND(E657*H657,2)</f>
        <v>0</v>
      </c>
      <c r="J657" s="232"/>
      <c r="K657" s="231">
        <f>ROUND(E657*J657,2)</f>
        <v>0</v>
      </c>
      <c r="L657" s="231">
        <v>21</v>
      </c>
      <c r="M657" s="231">
        <f>G657*(1+L657/100)</f>
        <v>0</v>
      </c>
      <c r="N657" s="230">
        <v>0</v>
      </c>
      <c r="O657" s="230">
        <f>ROUND(E657*N657,2)</f>
        <v>0</v>
      </c>
      <c r="P657" s="230">
        <v>0</v>
      </c>
      <c r="Q657" s="230">
        <f>ROUND(E657*P657,2)</f>
        <v>0</v>
      </c>
      <c r="R657" s="231"/>
      <c r="S657" s="231" t="s">
        <v>138</v>
      </c>
      <c r="T657" s="231" t="s">
        <v>139</v>
      </c>
      <c r="U657" s="231">
        <v>0</v>
      </c>
      <c r="V657" s="231">
        <f>ROUND(E657*U657,2)</f>
        <v>0</v>
      </c>
      <c r="W657" s="231"/>
      <c r="X657" s="231" t="s">
        <v>587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588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x14ac:dyDescent="0.25">
      <c r="A658" s="243" t="s">
        <v>133</v>
      </c>
      <c r="B658" s="244" t="s">
        <v>107</v>
      </c>
      <c r="C658" s="263" t="s">
        <v>30</v>
      </c>
      <c r="D658" s="245"/>
      <c r="E658" s="246"/>
      <c r="F658" s="247"/>
      <c r="G658" s="248">
        <f>SUMIF(AG659:AG659,"&lt;&gt;NOR",G659:G659)</f>
        <v>0</v>
      </c>
      <c r="H658" s="242"/>
      <c r="I658" s="242">
        <f>SUM(I659:I659)</f>
        <v>0</v>
      </c>
      <c r="J658" s="242"/>
      <c r="K658" s="242">
        <f>SUM(K659:K659)</f>
        <v>0</v>
      </c>
      <c r="L658" s="242"/>
      <c r="M658" s="242">
        <f>SUM(M659:M659)</f>
        <v>0</v>
      </c>
      <c r="N658" s="241"/>
      <c r="O658" s="241">
        <f>SUM(O659:O659)</f>
        <v>0</v>
      </c>
      <c r="P658" s="241"/>
      <c r="Q658" s="241">
        <f>SUM(Q659:Q659)</f>
        <v>0</v>
      </c>
      <c r="R658" s="242"/>
      <c r="S658" s="242"/>
      <c r="T658" s="242"/>
      <c r="U658" s="242"/>
      <c r="V658" s="242">
        <f>SUM(V659:V659)</f>
        <v>0</v>
      </c>
      <c r="W658" s="242"/>
      <c r="X658" s="242"/>
      <c r="AG658" t="s">
        <v>134</v>
      </c>
    </row>
    <row r="659" spans="1:60" outlineLevel="1" x14ac:dyDescent="0.25">
      <c r="A659" s="250">
        <v>101</v>
      </c>
      <c r="B659" s="251" t="s">
        <v>595</v>
      </c>
      <c r="C659" s="264" t="s">
        <v>596</v>
      </c>
      <c r="D659" s="252" t="s">
        <v>586</v>
      </c>
      <c r="E659" s="253">
        <v>1</v>
      </c>
      <c r="F659" s="254"/>
      <c r="G659" s="255">
        <f>ROUND(E659*F659,2)</f>
        <v>0</v>
      </c>
      <c r="H659" s="232"/>
      <c r="I659" s="231">
        <f>ROUND(E659*H659,2)</f>
        <v>0</v>
      </c>
      <c r="J659" s="232"/>
      <c r="K659" s="231">
        <f>ROUND(E659*J659,2)</f>
        <v>0</v>
      </c>
      <c r="L659" s="231">
        <v>21</v>
      </c>
      <c r="M659" s="231">
        <f>G659*(1+L659/100)</f>
        <v>0</v>
      </c>
      <c r="N659" s="230">
        <v>0</v>
      </c>
      <c r="O659" s="230">
        <f>ROUND(E659*N659,2)</f>
        <v>0</v>
      </c>
      <c r="P659" s="230">
        <v>0</v>
      </c>
      <c r="Q659" s="230">
        <f>ROUND(E659*P659,2)</f>
        <v>0</v>
      </c>
      <c r="R659" s="231"/>
      <c r="S659" s="231" t="s">
        <v>138</v>
      </c>
      <c r="T659" s="231" t="s">
        <v>139</v>
      </c>
      <c r="U659" s="231">
        <v>0</v>
      </c>
      <c r="V659" s="231">
        <f>ROUND(E659*U659,2)</f>
        <v>0</v>
      </c>
      <c r="W659" s="231"/>
      <c r="X659" s="231" t="s">
        <v>587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588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x14ac:dyDescent="0.25">
      <c r="A660" s="3"/>
      <c r="B660" s="4"/>
      <c r="C660" s="272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E660">
        <v>15</v>
      </c>
      <c r="AF660">
        <v>21</v>
      </c>
      <c r="AG660" t="s">
        <v>120</v>
      </c>
    </row>
    <row r="661" spans="1:60" x14ac:dyDescent="0.25">
      <c r="A661" s="213"/>
      <c r="B661" s="214" t="s">
        <v>31</v>
      </c>
      <c r="C661" s="273"/>
      <c r="D661" s="215"/>
      <c r="E661" s="216"/>
      <c r="F661" s="216"/>
      <c r="G661" s="249">
        <f>G8+G157+G251+G263+G280+G287+G312+G335+G371+G439+G441+G509+G522+G528+G544+G558+G649+G651+G653+G658</f>
        <v>0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AE661">
        <f>SUMIF(L7:L659,AE660,G7:G659)</f>
        <v>0</v>
      </c>
      <c r="AF661">
        <f>SUMIF(L7:L659,AF660,G7:G659)</f>
        <v>0</v>
      </c>
      <c r="AG661" t="s">
        <v>597</v>
      </c>
    </row>
    <row r="662" spans="1:60" x14ac:dyDescent="0.25">
      <c r="A662" s="3"/>
      <c r="B662" s="4"/>
      <c r="C662" s="272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60" x14ac:dyDescent="0.25">
      <c r="A663" s="3"/>
      <c r="B663" s="4"/>
      <c r="C663" s="272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60" x14ac:dyDescent="0.25">
      <c r="A664" s="217" t="s">
        <v>598</v>
      </c>
      <c r="B664" s="217"/>
      <c r="C664" s="274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60" x14ac:dyDescent="0.25">
      <c r="A665" s="218"/>
      <c r="B665" s="219"/>
      <c r="C665" s="275"/>
      <c r="D665" s="219"/>
      <c r="E665" s="219"/>
      <c r="F665" s="219"/>
      <c r="G665" s="22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AG665" t="s">
        <v>599</v>
      </c>
    </row>
    <row r="666" spans="1:60" x14ac:dyDescent="0.25">
      <c r="A666" s="221"/>
      <c r="B666" s="222"/>
      <c r="C666" s="276"/>
      <c r="D666" s="222"/>
      <c r="E666" s="222"/>
      <c r="F666" s="222"/>
      <c r="G666" s="22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60" x14ac:dyDescent="0.25">
      <c r="A667" s="221"/>
      <c r="B667" s="222"/>
      <c r="C667" s="276"/>
      <c r="D667" s="222"/>
      <c r="E667" s="222"/>
      <c r="F667" s="222"/>
      <c r="G667" s="22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60" x14ac:dyDescent="0.25">
      <c r="A668" s="221"/>
      <c r="B668" s="222"/>
      <c r="C668" s="276"/>
      <c r="D668" s="222"/>
      <c r="E668" s="222"/>
      <c r="F668" s="222"/>
      <c r="G668" s="22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60" x14ac:dyDescent="0.25">
      <c r="A669" s="224"/>
      <c r="B669" s="225"/>
      <c r="C669" s="277"/>
      <c r="D669" s="225"/>
      <c r="E669" s="225"/>
      <c r="F669" s="225"/>
      <c r="G669" s="22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60" x14ac:dyDescent="0.25">
      <c r="A670" s="3"/>
      <c r="B670" s="4"/>
      <c r="C670" s="272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60" x14ac:dyDescent="0.25">
      <c r="C671" s="278"/>
      <c r="D671" s="10"/>
      <c r="AG671" t="s">
        <v>600</v>
      </c>
    </row>
    <row r="672" spans="1:60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64:C664"/>
    <mergeCell ref="A665:G6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7F98-852C-4AD3-B7B8-E7809CE12A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67</v>
      </c>
      <c r="C8" s="263" t="s">
        <v>68</v>
      </c>
      <c r="D8" s="245"/>
      <c r="E8" s="246"/>
      <c r="F8" s="247"/>
      <c r="G8" s="248">
        <f>SUMIF(AG9:AG26,"&lt;&gt;NOR",G9:G26)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41"/>
      <c r="O8" s="241">
        <f>SUM(O9:O26)</f>
        <v>36</v>
      </c>
      <c r="P8" s="241"/>
      <c r="Q8" s="241">
        <f>SUM(Q9:Q26)</f>
        <v>0</v>
      </c>
      <c r="R8" s="242"/>
      <c r="S8" s="242"/>
      <c r="T8" s="242"/>
      <c r="U8" s="242"/>
      <c r="V8" s="242">
        <f>SUM(V9:V26)</f>
        <v>166.98999999999998</v>
      </c>
      <c r="W8" s="242"/>
      <c r="X8" s="242"/>
      <c r="AG8" t="s">
        <v>134</v>
      </c>
    </row>
    <row r="9" spans="1:60" outlineLevel="1" x14ac:dyDescent="0.25">
      <c r="A9" s="250">
        <v>1</v>
      </c>
      <c r="B9" s="251" t="s">
        <v>601</v>
      </c>
      <c r="C9" s="264" t="s">
        <v>602</v>
      </c>
      <c r="D9" s="252" t="s">
        <v>137</v>
      </c>
      <c r="E9" s="253">
        <v>38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138</v>
      </c>
      <c r="T9" s="231" t="s">
        <v>139</v>
      </c>
      <c r="U9" s="231">
        <v>3.1309999999999998</v>
      </c>
      <c r="V9" s="231">
        <f>ROUND(E9*U9,2)</f>
        <v>118.98</v>
      </c>
      <c r="W9" s="231"/>
      <c r="X9" s="231" t="s">
        <v>140</v>
      </c>
      <c r="Y9" s="210"/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603</v>
      </c>
      <c r="D10" s="233"/>
      <c r="E10" s="234">
        <v>38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604</v>
      </c>
      <c r="C11" s="264" t="s">
        <v>605</v>
      </c>
      <c r="D11" s="252" t="s">
        <v>137</v>
      </c>
      <c r="E11" s="253">
        <v>38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138</v>
      </c>
      <c r="T11" s="231" t="s">
        <v>139</v>
      </c>
      <c r="U11" s="231">
        <v>0.47399999999999998</v>
      </c>
      <c r="V11" s="231">
        <f>ROUND(E11*U11,2)</f>
        <v>18.010000000000002</v>
      </c>
      <c r="W11" s="231"/>
      <c r="X11" s="231" t="s">
        <v>140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141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603</v>
      </c>
      <c r="D12" s="233"/>
      <c r="E12" s="234">
        <v>38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159</v>
      </c>
      <c r="C13" s="264" t="s">
        <v>160</v>
      </c>
      <c r="D13" s="252" t="s">
        <v>137</v>
      </c>
      <c r="E13" s="253">
        <v>38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138</v>
      </c>
      <c r="T13" s="231" t="s">
        <v>139</v>
      </c>
      <c r="U13" s="231">
        <v>1.0999999999999999E-2</v>
      </c>
      <c r="V13" s="231">
        <f>ROUND(E13*U13,2)</f>
        <v>0.42</v>
      </c>
      <c r="W13" s="231"/>
      <c r="X13" s="231" t="s">
        <v>140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603</v>
      </c>
      <c r="D14" s="233"/>
      <c r="E14" s="234">
        <v>38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0">
        <v>4</v>
      </c>
      <c r="B15" s="251" t="s">
        <v>167</v>
      </c>
      <c r="C15" s="264" t="s">
        <v>168</v>
      </c>
      <c r="D15" s="252" t="s">
        <v>137</v>
      </c>
      <c r="E15" s="253">
        <v>38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138</v>
      </c>
      <c r="T15" s="231" t="s">
        <v>139</v>
      </c>
      <c r="U15" s="231">
        <v>1.0999999999999999E-2</v>
      </c>
      <c r="V15" s="231">
        <f>ROUND(E15*U15,2)</f>
        <v>0.42</v>
      </c>
      <c r="W15" s="231"/>
      <c r="X15" s="231" t="s">
        <v>140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141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603</v>
      </c>
      <c r="D16" s="233"/>
      <c r="E16" s="234">
        <v>38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0">
        <v>5</v>
      </c>
      <c r="B17" s="251" t="s">
        <v>169</v>
      </c>
      <c r="C17" s="264" t="s">
        <v>170</v>
      </c>
      <c r="D17" s="252" t="s">
        <v>137</v>
      </c>
      <c r="E17" s="253">
        <v>38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138</v>
      </c>
      <c r="T17" s="231" t="s">
        <v>139</v>
      </c>
      <c r="U17" s="231">
        <v>0.65200000000000002</v>
      </c>
      <c r="V17" s="231">
        <f>ROUND(E17*U17,2)</f>
        <v>24.78</v>
      </c>
      <c r="W17" s="231"/>
      <c r="X17" s="231" t="s">
        <v>140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603</v>
      </c>
      <c r="D18" s="233"/>
      <c r="E18" s="234">
        <v>38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0">
        <v>6</v>
      </c>
      <c r="B19" s="251" t="s">
        <v>171</v>
      </c>
      <c r="C19" s="264" t="s">
        <v>172</v>
      </c>
      <c r="D19" s="252" t="s">
        <v>137</v>
      </c>
      <c r="E19" s="253">
        <v>38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138</v>
      </c>
      <c r="T19" s="231" t="s">
        <v>139</v>
      </c>
      <c r="U19" s="231">
        <v>8.9999999999999993E-3</v>
      </c>
      <c r="V19" s="231">
        <f>ROUND(E19*U19,2)</f>
        <v>0.34</v>
      </c>
      <c r="W19" s="231"/>
      <c r="X19" s="231" t="s">
        <v>140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603</v>
      </c>
      <c r="D20" s="233"/>
      <c r="E20" s="234">
        <v>38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0">
        <v>7</v>
      </c>
      <c r="B21" s="251" t="s">
        <v>173</v>
      </c>
      <c r="C21" s="264" t="s">
        <v>174</v>
      </c>
      <c r="D21" s="252" t="s">
        <v>137</v>
      </c>
      <c r="E21" s="253">
        <v>20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138</v>
      </c>
      <c r="T21" s="231" t="s">
        <v>139</v>
      </c>
      <c r="U21" s="231">
        <v>0.20200000000000001</v>
      </c>
      <c r="V21" s="231">
        <f>ROUND(E21*U21,2)</f>
        <v>4.04</v>
      </c>
      <c r="W21" s="231"/>
      <c r="X21" s="231" t="s">
        <v>140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141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606</v>
      </c>
      <c r="D22" s="233"/>
      <c r="E22" s="234">
        <v>20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0">
        <v>8</v>
      </c>
      <c r="B23" s="251" t="s">
        <v>607</v>
      </c>
      <c r="C23" s="264" t="s">
        <v>608</v>
      </c>
      <c r="D23" s="252" t="s">
        <v>179</v>
      </c>
      <c r="E23" s="253">
        <v>70.3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138</v>
      </c>
      <c r="T23" s="231" t="s">
        <v>139</v>
      </c>
      <c r="U23" s="231">
        <v>0</v>
      </c>
      <c r="V23" s="231">
        <f>ROUND(E23*U23,2)</f>
        <v>0</v>
      </c>
      <c r="W23" s="231"/>
      <c r="X23" s="231" t="s">
        <v>140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5" t="s">
        <v>609</v>
      </c>
      <c r="D24" s="233"/>
      <c r="E24" s="234">
        <v>70.3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0">
        <v>9</v>
      </c>
      <c r="B25" s="251" t="s">
        <v>177</v>
      </c>
      <c r="C25" s="264" t="s">
        <v>178</v>
      </c>
      <c r="D25" s="252" t="s">
        <v>179</v>
      </c>
      <c r="E25" s="253">
        <v>36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1</v>
      </c>
      <c r="O25" s="230">
        <f>ROUND(E25*N25,2)</f>
        <v>36</v>
      </c>
      <c r="P25" s="230">
        <v>0</v>
      </c>
      <c r="Q25" s="230">
        <f>ROUND(E25*P25,2)</f>
        <v>0</v>
      </c>
      <c r="R25" s="231" t="s">
        <v>180</v>
      </c>
      <c r="S25" s="231" t="s">
        <v>138</v>
      </c>
      <c r="T25" s="231" t="s">
        <v>139</v>
      </c>
      <c r="U25" s="231">
        <v>0</v>
      </c>
      <c r="V25" s="231">
        <f>ROUND(E25*U25,2)</f>
        <v>0</v>
      </c>
      <c r="W25" s="231"/>
      <c r="X25" s="231" t="s">
        <v>181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610</v>
      </c>
      <c r="D26" s="233"/>
      <c r="E26" s="234">
        <v>36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43" t="s">
        <v>133</v>
      </c>
      <c r="B27" s="244" t="s">
        <v>69</v>
      </c>
      <c r="C27" s="263" t="s">
        <v>70</v>
      </c>
      <c r="D27" s="245"/>
      <c r="E27" s="246"/>
      <c r="F27" s="247"/>
      <c r="G27" s="248">
        <f>SUMIF(AG28:AG37,"&lt;&gt;NOR",G28:G37)</f>
        <v>0</v>
      </c>
      <c r="H27" s="242"/>
      <c r="I27" s="242">
        <f>SUM(I28:I37)</f>
        <v>0</v>
      </c>
      <c r="J27" s="242"/>
      <c r="K27" s="242">
        <f>SUM(K28:K37)</f>
        <v>0</v>
      </c>
      <c r="L27" s="242"/>
      <c r="M27" s="242">
        <f>SUM(M28:M37)</f>
        <v>0</v>
      </c>
      <c r="N27" s="241"/>
      <c r="O27" s="241">
        <f>SUM(O28:O37)</f>
        <v>9.74</v>
      </c>
      <c r="P27" s="241"/>
      <c r="Q27" s="241">
        <f>SUM(Q28:Q37)</f>
        <v>0</v>
      </c>
      <c r="R27" s="242"/>
      <c r="S27" s="242"/>
      <c r="T27" s="242"/>
      <c r="U27" s="242"/>
      <c r="V27" s="242">
        <f>SUM(V28:V37)</f>
        <v>12.079999999999998</v>
      </c>
      <c r="W27" s="242"/>
      <c r="X27" s="242"/>
      <c r="AG27" t="s">
        <v>134</v>
      </c>
    </row>
    <row r="28" spans="1:60" outlineLevel="1" x14ac:dyDescent="0.25">
      <c r="A28" s="250">
        <v>10</v>
      </c>
      <c r="B28" s="251" t="s">
        <v>193</v>
      </c>
      <c r="C28" s="264" t="s">
        <v>194</v>
      </c>
      <c r="D28" s="252" t="s">
        <v>137</v>
      </c>
      <c r="E28" s="253">
        <v>2.25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2.16</v>
      </c>
      <c r="O28" s="230">
        <f>ROUND(E28*N28,2)</f>
        <v>4.8600000000000003</v>
      </c>
      <c r="P28" s="230">
        <v>0</v>
      </c>
      <c r="Q28" s="230">
        <f>ROUND(E28*P28,2)</f>
        <v>0</v>
      </c>
      <c r="R28" s="231"/>
      <c r="S28" s="231" t="s">
        <v>138</v>
      </c>
      <c r="T28" s="231" t="s">
        <v>139</v>
      </c>
      <c r="U28" s="231">
        <v>1.085</v>
      </c>
      <c r="V28" s="231">
        <f>ROUND(E28*U28,2)</f>
        <v>2.44</v>
      </c>
      <c r="W28" s="231"/>
      <c r="X28" s="231" t="s">
        <v>140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611</v>
      </c>
      <c r="D29" s="233"/>
      <c r="E29" s="234">
        <v>2.25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0">
        <v>11</v>
      </c>
      <c r="B30" s="251" t="s">
        <v>207</v>
      </c>
      <c r="C30" s="264" t="s">
        <v>208</v>
      </c>
      <c r="D30" s="252" t="s">
        <v>137</v>
      </c>
      <c r="E30" s="253">
        <v>1.8</v>
      </c>
      <c r="F30" s="254"/>
      <c r="G30" s="255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4.55</v>
      </c>
      <c r="P30" s="230">
        <v>0</v>
      </c>
      <c r="Q30" s="230">
        <f>ROUND(E30*P30,2)</f>
        <v>0</v>
      </c>
      <c r="R30" s="231"/>
      <c r="S30" s="231" t="s">
        <v>138</v>
      </c>
      <c r="T30" s="231" t="s">
        <v>139</v>
      </c>
      <c r="U30" s="231">
        <v>0.48</v>
      </c>
      <c r="V30" s="231">
        <f>ROUND(E30*U30,2)</f>
        <v>0.86</v>
      </c>
      <c r="W30" s="231"/>
      <c r="X30" s="231" t="s">
        <v>140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141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5" t="s">
        <v>612</v>
      </c>
      <c r="D31" s="233"/>
      <c r="E31" s="234">
        <v>1.8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0">
        <v>12</v>
      </c>
      <c r="B32" s="251" t="s">
        <v>213</v>
      </c>
      <c r="C32" s="264" t="s">
        <v>214</v>
      </c>
      <c r="D32" s="252" t="s">
        <v>215</v>
      </c>
      <c r="E32" s="253">
        <v>3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3.9199999999999999E-2</v>
      </c>
      <c r="O32" s="230">
        <f>ROUND(E32*N32,2)</f>
        <v>0.12</v>
      </c>
      <c r="P32" s="230">
        <v>0</v>
      </c>
      <c r="Q32" s="230">
        <f>ROUND(E32*P32,2)</f>
        <v>0</v>
      </c>
      <c r="R32" s="231"/>
      <c r="S32" s="231" t="s">
        <v>138</v>
      </c>
      <c r="T32" s="231" t="s">
        <v>139</v>
      </c>
      <c r="U32" s="231">
        <v>1.6</v>
      </c>
      <c r="V32" s="231">
        <f>ROUND(E32*U32,2)</f>
        <v>4.8</v>
      </c>
      <c r="W32" s="231"/>
      <c r="X32" s="231" t="s">
        <v>140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141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613</v>
      </c>
      <c r="D33" s="233"/>
      <c r="E33" s="234">
        <v>3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0">
        <v>13</v>
      </c>
      <c r="B34" s="251" t="s">
        <v>219</v>
      </c>
      <c r="C34" s="264" t="s">
        <v>220</v>
      </c>
      <c r="D34" s="252" t="s">
        <v>215</v>
      </c>
      <c r="E34" s="253">
        <v>3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138</v>
      </c>
      <c r="T34" s="231" t="s">
        <v>139</v>
      </c>
      <c r="U34" s="231">
        <v>0.32</v>
      </c>
      <c r="V34" s="231">
        <f>ROUND(E34*U34,2)</f>
        <v>0.96</v>
      </c>
      <c r="W34" s="231"/>
      <c r="X34" s="231" t="s">
        <v>140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141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613</v>
      </c>
      <c r="D35" s="233"/>
      <c r="E35" s="234">
        <v>3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0">
        <v>14</v>
      </c>
      <c r="B36" s="251" t="s">
        <v>221</v>
      </c>
      <c r="C36" s="264" t="s">
        <v>222</v>
      </c>
      <c r="D36" s="252" t="s">
        <v>179</v>
      </c>
      <c r="E36" s="253">
        <v>0.19800000000000001</v>
      </c>
      <c r="F36" s="254"/>
      <c r="G36" s="255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1.0570200000000001</v>
      </c>
      <c r="O36" s="230">
        <f>ROUND(E36*N36,2)</f>
        <v>0.21</v>
      </c>
      <c r="P36" s="230">
        <v>0</v>
      </c>
      <c r="Q36" s="230">
        <f>ROUND(E36*P36,2)</f>
        <v>0</v>
      </c>
      <c r="R36" s="231"/>
      <c r="S36" s="231" t="s">
        <v>138</v>
      </c>
      <c r="T36" s="231" t="s">
        <v>139</v>
      </c>
      <c r="U36" s="231">
        <v>15.231</v>
      </c>
      <c r="V36" s="231">
        <f>ROUND(E36*U36,2)</f>
        <v>3.02</v>
      </c>
      <c r="W36" s="231"/>
      <c r="X36" s="231" t="s">
        <v>140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141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5" t="s">
        <v>614</v>
      </c>
      <c r="D37" s="233"/>
      <c r="E37" s="234">
        <v>0.2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43" t="s">
        <v>133</v>
      </c>
      <c r="B38" s="244" t="s">
        <v>75</v>
      </c>
      <c r="C38" s="263" t="s">
        <v>76</v>
      </c>
      <c r="D38" s="245"/>
      <c r="E38" s="246"/>
      <c r="F38" s="247"/>
      <c r="G38" s="248">
        <f>SUMIF(AG39:AG41,"&lt;&gt;NOR",G39:G41)</f>
        <v>0</v>
      </c>
      <c r="H38" s="242"/>
      <c r="I38" s="242">
        <f>SUM(I39:I41)</f>
        <v>0</v>
      </c>
      <c r="J38" s="242"/>
      <c r="K38" s="242">
        <f>SUM(K39:K41)</f>
        <v>0</v>
      </c>
      <c r="L38" s="242"/>
      <c r="M38" s="242">
        <f>SUM(M39:M41)</f>
        <v>0</v>
      </c>
      <c r="N38" s="241"/>
      <c r="O38" s="241">
        <f>SUM(O39:O41)</f>
        <v>3.39</v>
      </c>
      <c r="P38" s="241"/>
      <c r="Q38" s="241">
        <f>SUM(Q39:Q41)</f>
        <v>0</v>
      </c>
      <c r="R38" s="242"/>
      <c r="S38" s="242"/>
      <c r="T38" s="242"/>
      <c r="U38" s="242"/>
      <c r="V38" s="242">
        <f>SUM(V39:V41)</f>
        <v>12.15</v>
      </c>
      <c r="W38" s="242"/>
      <c r="X38" s="242"/>
      <c r="AG38" t="s">
        <v>134</v>
      </c>
    </row>
    <row r="39" spans="1:60" ht="20.399999999999999" outlineLevel="1" x14ac:dyDescent="0.25">
      <c r="A39" s="257">
        <v>15</v>
      </c>
      <c r="B39" s="258" t="s">
        <v>615</v>
      </c>
      <c r="C39" s="271" t="s">
        <v>616</v>
      </c>
      <c r="D39" s="259" t="s">
        <v>384</v>
      </c>
      <c r="E39" s="260">
        <v>1</v>
      </c>
      <c r="F39" s="261"/>
      <c r="G39" s="262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385</v>
      </c>
      <c r="T39" s="231" t="s">
        <v>139</v>
      </c>
      <c r="U39" s="231">
        <v>0</v>
      </c>
      <c r="V39" s="231">
        <f>ROUND(E39*U39,2)</f>
        <v>0</v>
      </c>
      <c r="W39" s="231"/>
      <c r="X39" s="231" t="s">
        <v>140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0">
        <v>16</v>
      </c>
      <c r="B40" s="251" t="s">
        <v>617</v>
      </c>
      <c r="C40" s="264" t="s">
        <v>618</v>
      </c>
      <c r="D40" s="252" t="s">
        <v>314</v>
      </c>
      <c r="E40" s="253">
        <v>3.5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0.96862999999999999</v>
      </c>
      <c r="O40" s="230">
        <f>ROUND(E40*N40,2)</f>
        <v>3.39</v>
      </c>
      <c r="P40" s="230">
        <v>0</v>
      </c>
      <c r="Q40" s="230">
        <f>ROUND(E40*P40,2)</f>
        <v>0</v>
      </c>
      <c r="R40" s="231"/>
      <c r="S40" s="231" t="s">
        <v>138</v>
      </c>
      <c r="T40" s="231" t="s">
        <v>139</v>
      </c>
      <c r="U40" s="231">
        <v>3.4725000000000001</v>
      </c>
      <c r="V40" s="231">
        <f>ROUND(E40*U40,2)</f>
        <v>12.15</v>
      </c>
      <c r="W40" s="231"/>
      <c r="X40" s="231" t="s">
        <v>619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621</v>
      </c>
      <c r="D41" s="233"/>
      <c r="E41" s="234">
        <v>3.5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43" t="s">
        <v>133</v>
      </c>
      <c r="B42" s="244" t="s">
        <v>81</v>
      </c>
      <c r="C42" s="263" t="s">
        <v>82</v>
      </c>
      <c r="D42" s="245"/>
      <c r="E42" s="246"/>
      <c r="F42" s="247"/>
      <c r="G42" s="248">
        <f>SUMIF(AG43:AG43,"&lt;&gt;NOR",G43:G43)</f>
        <v>0</v>
      </c>
      <c r="H42" s="242"/>
      <c r="I42" s="242">
        <f>SUM(I43:I43)</f>
        <v>0</v>
      </c>
      <c r="J42" s="242"/>
      <c r="K42" s="242">
        <f>SUM(K43:K43)</f>
        <v>0</v>
      </c>
      <c r="L42" s="242"/>
      <c r="M42" s="242">
        <f>SUM(M43:M43)</f>
        <v>0</v>
      </c>
      <c r="N42" s="241"/>
      <c r="O42" s="241">
        <f>SUM(O43:O43)</f>
        <v>0</v>
      </c>
      <c r="P42" s="241"/>
      <c r="Q42" s="241">
        <f>SUM(Q43:Q43)</f>
        <v>0</v>
      </c>
      <c r="R42" s="242"/>
      <c r="S42" s="242"/>
      <c r="T42" s="242"/>
      <c r="U42" s="242"/>
      <c r="V42" s="242">
        <f>SUM(V43:V43)</f>
        <v>29.68</v>
      </c>
      <c r="W42" s="242"/>
      <c r="X42" s="242"/>
      <c r="AG42" t="s">
        <v>134</v>
      </c>
    </row>
    <row r="43" spans="1:60" outlineLevel="1" x14ac:dyDescent="0.25">
      <c r="A43" s="257">
        <v>17</v>
      </c>
      <c r="B43" s="258" t="s">
        <v>622</v>
      </c>
      <c r="C43" s="271" t="s">
        <v>623</v>
      </c>
      <c r="D43" s="259" t="s">
        <v>179</v>
      </c>
      <c r="E43" s="260">
        <v>45.73189</v>
      </c>
      <c r="F43" s="261"/>
      <c r="G43" s="262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138</v>
      </c>
      <c r="T43" s="231" t="s">
        <v>139</v>
      </c>
      <c r="U43" s="231">
        <v>0.64900000000000002</v>
      </c>
      <c r="V43" s="231">
        <f>ROUND(E43*U43,2)</f>
        <v>29.68</v>
      </c>
      <c r="W43" s="231"/>
      <c r="X43" s="231" t="s">
        <v>359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360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43" t="s">
        <v>133</v>
      </c>
      <c r="B44" s="244" t="s">
        <v>106</v>
      </c>
      <c r="C44" s="263" t="s">
        <v>29</v>
      </c>
      <c r="D44" s="245"/>
      <c r="E44" s="246"/>
      <c r="F44" s="247"/>
      <c r="G44" s="248">
        <f>SUMIF(AG45:AG48,"&lt;&gt;NOR",G45:G48)</f>
        <v>0</v>
      </c>
      <c r="H44" s="242"/>
      <c r="I44" s="242">
        <f>SUM(I45:I48)</f>
        <v>0</v>
      </c>
      <c r="J44" s="242"/>
      <c r="K44" s="242">
        <f>SUM(K45:K48)</f>
        <v>0</v>
      </c>
      <c r="L44" s="242"/>
      <c r="M44" s="242">
        <f>SUM(M45:M48)</f>
        <v>0</v>
      </c>
      <c r="N44" s="241"/>
      <c r="O44" s="241">
        <f>SUM(O45:O48)</f>
        <v>0</v>
      </c>
      <c r="P44" s="241"/>
      <c r="Q44" s="241">
        <f>SUM(Q45:Q48)</f>
        <v>0</v>
      </c>
      <c r="R44" s="242"/>
      <c r="S44" s="242"/>
      <c r="T44" s="242"/>
      <c r="U44" s="242"/>
      <c r="V44" s="242">
        <f>SUM(V45:V48)</f>
        <v>0</v>
      </c>
      <c r="W44" s="242"/>
      <c r="X44" s="242"/>
      <c r="AG44" t="s">
        <v>134</v>
      </c>
    </row>
    <row r="45" spans="1:60" outlineLevel="1" x14ac:dyDescent="0.25">
      <c r="A45" s="257">
        <v>18</v>
      </c>
      <c r="B45" s="258" t="s">
        <v>584</v>
      </c>
      <c r="C45" s="271" t="s">
        <v>585</v>
      </c>
      <c r="D45" s="259" t="s">
        <v>586</v>
      </c>
      <c r="E45" s="260">
        <v>1</v>
      </c>
      <c r="F45" s="261"/>
      <c r="G45" s="262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138</v>
      </c>
      <c r="T45" s="231" t="s">
        <v>139</v>
      </c>
      <c r="U45" s="231">
        <v>0</v>
      </c>
      <c r="V45" s="231">
        <f>ROUND(E45*U45,2)</f>
        <v>0</v>
      </c>
      <c r="W45" s="231"/>
      <c r="X45" s="231" t="s">
        <v>587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588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7">
        <v>19</v>
      </c>
      <c r="B46" s="258" t="s">
        <v>589</v>
      </c>
      <c r="C46" s="271" t="s">
        <v>590</v>
      </c>
      <c r="D46" s="259" t="s">
        <v>586</v>
      </c>
      <c r="E46" s="260">
        <v>1</v>
      </c>
      <c r="F46" s="261"/>
      <c r="G46" s="262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138</v>
      </c>
      <c r="T46" s="231" t="s">
        <v>139</v>
      </c>
      <c r="U46" s="231">
        <v>0</v>
      </c>
      <c r="V46" s="231">
        <f>ROUND(E46*U46,2)</f>
        <v>0</v>
      </c>
      <c r="W46" s="231"/>
      <c r="X46" s="231" t="s">
        <v>587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588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7">
        <v>20</v>
      </c>
      <c r="B47" s="258" t="s">
        <v>591</v>
      </c>
      <c r="C47" s="271" t="s">
        <v>592</v>
      </c>
      <c r="D47" s="259" t="s">
        <v>586</v>
      </c>
      <c r="E47" s="260">
        <v>1</v>
      </c>
      <c r="F47" s="261"/>
      <c r="G47" s="262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138</v>
      </c>
      <c r="T47" s="231" t="s">
        <v>139</v>
      </c>
      <c r="U47" s="231">
        <v>0</v>
      </c>
      <c r="V47" s="231">
        <f>ROUND(E47*U47,2)</f>
        <v>0</v>
      </c>
      <c r="W47" s="231"/>
      <c r="X47" s="231" t="s">
        <v>587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588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7">
        <v>21</v>
      </c>
      <c r="B48" s="258" t="s">
        <v>593</v>
      </c>
      <c r="C48" s="271" t="s">
        <v>594</v>
      </c>
      <c r="D48" s="259" t="s">
        <v>586</v>
      </c>
      <c r="E48" s="260">
        <v>1</v>
      </c>
      <c r="F48" s="261"/>
      <c r="G48" s="262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138</v>
      </c>
      <c r="T48" s="231" t="s">
        <v>139</v>
      </c>
      <c r="U48" s="231">
        <v>0</v>
      </c>
      <c r="V48" s="231">
        <f>ROUND(E48*U48,2)</f>
        <v>0</v>
      </c>
      <c r="W48" s="231"/>
      <c r="X48" s="231" t="s">
        <v>587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588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43" t="s">
        <v>133</v>
      </c>
      <c r="B49" s="244" t="s">
        <v>107</v>
      </c>
      <c r="C49" s="263" t="s">
        <v>30</v>
      </c>
      <c r="D49" s="245"/>
      <c r="E49" s="246"/>
      <c r="F49" s="247"/>
      <c r="G49" s="248">
        <f>SUMIF(AG50:AG50,"&lt;&gt;NOR",G50:G50)</f>
        <v>0</v>
      </c>
      <c r="H49" s="242"/>
      <c r="I49" s="242">
        <f>SUM(I50:I50)</f>
        <v>0</v>
      </c>
      <c r="J49" s="242"/>
      <c r="K49" s="242">
        <f>SUM(K50:K50)</f>
        <v>0</v>
      </c>
      <c r="L49" s="242"/>
      <c r="M49" s="242">
        <f>SUM(M50:M50)</f>
        <v>0</v>
      </c>
      <c r="N49" s="241"/>
      <c r="O49" s="241">
        <f>SUM(O50:O50)</f>
        <v>0</v>
      </c>
      <c r="P49" s="241"/>
      <c r="Q49" s="241">
        <f>SUM(Q50:Q50)</f>
        <v>0</v>
      </c>
      <c r="R49" s="242"/>
      <c r="S49" s="242"/>
      <c r="T49" s="242"/>
      <c r="U49" s="242"/>
      <c r="V49" s="242">
        <f>SUM(V50:V50)</f>
        <v>0</v>
      </c>
      <c r="W49" s="242"/>
      <c r="X49" s="242"/>
      <c r="AG49" t="s">
        <v>134</v>
      </c>
    </row>
    <row r="50" spans="1:60" outlineLevel="1" x14ac:dyDescent="0.25">
      <c r="A50" s="250">
        <v>22</v>
      </c>
      <c r="B50" s="251" t="s">
        <v>595</v>
      </c>
      <c r="C50" s="264" t="s">
        <v>596</v>
      </c>
      <c r="D50" s="252" t="s">
        <v>586</v>
      </c>
      <c r="E50" s="253">
        <v>1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138</v>
      </c>
      <c r="T50" s="231" t="s">
        <v>139</v>
      </c>
      <c r="U50" s="231">
        <v>0</v>
      </c>
      <c r="V50" s="231">
        <f>ROUND(E50*U50,2)</f>
        <v>0</v>
      </c>
      <c r="W50" s="231"/>
      <c r="X50" s="231" t="s">
        <v>587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588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7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120</v>
      </c>
    </row>
    <row r="52" spans="1:60" x14ac:dyDescent="0.25">
      <c r="A52" s="213"/>
      <c r="B52" s="214" t="s">
        <v>31</v>
      </c>
      <c r="C52" s="273"/>
      <c r="D52" s="215"/>
      <c r="E52" s="216"/>
      <c r="F52" s="216"/>
      <c r="G52" s="249">
        <f>G8+G27+G38+G42+G44+G49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597</v>
      </c>
    </row>
    <row r="53" spans="1:60" x14ac:dyDescent="0.25">
      <c r="A53" s="3"/>
      <c r="B53" s="4"/>
      <c r="C53" s="272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598</v>
      </c>
      <c r="B55" s="217"/>
      <c r="C55" s="27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75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599</v>
      </c>
    </row>
    <row r="57" spans="1:60" x14ac:dyDescent="0.25">
      <c r="A57" s="221"/>
      <c r="B57" s="222"/>
      <c r="C57" s="276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76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76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77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7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78"/>
      <c r="D62" s="10"/>
      <c r="AG62" t="s">
        <v>600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2354-D1E9-46EB-814B-8F8186C03D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75</v>
      </c>
      <c r="C8" s="263" t="s">
        <v>76</v>
      </c>
      <c r="D8" s="245"/>
      <c r="E8" s="246"/>
      <c r="F8" s="247"/>
      <c r="G8" s="248">
        <f>SUMIF(AG9:AG12,"&lt;&gt;NOR",G9:G12)</f>
        <v>0</v>
      </c>
      <c r="H8" s="242"/>
      <c r="I8" s="242">
        <f>SUM(I9:I12)</f>
        <v>0</v>
      </c>
      <c r="J8" s="242"/>
      <c r="K8" s="242">
        <f>SUM(K9:K12)</f>
        <v>0</v>
      </c>
      <c r="L8" s="242"/>
      <c r="M8" s="242">
        <f>SUM(M9:M12)</f>
        <v>0</v>
      </c>
      <c r="N8" s="241"/>
      <c r="O8" s="241">
        <f>SUM(O9:O12)</f>
        <v>126.9</v>
      </c>
      <c r="P8" s="241"/>
      <c r="Q8" s="241">
        <f>SUM(Q9:Q12)</f>
        <v>0</v>
      </c>
      <c r="R8" s="242"/>
      <c r="S8" s="242"/>
      <c r="T8" s="242"/>
      <c r="U8" s="242"/>
      <c r="V8" s="242">
        <f>SUM(V9:V12)</f>
        <v>468.3</v>
      </c>
      <c r="W8" s="242"/>
      <c r="X8" s="242"/>
      <c r="AG8" t="s">
        <v>134</v>
      </c>
    </row>
    <row r="9" spans="1:60" ht="20.399999999999999" outlineLevel="1" x14ac:dyDescent="0.25">
      <c r="A9" s="250">
        <v>1</v>
      </c>
      <c r="B9" s="251" t="s">
        <v>617</v>
      </c>
      <c r="C9" s="264" t="s">
        <v>618</v>
      </c>
      <c r="D9" s="252" t="s">
        <v>314</v>
      </c>
      <c r="E9" s="253">
        <v>129.78700000000001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0.96862999999999999</v>
      </c>
      <c r="O9" s="230">
        <f>ROUND(E9*N9,2)</f>
        <v>125.72</v>
      </c>
      <c r="P9" s="230">
        <v>0</v>
      </c>
      <c r="Q9" s="230">
        <f>ROUND(E9*P9,2)</f>
        <v>0</v>
      </c>
      <c r="R9" s="231"/>
      <c r="S9" s="231" t="s">
        <v>138</v>
      </c>
      <c r="T9" s="231" t="s">
        <v>139</v>
      </c>
      <c r="U9" s="231">
        <v>3.4725000000000001</v>
      </c>
      <c r="V9" s="231">
        <f>ROUND(E9*U9,2)</f>
        <v>450.69</v>
      </c>
      <c r="W9" s="231"/>
      <c r="X9" s="231" t="s">
        <v>619</v>
      </c>
      <c r="Y9" s="210"/>
      <c r="Z9" s="210"/>
      <c r="AA9" s="210"/>
      <c r="AB9" s="210"/>
      <c r="AC9" s="210"/>
      <c r="AD9" s="210"/>
      <c r="AE9" s="210"/>
      <c r="AF9" s="210"/>
      <c r="AG9" s="210" t="s">
        <v>620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624</v>
      </c>
      <c r="D10" s="233"/>
      <c r="E10" s="234">
        <v>129.79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7">
        <v>2</v>
      </c>
      <c r="B11" s="258" t="s">
        <v>625</v>
      </c>
      <c r="C11" s="271" t="s">
        <v>626</v>
      </c>
      <c r="D11" s="259" t="s">
        <v>384</v>
      </c>
      <c r="E11" s="260">
        <v>4</v>
      </c>
      <c r="F11" s="261"/>
      <c r="G11" s="262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0.22312000000000001</v>
      </c>
      <c r="O11" s="230">
        <f>ROUND(E11*N11,2)</f>
        <v>0.89</v>
      </c>
      <c r="P11" s="230">
        <v>0</v>
      </c>
      <c r="Q11" s="230">
        <f>ROUND(E11*P11,2)</f>
        <v>0</v>
      </c>
      <c r="R11" s="231"/>
      <c r="S11" s="231" t="s">
        <v>138</v>
      </c>
      <c r="T11" s="231" t="s">
        <v>139</v>
      </c>
      <c r="U11" s="231">
        <v>3.1411799999999999</v>
      </c>
      <c r="V11" s="231">
        <f>ROUND(E11*U11,2)</f>
        <v>12.56</v>
      </c>
      <c r="W11" s="231"/>
      <c r="X11" s="231" t="s">
        <v>619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7">
        <v>3</v>
      </c>
      <c r="B12" s="258" t="s">
        <v>627</v>
      </c>
      <c r="C12" s="271" t="s">
        <v>628</v>
      </c>
      <c r="D12" s="259" t="s">
        <v>384</v>
      </c>
      <c r="E12" s="260">
        <v>2</v>
      </c>
      <c r="F12" s="261"/>
      <c r="G12" s="262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0.14412</v>
      </c>
      <c r="O12" s="230">
        <f>ROUND(E12*N12,2)</f>
        <v>0.28999999999999998</v>
      </c>
      <c r="P12" s="230">
        <v>0</v>
      </c>
      <c r="Q12" s="230">
        <f>ROUND(E12*P12,2)</f>
        <v>0</v>
      </c>
      <c r="R12" s="231"/>
      <c r="S12" s="231" t="s">
        <v>138</v>
      </c>
      <c r="T12" s="231" t="s">
        <v>139</v>
      </c>
      <c r="U12" s="231">
        <v>2.5244800000000001</v>
      </c>
      <c r="V12" s="231">
        <f>ROUND(E12*U12,2)</f>
        <v>5.05</v>
      </c>
      <c r="W12" s="231"/>
      <c r="X12" s="231" t="s">
        <v>619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43" t="s">
        <v>133</v>
      </c>
      <c r="B13" s="244" t="s">
        <v>106</v>
      </c>
      <c r="C13" s="263" t="s">
        <v>29</v>
      </c>
      <c r="D13" s="245"/>
      <c r="E13" s="246"/>
      <c r="F13" s="247"/>
      <c r="G13" s="248">
        <f>SUMIF(AG14:AG17,"&lt;&gt;NOR",G14:G17)</f>
        <v>0</v>
      </c>
      <c r="H13" s="242"/>
      <c r="I13" s="242">
        <f>SUM(I14:I17)</f>
        <v>0</v>
      </c>
      <c r="J13" s="242"/>
      <c r="K13" s="242">
        <f>SUM(K14:K17)</f>
        <v>0</v>
      </c>
      <c r="L13" s="242"/>
      <c r="M13" s="242">
        <f>SUM(M14:M17)</f>
        <v>0</v>
      </c>
      <c r="N13" s="241"/>
      <c r="O13" s="241">
        <f>SUM(O14:O17)</f>
        <v>0</v>
      </c>
      <c r="P13" s="241"/>
      <c r="Q13" s="241">
        <f>SUM(Q14:Q17)</f>
        <v>0</v>
      </c>
      <c r="R13" s="242"/>
      <c r="S13" s="242"/>
      <c r="T13" s="242"/>
      <c r="U13" s="242"/>
      <c r="V13" s="242">
        <f>SUM(V14:V17)</f>
        <v>0</v>
      </c>
      <c r="W13" s="242"/>
      <c r="X13" s="242"/>
      <c r="AG13" t="s">
        <v>134</v>
      </c>
    </row>
    <row r="14" spans="1:60" outlineLevel="1" x14ac:dyDescent="0.25">
      <c r="A14" s="257">
        <v>4</v>
      </c>
      <c r="B14" s="258" t="s">
        <v>584</v>
      </c>
      <c r="C14" s="271" t="s">
        <v>585</v>
      </c>
      <c r="D14" s="259" t="s">
        <v>586</v>
      </c>
      <c r="E14" s="260">
        <v>1</v>
      </c>
      <c r="F14" s="261"/>
      <c r="G14" s="262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138</v>
      </c>
      <c r="T14" s="231" t="s">
        <v>139</v>
      </c>
      <c r="U14" s="231">
        <v>0</v>
      </c>
      <c r="V14" s="231">
        <f>ROUND(E14*U14,2)</f>
        <v>0</v>
      </c>
      <c r="W14" s="231"/>
      <c r="X14" s="231" t="s">
        <v>587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588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7">
        <v>5</v>
      </c>
      <c r="B15" s="258" t="s">
        <v>589</v>
      </c>
      <c r="C15" s="271" t="s">
        <v>590</v>
      </c>
      <c r="D15" s="259" t="s">
        <v>586</v>
      </c>
      <c r="E15" s="260">
        <v>1</v>
      </c>
      <c r="F15" s="261"/>
      <c r="G15" s="262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138</v>
      </c>
      <c r="T15" s="231" t="s">
        <v>139</v>
      </c>
      <c r="U15" s="231">
        <v>0</v>
      </c>
      <c r="V15" s="231">
        <f>ROUND(E15*U15,2)</f>
        <v>0</v>
      </c>
      <c r="W15" s="231"/>
      <c r="X15" s="231" t="s">
        <v>587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588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7">
        <v>6</v>
      </c>
      <c r="B16" s="258" t="s">
        <v>591</v>
      </c>
      <c r="C16" s="271" t="s">
        <v>592</v>
      </c>
      <c r="D16" s="259" t="s">
        <v>586</v>
      </c>
      <c r="E16" s="260">
        <v>1</v>
      </c>
      <c r="F16" s="261"/>
      <c r="G16" s="262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138</v>
      </c>
      <c r="T16" s="231" t="s">
        <v>139</v>
      </c>
      <c r="U16" s="231">
        <v>0</v>
      </c>
      <c r="V16" s="231">
        <f>ROUND(E16*U16,2)</f>
        <v>0</v>
      </c>
      <c r="W16" s="231"/>
      <c r="X16" s="231" t="s">
        <v>587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588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7">
        <v>7</v>
      </c>
      <c r="B17" s="258" t="s">
        <v>593</v>
      </c>
      <c r="C17" s="271" t="s">
        <v>594</v>
      </c>
      <c r="D17" s="259" t="s">
        <v>586</v>
      </c>
      <c r="E17" s="260">
        <v>1</v>
      </c>
      <c r="F17" s="261"/>
      <c r="G17" s="262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138</v>
      </c>
      <c r="T17" s="231" t="s">
        <v>139</v>
      </c>
      <c r="U17" s="231">
        <v>0</v>
      </c>
      <c r="V17" s="231">
        <f>ROUND(E17*U17,2)</f>
        <v>0</v>
      </c>
      <c r="W17" s="231"/>
      <c r="X17" s="231" t="s">
        <v>587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588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43" t="s">
        <v>133</v>
      </c>
      <c r="B18" s="244" t="s">
        <v>107</v>
      </c>
      <c r="C18" s="263" t="s">
        <v>30</v>
      </c>
      <c r="D18" s="245"/>
      <c r="E18" s="246"/>
      <c r="F18" s="247"/>
      <c r="G18" s="248">
        <f>SUMIF(AG19:AG19,"&lt;&gt;NOR",G19:G19)</f>
        <v>0</v>
      </c>
      <c r="H18" s="242"/>
      <c r="I18" s="242">
        <f>SUM(I19:I19)</f>
        <v>0</v>
      </c>
      <c r="J18" s="242"/>
      <c r="K18" s="242">
        <f>SUM(K19:K19)</f>
        <v>0</v>
      </c>
      <c r="L18" s="242"/>
      <c r="M18" s="242">
        <f>SUM(M19:M19)</f>
        <v>0</v>
      </c>
      <c r="N18" s="241"/>
      <c r="O18" s="241">
        <f>SUM(O19:O19)</f>
        <v>0</v>
      </c>
      <c r="P18" s="241"/>
      <c r="Q18" s="241">
        <f>SUM(Q19:Q19)</f>
        <v>0</v>
      </c>
      <c r="R18" s="242"/>
      <c r="S18" s="242"/>
      <c r="T18" s="242"/>
      <c r="U18" s="242"/>
      <c r="V18" s="242">
        <f>SUM(V19:V19)</f>
        <v>0</v>
      </c>
      <c r="W18" s="242"/>
      <c r="X18" s="242"/>
      <c r="AG18" t="s">
        <v>134</v>
      </c>
    </row>
    <row r="19" spans="1:60" outlineLevel="1" x14ac:dyDescent="0.25">
      <c r="A19" s="250">
        <v>8</v>
      </c>
      <c r="B19" s="251" t="s">
        <v>595</v>
      </c>
      <c r="C19" s="264" t="s">
        <v>596</v>
      </c>
      <c r="D19" s="252" t="s">
        <v>586</v>
      </c>
      <c r="E19" s="253">
        <v>1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138</v>
      </c>
      <c r="T19" s="231" t="s">
        <v>139</v>
      </c>
      <c r="U19" s="231">
        <v>0</v>
      </c>
      <c r="V19" s="231">
        <f>ROUND(E19*U19,2)</f>
        <v>0</v>
      </c>
      <c r="W19" s="231"/>
      <c r="X19" s="231" t="s">
        <v>587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588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3"/>
      <c r="B20" s="4"/>
      <c r="C20" s="27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120</v>
      </c>
    </row>
    <row r="21" spans="1:60" x14ac:dyDescent="0.25">
      <c r="A21" s="213"/>
      <c r="B21" s="214" t="s">
        <v>31</v>
      </c>
      <c r="C21" s="273"/>
      <c r="D21" s="215"/>
      <c r="E21" s="216"/>
      <c r="F21" s="216"/>
      <c r="G21" s="249">
        <f>G8+G13+G18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597</v>
      </c>
    </row>
    <row r="22" spans="1:60" x14ac:dyDescent="0.25">
      <c r="A22" s="3"/>
      <c r="B22" s="4"/>
      <c r="C22" s="27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5">
      <c r="A23" s="3"/>
      <c r="B23" s="4"/>
      <c r="C23" s="27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5">
      <c r="A24" s="217" t="s">
        <v>598</v>
      </c>
      <c r="B24" s="217"/>
      <c r="C24" s="27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5">
      <c r="A25" s="218"/>
      <c r="B25" s="219"/>
      <c r="C25" s="275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599</v>
      </c>
    </row>
    <row r="26" spans="1:60" x14ac:dyDescent="0.25">
      <c r="A26" s="221"/>
      <c r="B26" s="222"/>
      <c r="C26" s="276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21"/>
      <c r="B27" s="222"/>
      <c r="C27" s="276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21"/>
      <c r="B28" s="222"/>
      <c r="C28" s="276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24"/>
      <c r="B29" s="225"/>
      <c r="C29" s="277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7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C31" s="278"/>
      <c r="D31" s="10"/>
      <c r="AG31" t="s">
        <v>600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F58-F677-42DA-8C00-0D7AC9FD62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56</v>
      </c>
      <c r="C3" s="199" t="s">
        <v>57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75</v>
      </c>
      <c r="C8" s="263" t="s">
        <v>76</v>
      </c>
      <c r="D8" s="245"/>
      <c r="E8" s="246"/>
      <c r="F8" s="247"/>
      <c r="G8" s="248">
        <f>SUMIF(AG9:AG13,"&lt;&gt;NOR",G9:G13)</f>
        <v>0</v>
      </c>
      <c r="H8" s="242"/>
      <c r="I8" s="242">
        <f>SUM(I9:I13)</f>
        <v>0</v>
      </c>
      <c r="J8" s="242"/>
      <c r="K8" s="242">
        <f>SUM(K9:K13)</f>
        <v>0</v>
      </c>
      <c r="L8" s="242"/>
      <c r="M8" s="242">
        <f>SUM(M9:M13)</f>
        <v>0</v>
      </c>
      <c r="N8" s="241"/>
      <c r="O8" s="241">
        <f>SUM(O9:O13)</f>
        <v>28.340000000000003</v>
      </c>
      <c r="P8" s="241"/>
      <c r="Q8" s="241">
        <f>SUM(Q9:Q13)</f>
        <v>16.64</v>
      </c>
      <c r="R8" s="242"/>
      <c r="S8" s="242"/>
      <c r="T8" s="242"/>
      <c r="U8" s="242"/>
      <c r="V8" s="242">
        <f>SUM(V9:V13)</f>
        <v>96.08</v>
      </c>
      <c r="W8" s="242"/>
      <c r="X8" s="242"/>
      <c r="AG8" t="s">
        <v>134</v>
      </c>
    </row>
    <row r="9" spans="1:60" ht="20.399999999999999" outlineLevel="1" x14ac:dyDescent="0.25">
      <c r="A9" s="250">
        <v>1</v>
      </c>
      <c r="B9" s="251" t="s">
        <v>629</v>
      </c>
      <c r="C9" s="264" t="s">
        <v>630</v>
      </c>
      <c r="D9" s="252" t="s">
        <v>314</v>
      </c>
      <c r="E9" s="253">
        <v>37.9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0.27062000000000003</v>
      </c>
      <c r="O9" s="230">
        <f>ROUND(E9*N9,2)</f>
        <v>10.26</v>
      </c>
      <c r="P9" s="230">
        <v>0</v>
      </c>
      <c r="Q9" s="230">
        <f>ROUND(E9*P9,2)</f>
        <v>0</v>
      </c>
      <c r="R9" s="231"/>
      <c r="S9" s="231" t="s">
        <v>138</v>
      </c>
      <c r="T9" s="231" t="s">
        <v>139</v>
      </c>
      <c r="U9" s="231">
        <v>1.4668300000000001</v>
      </c>
      <c r="V9" s="231">
        <f>ROUND(E9*U9,2)</f>
        <v>55.59</v>
      </c>
      <c r="W9" s="231"/>
      <c r="X9" s="231" t="s">
        <v>619</v>
      </c>
      <c r="Y9" s="210"/>
      <c r="Z9" s="210"/>
      <c r="AA9" s="210"/>
      <c r="AB9" s="210"/>
      <c r="AC9" s="210"/>
      <c r="AD9" s="210"/>
      <c r="AE9" s="210"/>
      <c r="AF9" s="210"/>
      <c r="AG9" s="210" t="s">
        <v>620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631</v>
      </c>
      <c r="D10" s="233"/>
      <c r="E10" s="234">
        <v>37.9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632</v>
      </c>
      <c r="C11" s="264" t="s">
        <v>633</v>
      </c>
      <c r="D11" s="252" t="s">
        <v>314</v>
      </c>
      <c r="E11" s="253">
        <v>37.9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0.46303</v>
      </c>
      <c r="O11" s="230">
        <f>ROUND(E11*N11,2)</f>
        <v>17.55</v>
      </c>
      <c r="P11" s="230">
        <v>0.43905</v>
      </c>
      <c r="Q11" s="230">
        <f>ROUND(E11*P11,2)</f>
        <v>16.64</v>
      </c>
      <c r="R11" s="231"/>
      <c r="S11" s="231" t="s">
        <v>138</v>
      </c>
      <c r="T11" s="231" t="s">
        <v>139</v>
      </c>
      <c r="U11" s="231">
        <v>1.03657</v>
      </c>
      <c r="V11" s="231">
        <f>ROUND(E11*U11,2)</f>
        <v>39.29</v>
      </c>
      <c r="W11" s="231"/>
      <c r="X11" s="231" t="s">
        <v>619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631</v>
      </c>
      <c r="D12" s="233"/>
      <c r="E12" s="234">
        <v>37.9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634</v>
      </c>
      <c r="C13" s="264" t="s">
        <v>635</v>
      </c>
      <c r="D13" s="252" t="s">
        <v>384</v>
      </c>
      <c r="E13" s="253">
        <v>1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0.53105000000000002</v>
      </c>
      <c r="O13" s="230">
        <f>ROUND(E13*N13,2)</f>
        <v>0.53</v>
      </c>
      <c r="P13" s="230">
        <v>0</v>
      </c>
      <c r="Q13" s="230">
        <f>ROUND(E13*P13,2)</f>
        <v>0</v>
      </c>
      <c r="R13" s="231"/>
      <c r="S13" s="231" t="s">
        <v>138</v>
      </c>
      <c r="T13" s="231" t="s">
        <v>139</v>
      </c>
      <c r="U13" s="231">
        <v>1.20468</v>
      </c>
      <c r="V13" s="231">
        <f>ROUND(E13*U13,2)</f>
        <v>1.2</v>
      </c>
      <c r="W13" s="231"/>
      <c r="X13" s="231" t="s">
        <v>619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3"/>
      <c r="B14" s="4"/>
      <c r="C14" s="27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120</v>
      </c>
    </row>
    <row r="15" spans="1:60" x14ac:dyDescent="0.25">
      <c r="A15" s="213"/>
      <c r="B15" s="214" t="s">
        <v>31</v>
      </c>
      <c r="C15" s="273"/>
      <c r="D15" s="215"/>
      <c r="E15" s="216"/>
      <c r="F15" s="216"/>
      <c r="G15" s="249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597</v>
      </c>
    </row>
    <row r="16" spans="1:60" x14ac:dyDescent="0.25">
      <c r="A16" s="3"/>
      <c r="B16" s="4"/>
      <c r="C16" s="27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3"/>
      <c r="B17" s="4"/>
      <c r="C17" s="27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17" t="s">
        <v>598</v>
      </c>
      <c r="B18" s="217"/>
      <c r="C18" s="27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18"/>
      <c r="B19" s="219"/>
      <c r="C19" s="275"/>
      <c r="D19" s="219"/>
      <c r="E19" s="219"/>
      <c r="F19" s="219"/>
      <c r="G19" s="2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599</v>
      </c>
    </row>
    <row r="20" spans="1:33" x14ac:dyDescent="0.25">
      <c r="A20" s="221"/>
      <c r="B20" s="222"/>
      <c r="C20" s="276"/>
      <c r="D20" s="222"/>
      <c r="E20" s="222"/>
      <c r="F20" s="222"/>
      <c r="G20" s="2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21"/>
      <c r="B21" s="222"/>
      <c r="C21" s="276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21"/>
      <c r="B22" s="222"/>
      <c r="C22" s="276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4"/>
      <c r="B23" s="225"/>
      <c r="C23" s="277"/>
      <c r="D23" s="225"/>
      <c r="E23" s="225"/>
      <c r="F23" s="225"/>
      <c r="G23" s="22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3"/>
      <c r="B24" s="4"/>
      <c r="C24" s="27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C25" s="278"/>
      <c r="D25" s="10"/>
      <c r="AG25" t="s">
        <v>600</v>
      </c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8:C18"/>
    <mergeCell ref="A19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19E0-9A4E-48C7-BBA6-57D5EE4A7E8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48</v>
      </c>
      <c r="C4" s="202" t="s">
        <v>60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101</v>
      </c>
      <c r="C8" s="263" t="s">
        <v>102</v>
      </c>
      <c r="D8" s="245"/>
      <c r="E8" s="246"/>
      <c r="F8" s="247"/>
      <c r="G8" s="248">
        <f>SUMIF(AG9:AG9,"&lt;&gt;NOR",G9:G9)</f>
        <v>0</v>
      </c>
      <c r="H8" s="242"/>
      <c r="I8" s="242">
        <f>SUM(I9:I9)</f>
        <v>0</v>
      </c>
      <c r="J8" s="242"/>
      <c r="K8" s="242">
        <f>SUM(K9:K9)</f>
        <v>0</v>
      </c>
      <c r="L8" s="242"/>
      <c r="M8" s="242">
        <f>SUM(M9:M9)</f>
        <v>0</v>
      </c>
      <c r="N8" s="241"/>
      <c r="O8" s="241">
        <f>SUM(O9:O9)</f>
        <v>10.91</v>
      </c>
      <c r="P8" s="241"/>
      <c r="Q8" s="241">
        <f>SUM(Q9:Q9)</f>
        <v>6.14</v>
      </c>
      <c r="R8" s="242"/>
      <c r="S8" s="242"/>
      <c r="T8" s="242"/>
      <c r="U8" s="242"/>
      <c r="V8" s="242">
        <f>SUM(V9:V9)</f>
        <v>36.4</v>
      </c>
      <c r="W8" s="242"/>
      <c r="X8" s="242"/>
      <c r="AG8" t="s">
        <v>134</v>
      </c>
    </row>
    <row r="9" spans="1:60" ht="20.399999999999999" outlineLevel="1" x14ac:dyDescent="0.25">
      <c r="A9" s="250">
        <v>1</v>
      </c>
      <c r="B9" s="251" t="s">
        <v>636</v>
      </c>
      <c r="C9" s="264" t="s">
        <v>637</v>
      </c>
      <c r="D9" s="252" t="s">
        <v>314</v>
      </c>
      <c r="E9" s="253">
        <v>18.600000000000001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0.58652000000000004</v>
      </c>
      <c r="O9" s="230">
        <f>ROUND(E9*N9,2)</f>
        <v>10.91</v>
      </c>
      <c r="P9" s="230">
        <v>0.33</v>
      </c>
      <c r="Q9" s="230">
        <f>ROUND(E9*P9,2)</f>
        <v>6.14</v>
      </c>
      <c r="R9" s="231"/>
      <c r="S9" s="231" t="s">
        <v>138</v>
      </c>
      <c r="T9" s="231" t="s">
        <v>139</v>
      </c>
      <c r="U9" s="231">
        <v>1.9572000000000001</v>
      </c>
      <c r="V9" s="231">
        <f>ROUND(E9*U9,2)</f>
        <v>36.4</v>
      </c>
      <c r="W9" s="231"/>
      <c r="X9" s="231" t="s">
        <v>619</v>
      </c>
      <c r="Y9" s="210"/>
      <c r="Z9" s="210"/>
      <c r="AA9" s="210"/>
      <c r="AB9" s="210"/>
      <c r="AC9" s="210"/>
      <c r="AD9" s="210"/>
      <c r="AE9" s="210"/>
      <c r="AF9" s="210"/>
      <c r="AG9" s="210" t="s">
        <v>620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7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120</v>
      </c>
    </row>
    <row r="11" spans="1:60" x14ac:dyDescent="0.25">
      <c r="A11" s="213"/>
      <c r="B11" s="214" t="s">
        <v>31</v>
      </c>
      <c r="C11" s="273"/>
      <c r="D11" s="215"/>
      <c r="E11" s="216"/>
      <c r="F11" s="216"/>
      <c r="G11" s="24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597</v>
      </c>
    </row>
    <row r="12" spans="1:60" x14ac:dyDescent="0.25">
      <c r="A12" s="3"/>
      <c r="B12" s="4"/>
      <c r="C12" s="27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7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598</v>
      </c>
      <c r="B14" s="217"/>
      <c r="C14" s="27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75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599</v>
      </c>
    </row>
    <row r="16" spans="1:60" x14ac:dyDescent="0.25">
      <c r="A16" s="221"/>
      <c r="B16" s="222"/>
      <c r="C16" s="276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76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76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77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7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78"/>
      <c r="D21" s="10"/>
      <c r="AG21" t="s">
        <v>600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D86C-D4DD-4925-9A8A-102FB81477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5.05" customHeight="1" x14ac:dyDescent="0.25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109</v>
      </c>
      <c r="AG3" t="s">
        <v>110</v>
      </c>
    </row>
    <row r="4" spans="1:60" ht="25.05" customHeight="1" x14ac:dyDescent="0.25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111</v>
      </c>
    </row>
    <row r="5" spans="1:60" x14ac:dyDescent="0.25">
      <c r="D5" s="10"/>
    </row>
    <row r="6" spans="1:60" ht="39.6" x14ac:dyDescent="0.25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31</v>
      </c>
      <c r="H6" s="209" t="s">
        <v>32</v>
      </c>
      <c r="I6" s="209" t="s">
        <v>118</v>
      </c>
      <c r="J6" s="209" t="s">
        <v>33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133</v>
      </c>
      <c r="B8" s="244" t="s">
        <v>67</v>
      </c>
      <c r="C8" s="263" t="s">
        <v>68</v>
      </c>
      <c r="D8" s="245"/>
      <c r="E8" s="246"/>
      <c r="F8" s="247"/>
      <c r="G8" s="248">
        <f>SUMIF(AG9:AG26,"&lt;&gt;NOR",G9:G26)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41"/>
      <c r="O8" s="241">
        <f>SUM(O9:O26)</f>
        <v>0</v>
      </c>
      <c r="P8" s="241"/>
      <c r="Q8" s="241">
        <f>SUM(Q9:Q26)</f>
        <v>1319.79</v>
      </c>
      <c r="R8" s="242"/>
      <c r="S8" s="242"/>
      <c r="T8" s="242"/>
      <c r="U8" s="242"/>
      <c r="V8" s="242">
        <f>SUM(V9:V26)</f>
        <v>527.55999999999995</v>
      </c>
      <c r="W8" s="242"/>
      <c r="X8" s="242"/>
      <c r="AG8" t="s">
        <v>134</v>
      </c>
    </row>
    <row r="9" spans="1:60" outlineLevel="1" x14ac:dyDescent="0.25">
      <c r="A9" s="250">
        <v>1</v>
      </c>
      <c r="B9" s="251" t="s">
        <v>638</v>
      </c>
      <c r="C9" s="264" t="s">
        <v>639</v>
      </c>
      <c r="D9" s="252" t="s">
        <v>215</v>
      </c>
      <c r="E9" s="253">
        <v>1499.75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0.66</v>
      </c>
      <c r="Q9" s="230">
        <f>ROUND(E9*P9,2)</f>
        <v>989.84</v>
      </c>
      <c r="R9" s="231"/>
      <c r="S9" s="231" t="s">
        <v>138</v>
      </c>
      <c r="T9" s="231" t="s">
        <v>139</v>
      </c>
      <c r="U9" s="231">
        <v>0.11899999999999999</v>
      </c>
      <c r="V9" s="231">
        <f>ROUND(E9*U9,2)</f>
        <v>178.47</v>
      </c>
      <c r="W9" s="231"/>
      <c r="X9" s="231" t="s">
        <v>140</v>
      </c>
      <c r="Y9" s="210"/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640</v>
      </c>
      <c r="D10" s="233"/>
      <c r="E10" s="234">
        <v>1499.75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641</v>
      </c>
      <c r="C11" s="264" t="s">
        <v>642</v>
      </c>
      <c r="D11" s="252" t="s">
        <v>215</v>
      </c>
      <c r="E11" s="253">
        <v>1499.75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0.22</v>
      </c>
      <c r="Q11" s="230">
        <f>ROUND(E11*P11,2)</f>
        <v>329.95</v>
      </c>
      <c r="R11" s="231"/>
      <c r="S11" s="231" t="s">
        <v>138</v>
      </c>
      <c r="T11" s="231" t="s">
        <v>139</v>
      </c>
      <c r="U11" s="231">
        <v>5.96E-2</v>
      </c>
      <c r="V11" s="231">
        <f>ROUND(E11*U11,2)</f>
        <v>89.39</v>
      </c>
      <c r="W11" s="231"/>
      <c r="X11" s="231" t="s">
        <v>140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141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640</v>
      </c>
      <c r="D12" s="233"/>
      <c r="E12" s="234">
        <v>1499.75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643</v>
      </c>
      <c r="C13" s="264" t="s">
        <v>644</v>
      </c>
      <c r="D13" s="252" t="s">
        <v>137</v>
      </c>
      <c r="E13" s="253">
        <v>899.85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138</v>
      </c>
      <c r="T13" s="231" t="s">
        <v>139</v>
      </c>
      <c r="U13" s="231">
        <v>0.106</v>
      </c>
      <c r="V13" s="231">
        <f>ROUND(E13*U13,2)</f>
        <v>95.38</v>
      </c>
      <c r="W13" s="231"/>
      <c r="X13" s="231" t="s">
        <v>140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645</v>
      </c>
      <c r="D14" s="233"/>
      <c r="E14" s="234">
        <v>899.85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0">
        <v>4</v>
      </c>
      <c r="B15" s="251" t="s">
        <v>646</v>
      </c>
      <c r="C15" s="264" t="s">
        <v>647</v>
      </c>
      <c r="D15" s="252" t="s">
        <v>137</v>
      </c>
      <c r="E15" s="253">
        <v>899.85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138</v>
      </c>
      <c r="T15" s="231" t="s">
        <v>139</v>
      </c>
      <c r="U15" s="231">
        <v>0.107</v>
      </c>
      <c r="V15" s="231">
        <f>ROUND(E15*U15,2)</f>
        <v>96.28</v>
      </c>
      <c r="W15" s="231"/>
      <c r="X15" s="231" t="s">
        <v>140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141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645</v>
      </c>
      <c r="D16" s="233"/>
      <c r="E16" s="234">
        <v>899.85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0">
        <v>5</v>
      </c>
      <c r="B17" s="251" t="s">
        <v>167</v>
      </c>
      <c r="C17" s="264" t="s">
        <v>168</v>
      </c>
      <c r="D17" s="252" t="s">
        <v>137</v>
      </c>
      <c r="E17" s="253">
        <v>899.85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138</v>
      </c>
      <c r="T17" s="231" t="s">
        <v>139</v>
      </c>
      <c r="U17" s="231">
        <v>1.0999999999999999E-2</v>
      </c>
      <c r="V17" s="231">
        <f>ROUND(E17*U17,2)</f>
        <v>9.9</v>
      </c>
      <c r="W17" s="231"/>
      <c r="X17" s="231" t="s">
        <v>140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645</v>
      </c>
      <c r="D18" s="233"/>
      <c r="E18" s="234">
        <v>899.85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0">
        <v>6</v>
      </c>
      <c r="B19" s="251" t="s">
        <v>171</v>
      </c>
      <c r="C19" s="264" t="s">
        <v>172</v>
      </c>
      <c r="D19" s="252" t="s">
        <v>137</v>
      </c>
      <c r="E19" s="253">
        <v>899.85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138</v>
      </c>
      <c r="T19" s="231" t="s">
        <v>139</v>
      </c>
      <c r="U19" s="231">
        <v>8.9999999999999993E-3</v>
      </c>
      <c r="V19" s="231">
        <f>ROUND(E19*U19,2)</f>
        <v>8.1</v>
      </c>
      <c r="W19" s="231"/>
      <c r="X19" s="231" t="s">
        <v>140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645</v>
      </c>
      <c r="D20" s="233"/>
      <c r="E20" s="234">
        <v>899.85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0">
        <v>7</v>
      </c>
      <c r="B21" s="251" t="s">
        <v>648</v>
      </c>
      <c r="C21" s="264" t="s">
        <v>649</v>
      </c>
      <c r="D21" s="252" t="s">
        <v>215</v>
      </c>
      <c r="E21" s="253">
        <v>1499.75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138</v>
      </c>
      <c r="T21" s="231" t="s">
        <v>139</v>
      </c>
      <c r="U21" s="231">
        <v>1.7999999999999999E-2</v>
      </c>
      <c r="V21" s="231">
        <f>ROUND(E21*U21,2)</f>
        <v>27</v>
      </c>
      <c r="W21" s="231"/>
      <c r="X21" s="231" t="s">
        <v>140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141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640</v>
      </c>
      <c r="D22" s="233"/>
      <c r="E22" s="234">
        <v>1499.75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0">
        <v>8</v>
      </c>
      <c r="B23" s="251" t="s">
        <v>650</v>
      </c>
      <c r="C23" s="264" t="s">
        <v>651</v>
      </c>
      <c r="D23" s="252" t="s">
        <v>215</v>
      </c>
      <c r="E23" s="253">
        <v>180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138</v>
      </c>
      <c r="T23" s="231" t="s">
        <v>139</v>
      </c>
      <c r="U23" s="231">
        <v>0.128</v>
      </c>
      <c r="V23" s="231">
        <f>ROUND(E23*U23,2)</f>
        <v>23.04</v>
      </c>
      <c r="W23" s="231"/>
      <c r="X23" s="231" t="s">
        <v>140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5" t="s">
        <v>652</v>
      </c>
      <c r="D24" s="233"/>
      <c r="E24" s="234">
        <v>180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50">
        <v>9</v>
      </c>
      <c r="B25" s="251" t="s">
        <v>607</v>
      </c>
      <c r="C25" s="264" t="s">
        <v>608</v>
      </c>
      <c r="D25" s="252" t="s">
        <v>179</v>
      </c>
      <c r="E25" s="253">
        <v>1664.7225000000001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138</v>
      </c>
      <c r="T25" s="231" t="s">
        <v>139</v>
      </c>
      <c r="U25" s="231">
        <v>0</v>
      </c>
      <c r="V25" s="231">
        <f>ROUND(E25*U25,2)</f>
        <v>0</v>
      </c>
      <c r="W25" s="231"/>
      <c r="X25" s="231" t="s">
        <v>140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653</v>
      </c>
      <c r="D26" s="233"/>
      <c r="E26" s="234">
        <v>1664.7225000000001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43" t="s">
        <v>133</v>
      </c>
      <c r="B27" s="244" t="s">
        <v>71</v>
      </c>
      <c r="C27" s="263" t="s">
        <v>72</v>
      </c>
      <c r="D27" s="245"/>
      <c r="E27" s="246"/>
      <c r="F27" s="247"/>
      <c r="G27" s="248">
        <f>SUMIF(AG28:AG51,"&lt;&gt;NOR",G28:G51)</f>
        <v>0</v>
      </c>
      <c r="H27" s="242"/>
      <c r="I27" s="242">
        <f>SUM(I28:I51)</f>
        <v>0</v>
      </c>
      <c r="J27" s="242"/>
      <c r="K27" s="242">
        <f>SUM(K28:K51)</f>
        <v>0</v>
      </c>
      <c r="L27" s="242"/>
      <c r="M27" s="242">
        <f>SUM(M28:M51)</f>
        <v>0</v>
      </c>
      <c r="N27" s="241"/>
      <c r="O27" s="241">
        <f>SUM(O28:O51)</f>
        <v>1125.8799999999999</v>
      </c>
      <c r="P27" s="241"/>
      <c r="Q27" s="241">
        <f>SUM(Q28:Q51)</f>
        <v>0</v>
      </c>
      <c r="R27" s="242"/>
      <c r="S27" s="242"/>
      <c r="T27" s="242"/>
      <c r="U27" s="242"/>
      <c r="V27" s="242">
        <f>SUM(V28:V51)</f>
        <v>232.03</v>
      </c>
      <c r="W27" s="242"/>
      <c r="X27" s="242"/>
      <c r="AG27" t="s">
        <v>134</v>
      </c>
    </row>
    <row r="28" spans="1:60" outlineLevel="1" x14ac:dyDescent="0.25">
      <c r="A28" s="250">
        <v>10</v>
      </c>
      <c r="B28" s="251" t="s">
        <v>654</v>
      </c>
      <c r="C28" s="264" t="s">
        <v>655</v>
      </c>
      <c r="D28" s="252" t="s">
        <v>215</v>
      </c>
      <c r="E28" s="253">
        <v>942.66200000000003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0.43</v>
      </c>
      <c r="O28" s="230">
        <f>ROUND(E28*N28,2)</f>
        <v>405.34</v>
      </c>
      <c r="P28" s="230">
        <v>0</v>
      </c>
      <c r="Q28" s="230">
        <f>ROUND(E28*P28,2)</f>
        <v>0</v>
      </c>
      <c r="R28" s="231"/>
      <c r="S28" s="231" t="s">
        <v>138</v>
      </c>
      <c r="T28" s="231" t="s">
        <v>139</v>
      </c>
      <c r="U28" s="231">
        <v>2.8000000000000001E-2</v>
      </c>
      <c r="V28" s="231">
        <f>ROUND(E28*U28,2)</f>
        <v>26.39</v>
      </c>
      <c r="W28" s="231"/>
      <c r="X28" s="231" t="s">
        <v>140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640</v>
      </c>
      <c r="D29" s="233"/>
      <c r="E29" s="234">
        <v>1499.75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5" t="s">
        <v>656</v>
      </c>
      <c r="D30" s="233"/>
      <c r="E30" s="234">
        <v>-557.09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0">
        <v>11</v>
      </c>
      <c r="B31" s="251" t="s">
        <v>657</v>
      </c>
      <c r="C31" s="264" t="s">
        <v>658</v>
      </c>
      <c r="D31" s="252" t="s">
        <v>215</v>
      </c>
      <c r="E31" s="253">
        <v>942.66200000000003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0.48574000000000001</v>
      </c>
      <c r="O31" s="230">
        <f>ROUND(E31*N31,2)</f>
        <v>457.89</v>
      </c>
      <c r="P31" s="230">
        <v>0</v>
      </c>
      <c r="Q31" s="230">
        <f>ROUND(E31*P31,2)</f>
        <v>0</v>
      </c>
      <c r="R31" s="231"/>
      <c r="S31" s="231" t="s">
        <v>138</v>
      </c>
      <c r="T31" s="231" t="s">
        <v>139</v>
      </c>
      <c r="U31" s="231">
        <v>4.2000000000000003E-2</v>
      </c>
      <c r="V31" s="231">
        <f>ROUND(E31*U31,2)</f>
        <v>39.590000000000003</v>
      </c>
      <c r="W31" s="231"/>
      <c r="X31" s="231" t="s">
        <v>140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141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5" t="s">
        <v>640</v>
      </c>
      <c r="D32" s="233"/>
      <c r="E32" s="234">
        <v>1499.75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656</v>
      </c>
      <c r="D33" s="233"/>
      <c r="E33" s="234">
        <v>-557.09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0">
        <v>12</v>
      </c>
      <c r="B34" s="251" t="s">
        <v>283</v>
      </c>
      <c r="C34" s="264" t="s">
        <v>284</v>
      </c>
      <c r="D34" s="252" t="s">
        <v>215</v>
      </c>
      <c r="E34" s="253">
        <v>1885.3240000000001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7.1000000000000002E-4</v>
      </c>
      <c r="O34" s="230">
        <f>ROUND(E34*N34,2)</f>
        <v>1.34</v>
      </c>
      <c r="P34" s="230">
        <v>0</v>
      </c>
      <c r="Q34" s="230">
        <f>ROUND(E34*P34,2)</f>
        <v>0</v>
      </c>
      <c r="R34" s="231"/>
      <c r="S34" s="231" t="s">
        <v>138</v>
      </c>
      <c r="T34" s="231" t="s">
        <v>139</v>
      </c>
      <c r="U34" s="231">
        <v>2E-3</v>
      </c>
      <c r="V34" s="231">
        <f>ROUND(E34*U34,2)</f>
        <v>3.77</v>
      </c>
      <c r="W34" s="231"/>
      <c r="X34" s="231" t="s">
        <v>140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141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659</v>
      </c>
      <c r="D35" s="233"/>
      <c r="E35" s="234">
        <v>2999.5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5" t="s">
        <v>660</v>
      </c>
      <c r="D36" s="233"/>
      <c r="E36" s="234">
        <v>-1114.18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0">
        <v>13</v>
      </c>
      <c r="B37" s="251" t="s">
        <v>661</v>
      </c>
      <c r="C37" s="264" t="s">
        <v>662</v>
      </c>
      <c r="D37" s="252" t="s">
        <v>215</v>
      </c>
      <c r="E37" s="253">
        <v>942.66200000000003</v>
      </c>
      <c r="F37" s="254"/>
      <c r="G37" s="255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4.0400000000000002E-3</v>
      </c>
      <c r="O37" s="230">
        <f>ROUND(E37*N37,2)</f>
        <v>3.81</v>
      </c>
      <c r="P37" s="230">
        <v>0</v>
      </c>
      <c r="Q37" s="230">
        <f>ROUND(E37*P37,2)</f>
        <v>0</v>
      </c>
      <c r="R37" s="231"/>
      <c r="S37" s="231" t="s">
        <v>138</v>
      </c>
      <c r="T37" s="231" t="s">
        <v>139</v>
      </c>
      <c r="U37" s="231">
        <v>2E-3</v>
      </c>
      <c r="V37" s="231">
        <f>ROUND(E37*U37,2)</f>
        <v>1.89</v>
      </c>
      <c r="W37" s="231"/>
      <c r="X37" s="231" t="s">
        <v>140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141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5" t="s">
        <v>640</v>
      </c>
      <c r="D38" s="233"/>
      <c r="E38" s="234">
        <v>1499.75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5" t="s">
        <v>656</v>
      </c>
      <c r="D39" s="233"/>
      <c r="E39" s="234">
        <v>-557.09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143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0">
        <v>14</v>
      </c>
      <c r="B40" s="251" t="s">
        <v>287</v>
      </c>
      <c r="C40" s="264" t="s">
        <v>288</v>
      </c>
      <c r="D40" s="252" t="s">
        <v>215</v>
      </c>
      <c r="E40" s="253">
        <v>942.66200000000003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0.12966</v>
      </c>
      <c r="O40" s="230">
        <f>ROUND(E40*N40,2)</f>
        <v>122.23</v>
      </c>
      <c r="P40" s="230">
        <v>0</v>
      </c>
      <c r="Q40" s="230">
        <f>ROUND(E40*P40,2)</f>
        <v>0</v>
      </c>
      <c r="R40" s="231"/>
      <c r="S40" s="231" t="s">
        <v>138</v>
      </c>
      <c r="T40" s="231" t="s">
        <v>139</v>
      </c>
      <c r="U40" s="231">
        <v>7.1999999999999995E-2</v>
      </c>
      <c r="V40" s="231">
        <f>ROUND(E40*U40,2)</f>
        <v>67.87</v>
      </c>
      <c r="W40" s="231"/>
      <c r="X40" s="231" t="s">
        <v>140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640</v>
      </c>
      <c r="D41" s="233"/>
      <c r="E41" s="234">
        <v>1499.75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5" t="s">
        <v>656</v>
      </c>
      <c r="D42" s="233"/>
      <c r="E42" s="234">
        <v>-557.09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50">
        <v>15</v>
      </c>
      <c r="B43" s="251" t="s">
        <v>291</v>
      </c>
      <c r="C43" s="264" t="s">
        <v>292</v>
      </c>
      <c r="D43" s="252" t="s">
        <v>215</v>
      </c>
      <c r="E43" s="253">
        <v>942.66200000000003</v>
      </c>
      <c r="F43" s="254"/>
      <c r="G43" s="255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0.12817999999999999</v>
      </c>
      <c r="O43" s="230">
        <f>ROUND(E43*N43,2)</f>
        <v>120.83</v>
      </c>
      <c r="P43" s="230">
        <v>0</v>
      </c>
      <c r="Q43" s="230">
        <f>ROUND(E43*P43,2)</f>
        <v>0</v>
      </c>
      <c r="R43" s="231"/>
      <c r="S43" s="231" t="s">
        <v>138</v>
      </c>
      <c r="T43" s="231" t="s">
        <v>139</v>
      </c>
      <c r="U43" s="231">
        <v>7.1999999999999995E-2</v>
      </c>
      <c r="V43" s="231">
        <f>ROUND(E43*U43,2)</f>
        <v>67.87</v>
      </c>
      <c r="W43" s="231"/>
      <c r="X43" s="231" t="s">
        <v>140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5" t="s">
        <v>640</v>
      </c>
      <c r="D44" s="233"/>
      <c r="E44" s="234">
        <v>1499.75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143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5" t="s">
        <v>656</v>
      </c>
      <c r="D45" s="233"/>
      <c r="E45" s="234">
        <v>-557.09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0">
        <v>16</v>
      </c>
      <c r="B46" s="251" t="s">
        <v>663</v>
      </c>
      <c r="C46" s="264" t="s">
        <v>664</v>
      </c>
      <c r="D46" s="252" t="s">
        <v>384</v>
      </c>
      <c r="E46" s="253">
        <v>51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0.14903</v>
      </c>
      <c r="O46" s="230">
        <f>ROUND(E46*N46,2)</f>
        <v>7.6</v>
      </c>
      <c r="P46" s="230">
        <v>0</v>
      </c>
      <c r="Q46" s="230">
        <f>ROUND(E46*P46,2)</f>
        <v>0</v>
      </c>
      <c r="R46" s="231"/>
      <c r="S46" s="231" t="s">
        <v>138</v>
      </c>
      <c r="T46" s="231" t="s">
        <v>139</v>
      </c>
      <c r="U46" s="231">
        <v>0.34977999999999998</v>
      </c>
      <c r="V46" s="231">
        <f>ROUND(E46*U46,2)</f>
        <v>17.84</v>
      </c>
      <c r="W46" s="231"/>
      <c r="X46" s="231" t="s">
        <v>140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141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5" t="s">
        <v>665</v>
      </c>
      <c r="D47" s="233"/>
      <c r="E47" s="234">
        <v>51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0">
        <v>17</v>
      </c>
      <c r="B48" s="251" t="s">
        <v>666</v>
      </c>
      <c r="C48" s="264" t="s">
        <v>667</v>
      </c>
      <c r="D48" s="252" t="s">
        <v>384</v>
      </c>
      <c r="E48" s="253">
        <v>102</v>
      </c>
      <c r="F48" s="254"/>
      <c r="G48" s="255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8.3000000000000001E-3</v>
      </c>
      <c r="O48" s="230">
        <f>ROUND(E48*N48,2)</f>
        <v>0.85</v>
      </c>
      <c r="P48" s="230">
        <v>0</v>
      </c>
      <c r="Q48" s="230">
        <f>ROUND(E48*P48,2)</f>
        <v>0</v>
      </c>
      <c r="R48" s="231"/>
      <c r="S48" s="231" t="s">
        <v>138</v>
      </c>
      <c r="T48" s="231" t="s">
        <v>139</v>
      </c>
      <c r="U48" s="231">
        <v>0.05</v>
      </c>
      <c r="V48" s="231">
        <f>ROUND(E48*U48,2)</f>
        <v>5.0999999999999996</v>
      </c>
      <c r="W48" s="231"/>
      <c r="X48" s="231" t="s">
        <v>140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141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5" t="s">
        <v>668</v>
      </c>
      <c r="D49" s="233"/>
      <c r="E49" s="234">
        <v>102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0">
        <v>18</v>
      </c>
      <c r="B50" s="251" t="s">
        <v>669</v>
      </c>
      <c r="C50" s="264" t="s">
        <v>670</v>
      </c>
      <c r="D50" s="252" t="s">
        <v>314</v>
      </c>
      <c r="E50" s="253">
        <v>51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0.11749999999999999</v>
      </c>
      <c r="O50" s="230">
        <f>ROUND(E50*N50,2)</f>
        <v>5.99</v>
      </c>
      <c r="P50" s="230">
        <v>0</v>
      </c>
      <c r="Q50" s="230">
        <f>ROUND(E50*P50,2)</f>
        <v>0</v>
      </c>
      <c r="R50" s="231"/>
      <c r="S50" s="231" t="s">
        <v>138</v>
      </c>
      <c r="T50" s="231" t="s">
        <v>139</v>
      </c>
      <c r="U50" s="231">
        <v>3.3489999999999999E-2</v>
      </c>
      <c r="V50" s="231">
        <f>ROUND(E50*U50,2)</f>
        <v>1.71</v>
      </c>
      <c r="W50" s="231"/>
      <c r="X50" s="231" t="s">
        <v>140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141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5" t="s">
        <v>665</v>
      </c>
      <c r="D51" s="233"/>
      <c r="E51" s="234">
        <v>51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43" t="s">
        <v>133</v>
      </c>
      <c r="B52" s="244" t="s">
        <v>81</v>
      </c>
      <c r="C52" s="263" t="s">
        <v>82</v>
      </c>
      <c r="D52" s="245"/>
      <c r="E52" s="246"/>
      <c r="F52" s="247"/>
      <c r="G52" s="248">
        <f>SUMIF(AG53:AG53,"&lt;&gt;NOR",G53:G53)</f>
        <v>0</v>
      </c>
      <c r="H52" s="242"/>
      <c r="I52" s="242">
        <f>SUM(I53:I53)</f>
        <v>0</v>
      </c>
      <c r="J52" s="242"/>
      <c r="K52" s="242">
        <f>SUM(K53:K53)</f>
        <v>0</v>
      </c>
      <c r="L52" s="242"/>
      <c r="M52" s="242">
        <f>SUM(M53:M53)</f>
        <v>0</v>
      </c>
      <c r="N52" s="241"/>
      <c r="O52" s="241">
        <f>SUM(O53:O53)</f>
        <v>0</v>
      </c>
      <c r="P52" s="241"/>
      <c r="Q52" s="241">
        <f>SUM(Q53:Q53)</f>
        <v>0</v>
      </c>
      <c r="R52" s="242"/>
      <c r="S52" s="242"/>
      <c r="T52" s="242"/>
      <c r="U52" s="242"/>
      <c r="V52" s="242">
        <f>SUM(V53:V53)</f>
        <v>18.010000000000002</v>
      </c>
      <c r="W52" s="242"/>
      <c r="X52" s="242"/>
      <c r="AG52" t="s">
        <v>134</v>
      </c>
    </row>
    <row r="53" spans="1:60" outlineLevel="1" x14ac:dyDescent="0.25">
      <c r="A53" s="257">
        <v>19</v>
      </c>
      <c r="B53" s="258" t="s">
        <v>671</v>
      </c>
      <c r="C53" s="271" t="s">
        <v>672</v>
      </c>
      <c r="D53" s="259" t="s">
        <v>179</v>
      </c>
      <c r="E53" s="260">
        <v>1125.87583</v>
      </c>
      <c r="F53" s="261"/>
      <c r="G53" s="262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138</v>
      </c>
      <c r="T53" s="231" t="s">
        <v>139</v>
      </c>
      <c r="U53" s="231">
        <v>1.6E-2</v>
      </c>
      <c r="V53" s="231">
        <f>ROUND(E53*U53,2)</f>
        <v>18.010000000000002</v>
      </c>
      <c r="W53" s="231"/>
      <c r="X53" s="231" t="s">
        <v>359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360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43" t="s">
        <v>133</v>
      </c>
      <c r="B54" s="244" t="s">
        <v>103</v>
      </c>
      <c r="C54" s="263" t="s">
        <v>104</v>
      </c>
      <c r="D54" s="245"/>
      <c r="E54" s="246"/>
      <c r="F54" s="247"/>
      <c r="G54" s="248">
        <f>SUMIF(AG55:AG58,"&lt;&gt;NOR",G55:G58)</f>
        <v>0</v>
      </c>
      <c r="H54" s="242"/>
      <c r="I54" s="242">
        <f>SUM(I55:I58)</f>
        <v>0</v>
      </c>
      <c r="J54" s="242"/>
      <c r="K54" s="242">
        <f>SUM(K55:K58)</f>
        <v>0</v>
      </c>
      <c r="L54" s="242"/>
      <c r="M54" s="242">
        <f>SUM(M55:M58)</f>
        <v>0</v>
      </c>
      <c r="N54" s="241"/>
      <c r="O54" s="241">
        <f>SUM(O55:O58)</f>
        <v>0</v>
      </c>
      <c r="P54" s="241"/>
      <c r="Q54" s="241">
        <f>SUM(Q55:Q58)</f>
        <v>0</v>
      </c>
      <c r="R54" s="242"/>
      <c r="S54" s="242"/>
      <c r="T54" s="242"/>
      <c r="U54" s="242"/>
      <c r="V54" s="242">
        <f>SUM(V55:V58)</f>
        <v>777.35</v>
      </c>
      <c r="W54" s="242"/>
      <c r="X54" s="242"/>
      <c r="AG54" t="s">
        <v>134</v>
      </c>
    </row>
    <row r="55" spans="1:60" outlineLevel="1" x14ac:dyDescent="0.25">
      <c r="A55" s="257">
        <v>20</v>
      </c>
      <c r="B55" s="258" t="s">
        <v>673</v>
      </c>
      <c r="C55" s="271" t="s">
        <v>674</v>
      </c>
      <c r="D55" s="259" t="s">
        <v>179</v>
      </c>
      <c r="E55" s="260">
        <v>1319.78</v>
      </c>
      <c r="F55" s="261"/>
      <c r="G55" s="262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138</v>
      </c>
      <c r="T55" s="231" t="s">
        <v>139</v>
      </c>
      <c r="U55" s="231">
        <v>9.9000000000000005E-2</v>
      </c>
      <c r="V55" s="231">
        <f>ROUND(E55*U55,2)</f>
        <v>130.66</v>
      </c>
      <c r="W55" s="231"/>
      <c r="X55" s="231" t="s">
        <v>675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7">
        <v>21</v>
      </c>
      <c r="B56" s="258" t="s">
        <v>677</v>
      </c>
      <c r="C56" s="271" t="s">
        <v>678</v>
      </c>
      <c r="D56" s="259" t="s">
        <v>179</v>
      </c>
      <c r="E56" s="260">
        <v>1319.78</v>
      </c>
      <c r="F56" s="261"/>
      <c r="G56" s="262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138</v>
      </c>
      <c r="T56" s="231" t="s">
        <v>139</v>
      </c>
      <c r="U56" s="231">
        <v>0.49</v>
      </c>
      <c r="V56" s="231">
        <f>ROUND(E56*U56,2)</f>
        <v>646.69000000000005</v>
      </c>
      <c r="W56" s="231"/>
      <c r="X56" s="231" t="s">
        <v>675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676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7">
        <v>22</v>
      </c>
      <c r="B57" s="258" t="s">
        <v>679</v>
      </c>
      <c r="C57" s="271" t="s">
        <v>680</v>
      </c>
      <c r="D57" s="259" t="s">
        <v>179</v>
      </c>
      <c r="E57" s="260">
        <v>1319.78</v>
      </c>
      <c r="F57" s="261"/>
      <c r="G57" s="262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138</v>
      </c>
      <c r="T57" s="231" t="s">
        <v>139</v>
      </c>
      <c r="U57" s="231">
        <v>0</v>
      </c>
      <c r="V57" s="231">
        <f>ROUND(E57*U57,2)</f>
        <v>0</v>
      </c>
      <c r="W57" s="231"/>
      <c r="X57" s="231" t="s">
        <v>675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676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7">
        <v>23</v>
      </c>
      <c r="B58" s="258" t="s">
        <v>681</v>
      </c>
      <c r="C58" s="271" t="s">
        <v>682</v>
      </c>
      <c r="D58" s="259" t="s">
        <v>179</v>
      </c>
      <c r="E58" s="260">
        <v>1319.78</v>
      </c>
      <c r="F58" s="261"/>
      <c r="G58" s="262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683</v>
      </c>
      <c r="T58" s="231" t="s">
        <v>139</v>
      </c>
      <c r="U58" s="231">
        <v>0</v>
      </c>
      <c r="V58" s="231">
        <f>ROUND(E58*U58,2)</f>
        <v>0</v>
      </c>
      <c r="W58" s="231"/>
      <c r="X58" s="231" t="s">
        <v>675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676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43" t="s">
        <v>133</v>
      </c>
      <c r="B59" s="244" t="s">
        <v>106</v>
      </c>
      <c r="C59" s="263" t="s">
        <v>29</v>
      </c>
      <c r="D59" s="245"/>
      <c r="E59" s="246"/>
      <c r="F59" s="247"/>
      <c r="G59" s="248">
        <f>SUMIF(AG60:AG63,"&lt;&gt;NOR",G60:G63)</f>
        <v>0</v>
      </c>
      <c r="H59" s="242"/>
      <c r="I59" s="242">
        <f>SUM(I60:I63)</f>
        <v>0</v>
      </c>
      <c r="J59" s="242"/>
      <c r="K59" s="242">
        <f>SUM(K60:K63)</f>
        <v>0</v>
      </c>
      <c r="L59" s="242"/>
      <c r="M59" s="242">
        <f>SUM(M60:M63)</f>
        <v>0</v>
      </c>
      <c r="N59" s="241"/>
      <c r="O59" s="241">
        <f>SUM(O60:O63)</f>
        <v>0</v>
      </c>
      <c r="P59" s="241"/>
      <c r="Q59" s="241">
        <f>SUM(Q60:Q63)</f>
        <v>0</v>
      </c>
      <c r="R59" s="242"/>
      <c r="S59" s="242"/>
      <c r="T59" s="242"/>
      <c r="U59" s="242"/>
      <c r="V59" s="242">
        <f>SUM(V60:V63)</f>
        <v>0</v>
      </c>
      <c r="W59" s="242"/>
      <c r="X59" s="242"/>
      <c r="AG59" t="s">
        <v>134</v>
      </c>
    </row>
    <row r="60" spans="1:60" outlineLevel="1" x14ac:dyDescent="0.25">
      <c r="A60" s="257">
        <v>24</v>
      </c>
      <c r="B60" s="258" t="s">
        <v>584</v>
      </c>
      <c r="C60" s="271" t="s">
        <v>585</v>
      </c>
      <c r="D60" s="259" t="s">
        <v>586</v>
      </c>
      <c r="E60" s="260">
        <v>1</v>
      </c>
      <c r="F60" s="261"/>
      <c r="G60" s="262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138</v>
      </c>
      <c r="T60" s="231" t="s">
        <v>139</v>
      </c>
      <c r="U60" s="231">
        <v>0</v>
      </c>
      <c r="V60" s="231">
        <f>ROUND(E60*U60,2)</f>
        <v>0</v>
      </c>
      <c r="W60" s="231"/>
      <c r="X60" s="231" t="s">
        <v>587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588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7">
        <v>25</v>
      </c>
      <c r="B61" s="258" t="s">
        <v>589</v>
      </c>
      <c r="C61" s="271" t="s">
        <v>590</v>
      </c>
      <c r="D61" s="259" t="s">
        <v>586</v>
      </c>
      <c r="E61" s="260">
        <v>1</v>
      </c>
      <c r="F61" s="261"/>
      <c r="G61" s="262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138</v>
      </c>
      <c r="T61" s="231" t="s">
        <v>139</v>
      </c>
      <c r="U61" s="231">
        <v>0</v>
      </c>
      <c r="V61" s="231">
        <f>ROUND(E61*U61,2)</f>
        <v>0</v>
      </c>
      <c r="W61" s="231"/>
      <c r="X61" s="231" t="s">
        <v>587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588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7">
        <v>26</v>
      </c>
      <c r="B62" s="258" t="s">
        <v>591</v>
      </c>
      <c r="C62" s="271" t="s">
        <v>592</v>
      </c>
      <c r="D62" s="259" t="s">
        <v>586</v>
      </c>
      <c r="E62" s="260">
        <v>1</v>
      </c>
      <c r="F62" s="261"/>
      <c r="G62" s="262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138</v>
      </c>
      <c r="T62" s="231" t="s">
        <v>139</v>
      </c>
      <c r="U62" s="231">
        <v>0</v>
      </c>
      <c r="V62" s="231">
        <f>ROUND(E62*U62,2)</f>
        <v>0</v>
      </c>
      <c r="W62" s="231"/>
      <c r="X62" s="231" t="s">
        <v>587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588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7">
        <v>27</v>
      </c>
      <c r="B63" s="258" t="s">
        <v>593</v>
      </c>
      <c r="C63" s="271" t="s">
        <v>594</v>
      </c>
      <c r="D63" s="259" t="s">
        <v>586</v>
      </c>
      <c r="E63" s="260">
        <v>1</v>
      </c>
      <c r="F63" s="261"/>
      <c r="G63" s="262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138</v>
      </c>
      <c r="T63" s="231" t="s">
        <v>139</v>
      </c>
      <c r="U63" s="231">
        <v>0</v>
      </c>
      <c r="V63" s="231">
        <f>ROUND(E63*U63,2)</f>
        <v>0</v>
      </c>
      <c r="W63" s="231"/>
      <c r="X63" s="231" t="s">
        <v>587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588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43" t="s">
        <v>133</v>
      </c>
      <c r="B64" s="244" t="s">
        <v>107</v>
      </c>
      <c r="C64" s="263" t="s">
        <v>30</v>
      </c>
      <c r="D64" s="245"/>
      <c r="E64" s="246"/>
      <c r="F64" s="247"/>
      <c r="G64" s="248">
        <f>SUMIF(AG65:AG65,"&lt;&gt;NOR",G65:G65)</f>
        <v>0</v>
      </c>
      <c r="H64" s="242"/>
      <c r="I64" s="242">
        <f>SUM(I65:I65)</f>
        <v>0</v>
      </c>
      <c r="J64" s="242"/>
      <c r="K64" s="242">
        <f>SUM(K65:K65)</f>
        <v>0</v>
      </c>
      <c r="L64" s="242"/>
      <c r="M64" s="242">
        <f>SUM(M65:M65)</f>
        <v>0</v>
      </c>
      <c r="N64" s="241"/>
      <c r="O64" s="241">
        <f>SUM(O65:O65)</f>
        <v>0</v>
      </c>
      <c r="P64" s="241"/>
      <c r="Q64" s="241">
        <f>SUM(Q65:Q65)</f>
        <v>0</v>
      </c>
      <c r="R64" s="242"/>
      <c r="S64" s="242"/>
      <c r="T64" s="242"/>
      <c r="U64" s="242"/>
      <c r="V64" s="242">
        <f>SUM(V65:V65)</f>
        <v>0</v>
      </c>
      <c r="W64" s="242"/>
      <c r="X64" s="242"/>
      <c r="AG64" t="s">
        <v>134</v>
      </c>
    </row>
    <row r="65" spans="1:60" outlineLevel="1" x14ac:dyDescent="0.25">
      <c r="A65" s="250">
        <v>28</v>
      </c>
      <c r="B65" s="251" t="s">
        <v>595</v>
      </c>
      <c r="C65" s="264" t="s">
        <v>596</v>
      </c>
      <c r="D65" s="252" t="s">
        <v>586</v>
      </c>
      <c r="E65" s="253">
        <v>1</v>
      </c>
      <c r="F65" s="254"/>
      <c r="G65" s="255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138</v>
      </c>
      <c r="T65" s="231" t="s">
        <v>139</v>
      </c>
      <c r="U65" s="231">
        <v>0</v>
      </c>
      <c r="V65" s="231">
        <f>ROUND(E65*U65,2)</f>
        <v>0</v>
      </c>
      <c r="W65" s="231"/>
      <c r="X65" s="231" t="s">
        <v>587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588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7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120</v>
      </c>
    </row>
    <row r="67" spans="1:60" x14ac:dyDescent="0.25">
      <c r="A67" s="213"/>
      <c r="B67" s="214" t="s">
        <v>31</v>
      </c>
      <c r="C67" s="273"/>
      <c r="D67" s="215"/>
      <c r="E67" s="216"/>
      <c r="F67" s="216"/>
      <c r="G67" s="249">
        <f>G8+G27+G52+G54+G59+G64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597</v>
      </c>
    </row>
    <row r="68" spans="1:60" x14ac:dyDescent="0.25">
      <c r="A68" s="3"/>
      <c r="B68" s="4"/>
      <c r="C68" s="27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598</v>
      </c>
      <c r="B70" s="217"/>
      <c r="C70" s="27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75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599</v>
      </c>
    </row>
    <row r="72" spans="1:60" x14ac:dyDescent="0.25">
      <c r="A72" s="221"/>
      <c r="B72" s="222"/>
      <c r="C72" s="276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76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76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77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7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78"/>
      <c r="D77" s="10"/>
      <c r="AG77" t="s">
        <v>600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D.1.1. Pol</vt:lpstr>
      <vt:lpstr>SO02 D.1.1 Pol</vt:lpstr>
      <vt:lpstr>SO03 D.1.1. Pol</vt:lpstr>
      <vt:lpstr>SO04 D.1.1. Pol</vt:lpstr>
      <vt:lpstr>SO05 D.1.1. Pol</vt:lpstr>
      <vt:lpstr>SO06 D.1.1.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'SO02 D.1.1 Pol'!Názvy_tisku</vt:lpstr>
      <vt:lpstr>'SO03 D.1.1. Pol'!Názvy_tisku</vt:lpstr>
      <vt:lpstr>'SO04 D.1.1. Pol'!Názvy_tisku</vt:lpstr>
      <vt:lpstr>'SO05 D.1.1. Pol'!Názvy_tisku</vt:lpstr>
      <vt:lpstr>'SO06 D.1.1. Pol'!Názvy_tisku</vt:lpstr>
      <vt:lpstr>oadresa</vt:lpstr>
      <vt:lpstr>Stavba!Objednatel</vt:lpstr>
      <vt:lpstr>Stavba!Objekt</vt:lpstr>
      <vt:lpstr>'SO01 D.1.1. Pol'!Oblast_tisku</vt:lpstr>
      <vt:lpstr>'SO02 D.1.1 Pol'!Oblast_tisku</vt:lpstr>
      <vt:lpstr>'SO03 D.1.1. Pol'!Oblast_tisku</vt:lpstr>
      <vt:lpstr>'SO04 D.1.1. Pol'!Oblast_tisku</vt:lpstr>
      <vt:lpstr>'SO05 D.1.1. Pol'!Oblast_tisku</vt:lpstr>
      <vt:lpstr>'SO06 D.1.1.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Churý</dc:creator>
  <cp:lastModifiedBy>Jiří Churý</cp:lastModifiedBy>
  <cp:lastPrinted>2019-03-19T12:27:02Z</cp:lastPrinted>
  <dcterms:created xsi:type="dcterms:W3CDTF">2009-04-08T07:15:50Z</dcterms:created>
  <dcterms:modified xsi:type="dcterms:W3CDTF">2022-07-08T10:43:15Z</dcterms:modified>
</cp:coreProperties>
</file>