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murka\Desktop\2022\MR2\39918 Tvořihráz - H.D\"/>
    </mc:Choice>
  </mc:AlternateContent>
  <bookViews>
    <workbookView xWindow="240" yWindow="120" windowWidth="14940" windowHeight="9225"/>
  </bookViews>
  <sheets>
    <sheet name="rekapitulace" sheetId="4" r:id="rId1"/>
    <sheet name="000_1-Ostatní" sheetId="1" r:id="rId2"/>
    <sheet name="000_2-Vedlejší" sheetId="2" r:id="rId3"/>
    <sheet name="SO 101" sheetId="3" r:id="rId4"/>
  </sheets>
  <definedNames>
    <definedName name="_xlnm.Print_Titles" localSheetId="0">rekapitulace!$A:$E,rekapitulace!$1:$4</definedName>
    <definedName name="_xlnm.Print_Area" localSheetId="0">rekapitulace!$A$1:$D$42</definedName>
  </definedNames>
  <calcPr calcId="162913"/>
  <webPublishing codePage="0"/>
</workbook>
</file>

<file path=xl/calcChain.xml><?xml version="1.0" encoding="utf-8"?>
<calcChain xmlns="http://schemas.openxmlformats.org/spreadsheetml/2006/main">
  <c r="I48" i="3" l="1"/>
  <c r="I44" i="3"/>
  <c r="I40" i="3"/>
  <c r="I36" i="3"/>
  <c r="I35" i="3" s="1"/>
  <c r="I31" i="3"/>
  <c r="I27" i="3"/>
  <c r="I23" i="3"/>
  <c r="I22" i="3" s="1"/>
  <c r="I18" i="3"/>
  <c r="I14" i="3"/>
  <c r="I9" i="3"/>
  <c r="I8" i="3" s="1"/>
  <c r="I18" i="2"/>
  <c r="N18" i="2" s="1"/>
  <c r="I14" i="2"/>
  <c r="N14" i="2" s="1"/>
  <c r="I10" i="2"/>
  <c r="I10" i="1"/>
  <c r="I9" i="2" l="1"/>
  <c r="P9" i="1"/>
  <c r="I9" i="1"/>
  <c r="I13" i="3"/>
  <c r="P9" i="2"/>
  <c r="I3" i="2" s="1"/>
  <c r="C33" i="4" s="1"/>
  <c r="D33" i="4" s="1"/>
  <c r="N10" i="1"/>
  <c r="Q9" i="1" s="1"/>
  <c r="N9" i="1" s="1"/>
  <c r="N2" i="1" s="1"/>
  <c r="N10" i="2"/>
  <c r="Q9" i="2" s="1"/>
  <c r="N9" i="2" s="1"/>
  <c r="N2" i="2" s="1"/>
  <c r="I3" i="1" l="1"/>
  <c r="C32" i="4" s="1"/>
  <c r="D32" i="4" s="1"/>
  <c r="D35" i="4" s="1"/>
  <c r="I3" i="3"/>
  <c r="C6" i="4" s="1"/>
  <c r="C35" i="4" l="1"/>
  <c r="D6" i="4"/>
  <c r="D25" i="4" s="1"/>
  <c r="D41" i="4" s="1"/>
  <c r="C25" i="4"/>
  <c r="C41" i="4" s="1"/>
</calcChain>
</file>

<file path=xl/sharedStrings.xml><?xml version="1.0" encoding="utf-8"?>
<sst xmlns="http://schemas.openxmlformats.org/spreadsheetml/2006/main" count="333" uniqueCount="128">
  <si>
    <t>ASPE10</t>
  </si>
  <si>
    <t>S</t>
  </si>
  <si>
    <t>Firma: Správa a údržba silnic Jihomoravského kraje, příspěvková organizace kraje</t>
  </si>
  <si>
    <t xml:space="preserve">Stavba: </t>
  </si>
  <si>
    <t>O</t>
  </si>
  <si>
    <t>Objekt:</t>
  </si>
  <si>
    <t>000</t>
  </si>
  <si>
    <t>Ostatní a vedlejší náklady</t>
  </si>
  <si>
    <t>O1</t>
  </si>
  <si>
    <t>Rozpočet:</t>
  </si>
  <si>
    <t>0,00</t>
  </si>
  <si>
    <t>15,00</t>
  </si>
  <si>
    <t>21,00</t>
  </si>
  <si>
    <t>3</t>
  </si>
  <si>
    <t>2</t>
  </si>
  <si>
    <t>1-Ostatní</t>
  </si>
  <si>
    <t>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</si>
  <si>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</si>
  <si>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</si>
  <si>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</si>
  <si>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</si>
  <si>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</si>
  <si>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</si>
  <si>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</si>
  <si>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</si>
  <si>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</si>
  <si>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</si>
  <si>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</si>
  <si>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</si>
  <si>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</si>
  <si>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</si>
  <si>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</si>
  <si>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</si>
  <si>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</si>
  <si>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</si>
  <si>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</si>
  <si>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</si>
  <si>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02911</t>
  </si>
  <si>
    <t/>
  </si>
  <si>
    <t>OSTATNÍ POŽADAVKY - GEODETICKÉ ZAMĚŘENÍ</t>
  </si>
  <si>
    <t>KPL</t>
  </si>
  <si>
    <t>PP</t>
  </si>
  <si>
    <t>VV</t>
  </si>
  <si>
    <t>1=1,000 [A]</t>
  </si>
  <si>
    <t>TS</t>
  </si>
  <si>
    <t>zahrnuje veškeré náklady spojené s objednatelem požadovanými pracemi</t>
  </si>
  <si>
    <t>2-Vedlejší</t>
  </si>
  <si>
    <t>00004</t>
  </si>
  <si>
    <t>R</t>
  </si>
  <si>
    <t>Zajištění povolení k uzavírkám - popsáno v zákoně č. 13/1997 Sb., a vyhlášce č. 104/1997</t>
  </si>
  <si>
    <t>00005</t>
  </si>
  <si>
    <t>Zajištění stanovení, umístění, údržbu, přemístění a odstranění dočasného dopravního značení</t>
  </si>
  <si>
    <t>včetně dočasného zakrytí, přelepení, či otočení stávajících dopravních značek</t>
  </si>
  <si>
    <t>00014</t>
  </si>
  <si>
    <t>Zajištění provedení a výstupů veškerých zkoušek a revizí</t>
  </si>
  <si>
    <t>SO 101</t>
  </si>
  <si>
    <t>014102</t>
  </si>
  <si>
    <t>POPLATKY ZA SKLÁDKU</t>
  </si>
  <si>
    <t>T</t>
  </si>
  <si>
    <t>zemina</t>
  </si>
  <si>
    <t>zahrnuje veškeré poplatky provozovateli skládky související s uložením odpadu na skládce.</t>
  </si>
  <si>
    <t>Zemní práce</t>
  </si>
  <si>
    <t>11313</t>
  </si>
  <si>
    <t>ODSTRANĚNÍ KRYTU ZPEVNĚNÝCH PLOCH S ASFALTOVÝM POJIVEM</t>
  </si>
  <si>
    <t>M3</t>
  </si>
  <si>
    <t>12922</t>
  </si>
  <si>
    <t>ČIŠTĚNÍ KRAJNIC OD NÁNOSU TL. DO 100MM</t>
  </si>
  <si>
    <t>M2</t>
  </si>
  <si>
    <t>stržení stávající krajnice (travní drn) v předpokládané tl. 0,10 m  
včetně odvozu na skládku do vzdálenosti 43 km 
zaměřeno na stavbě</t>
  </si>
  <si>
    <t>- vodorovná a svislá doprava, přemístění, přeložení, manipulace s výkopkem a uložení na skládku (bez poplatku)</t>
  </si>
  <si>
    <t>Komunikace</t>
  </si>
  <si>
    <t>572213</t>
  </si>
  <si>
    <t>SPOJOVACÍ POSTŘIK Z EMULZE DO 0,5KG/M2</t>
  </si>
  <si>
    <t>spojovací postřik z kationaktivní asfaltové emulze pod obrusnou vrstvu ACO 11+  
zaměřeno na stavbě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</si>
  <si>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</si>
  <si>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574A04</t>
  </si>
  <si>
    <t>ASFALTOVÝ BETON PRO OBRUSNÉ VRSTVY ACO 11+</t>
  </si>
  <si>
    <t>obrusná vrstva ACO 11+ v tl. 0,06 m, pokládka bez podélné pracovní spráry (celistvý kryt) 
zaměřeno na stavbě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</si>
  <si>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</si>
  <si>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58920</t>
  </si>
  <si>
    <t>VÝPLŇ SPAR MODIFIKOVANÝM ASFALTEM</t>
  </si>
  <si>
    <t>M</t>
  </si>
  <si>
    <t>k pol.č. 919112 
zaměřeno na stavbě</t>
  </si>
  <si>
    <t>položka zahrnuje:  
- dodávku předepsaného materiálu  
- vyčištění a výplň spar tímto materiálem</t>
  </si>
  <si>
    <t>Ostatní konstrukce a práce</t>
  </si>
  <si>
    <t>915111</t>
  </si>
  <si>
    <t>VODOROVNÉ DOPRAVNÍ ZNAČENÍ BARVOU HLADKÉ - DODÁVKA A POKLÁDKA</t>
  </si>
  <si>
    <t>položka zahrnuje:  
- dodání a pokládku nátěrového materiálu (měří se pouze natíraná plocha)  
- předznačení a reflexní úpravu</t>
  </si>
  <si>
    <t>919112</t>
  </si>
  <si>
    <t>ŘEZÁNÍ ASFALTOVÉHO KRYTU VOZOVEK TL DO 100MM</t>
  </si>
  <si>
    <t>proříznutí vrstvy vozovky v místech napojení živičných vrstev 
k pol.č. 58920 
zaměřeno na stavbě</t>
  </si>
  <si>
    <t>položka zahrnuje řezání vozovkové vrstvy v předepsané tloušťce, včetně spotřeby vody</t>
  </si>
  <si>
    <t>93808</t>
  </si>
  <si>
    <t>OČIŠTĚNÍ VOZOVEK ZAMETENÍM</t>
  </si>
  <si>
    <t>zaměřeno na stavbě</t>
  </si>
  <si>
    <t>položka zahrnuje očištění předepsaným způsobem včetně odklizení vzniklého odpadu v režii zhotovitele,</t>
  </si>
  <si>
    <t>93811</t>
  </si>
  <si>
    <t>OČIŠTĚNÍ ASFALTOVÝCH VOZOVEK UMYTÍM VODOU</t>
  </si>
  <si>
    <t>III/39918</t>
  </si>
  <si>
    <t>Zesílení silnice III/39918</t>
  </si>
  <si>
    <t>zápich na začátku úseku: 
5*5,30*0,025=0,663 [A] 
zápich na konci úseku + napojení MK vpravo: 
5*5,60*0,025=0,700 + 7*9,20*0,025=1,610[B] 
celkem: A+B=2,973 [C]</t>
  </si>
  <si>
    <t>zřízení zápichů (náběhových klínů na ZÚ a KÚ v délce 5 m + napojení MK vpravo v délce 7 m)  
odstranění krytu vozovky vyfrézováním nebo vybouráním v průměrné tl. 2,5 cm (0-5 cm) pro napojení nových vrstev  
včetně odvozu a likvidace vyfrézovaného (vybouraného) materiálu v režii zhotovitele 
zaměřeno na stavbě</t>
  </si>
  <si>
    <t>Tvořihráz - Horní Dunajovice</t>
  </si>
  <si>
    <t>zápich na začátku úseku: 
5*5,30=26,500 [A] 
zápich na konci úseku: 
5*5,60=28,000 [B] 
vozovka: 
500*5,60=2 800,000 [C] 
napojení MK: 
7*9,2=64,400 [D] 
celkem: A+B+C+D=2 918,900 [E]</t>
  </si>
  <si>
    <t>zápich na začátku úseku: 
5*5,30=26,500 [A] 
zápich na konci úseku: 
5*5,60=28,000 [B] 
vozovka: 
500*5,60=2 800,000 [C] 
napojení MK: 
7*9,2=64,400 [D] 
celkem: (A+B+C+D)*0,05=145,945,900 [E]</t>
  </si>
  <si>
    <t>začátek a konec úseku: 
5,30+5,60=10,900 [A] 
napojení MK: 
5,85=5,850 [B] 
celkem: A+B=16,750 [C]</t>
  </si>
  <si>
    <t>510*0,125=63,750 [A]</t>
  </si>
  <si>
    <t>2 * (500 * 0,50)=500,000 [A]</t>
  </si>
  <si>
    <t>"12922" 
500m2 * 0,10m * 2,000t/m3=100,000 [A]</t>
  </si>
  <si>
    <t>CÚ 2021</t>
  </si>
  <si>
    <t>I. Stavební náklady</t>
  </si>
  <si>
    <t xml:space="preserve"> Kontrolní rozpočet          bez DPH</t>
  </si>
  <si>
    <t>Kontrolní rozpočet           včetně DPH</t>
  </si>
  <si>
    <t>Objekt</t>
  </si>
  <si>
    <t>Popis</t>
  </si>
  <si>
    <t>KR s DPH</t>
  </si>
  <si>
    <t>Stavební náklady - celkem</t>
  </si>
  <si>
    <t>II. Ostatní a vedlejší náklady</t>
  </si>
  <si>
    <t xml:space="preserve">Ostatní náklady </t>
  </si>
  <si>
    <t xml:space="preserve">Vedlejší náklady </t>
  </si>
  <si>
    <t>Ostatní a vedlejší náklady - celkem</t>
  </si>
  <si>
    <t>Rekapitulace stavby</t>
  </si>
  <si>
    <t>Finanční náklady projektu celkem</t>
  </si>
  <si>
    <t xml:space="preserve">CELKEM VŠICHNI INVESTOŘI </t>
  </si>
  <si>
    <t>III/39918 Tvořihráz - Horní Dunajovice</t>
  </si>
  <si>
    <t>Soupis prací</t>
  </si>
  <si>
    <t xml:space="preserve">středová čára 0,125 m </t>
  </si>
  <si>
    <t xml:space="preserve">Položka zahrnuje veškerou manipulaci s vybouranou sutí a s vybouranými hmotami vč. odvozu a likvidace vyfrézovaného materiálu v režii zhotovitele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</si>
</sst>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13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sz val="10"/>
      <name val="Arial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color indexed="4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7" fillId="0" borderId="0"/>
  </cellStyleXfs>
  <cellXfs count="84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0" fillId="2" borderId="4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0" borderId="1" xfId="6" applyFont="1" applyBorder="1"/>
    <xf numFmtId="0" fontId="0" fillId="2" borderId="5" xfId="6" applyFont="1" applyFill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164" fontId="0" fillId="0" borderId="1" xfId="6" applyNumberFormat="1" applyFont="1" applyFill="1" applyBorder="1" applyAlignment="1">
      <alignment horizontal="center"/>
    </xf>
    <xf numFmtId="0" fontId="0" fillId="0" borderId="0" xfId="0" applyFill="1"/>
    <xf numFmtId="0" fontId="8" fillId="0" borderId="0" xfId="7" applyFont="1"/>
    <xf numFmtId="49" fontId="8" fillId="0" borderId="0" xfId="7" applyNumberFormat="1" applyFont="1" applyAlignment="1">
      <alignment vertical="top"/>
    </xf>
    <xf numFmtId="14" fontId="8" fillId="0" borderId="0" xfId="7" applyNumberFormat="1" applyFont="1"/>
    <xf numFmtId="0" fontId="9" fillId="0" borderId="0" xfId="7" applyFont="1"/>
    <xf numFmtId="0" fontId="10" fillId="0" borderId="0" xfId="7" applyFont="1" applyFill="1"/>
    <xf numFmtId="0" fontId="9" fillId="0" borderId="0" xfId="7" applyFont="1" applyFill="1"/>
    <xf numFmtId="0" fontId="8" fillId="0" borderId="0" xfId="7" applyFont="1" applyFill="1"/>
    <xf numFmtId="49" fontId="10" fillId="0" borderId="0" xfId="7" applyNumberFormat="1" applyFont="1" applyAlignment="1">
      <alignment vertical="top"/>
    </xf>
    <xf numFmtId="49" fontId="10" fillId="0" borderId="9" xfId="7" applyNumberFormat="1" applyFont="1" applyBorder="1" applyAlignment="1">
      <alignment vertical="top"/>
    </xf>
    <xf numFmtId="49" fontId="10" fillId="0" borderId="7" xfId="7" applyNumberFormat="1" applyFont="1" applyBorder="1" applyAlignment="1">
      <alignment vertical="top"/>
    </xf>
    <xf numFmtId="49" fontId="10" fillId="0" borderId="11" xfId="7" applyNumberFormat="1" applyFont="1" applyBorder="1" applyAlignment="1">
      <alignment vertical="top"/>
    </xf>
    <xf numFmtId="49" fontId="10" fillId="0" borderId="11" xfId="7" applyNumberFormat="1" applyFont="1" applyBorder="1" applyAlignment="1">
      <alignment horizontal="center" vertical="center"/>
    </xf>
    <xf numFmtId="0" fontId="8" fillId="0" borderId="11" xfId="7" applyFont="1" applyBorder="1" applyAlignment="1">
      <alignment horizontal="center" vertical="top" wrapText="1"/>
    </xf>
    <xf numFmtId="49" fontId="10" fillId="0" borderId="1" xfId="7" applyNumberFormat="1" applyFont="1" applyBorder="1" applyAlignment="1">
      <alignment vertical="top"/>
    </xf>
    <xf numFmtId="4" fontId="10" fillId="0" borderId="1" xfId="7" applyNumberFormat="1" applyFont="1" applyBorder="1" applyAlignment="1">
      <alignment vertical="top"/>
    </xf>
    <xf numFmtId="49" fontId="10" fillId="0" borderId="1" xfId="7" applyNumberFormat="1" applyFont="1" applyFill="1" applyBorder="1" applyAlignment="1">
      <alignment vertical="top"/>
    </xf>
    <xf numFmtId="4" fontId="10" fillId="0" borderId="1" xfId="7" applyNumberFormat="1" applyFont="1" applyFill="1" applyBorder="1" applyAlignment="1">
      <alignment vertical="top"/>
    </xf>
    <xf numFmtId="4" fontId="10" fillId="0" borderId="1" xfId="7" applyNumberFormat="1" applyFont="1" applyBorder="1" applyAlignment="1">
      <alignment horizontal="center" vertical="top"/>
    </xf>
    <xf numFmtId="4" fontId="10" fillId="0" borderId="1" xfId="7" applyNumberFormat="1" applyFont="1" applyBorder="1" applyAlignment="1">
      <alignment horizontal="left" vertical="top"/>
    </xf>
    <xf numFmtId="49" fontId="10" fillId="0" borderId="12" xfId="7" applyNumberFormat="1" applyFont="1" applyBorder="1" applyAlignment="1">
      <alignment vertical="center"/>
    </xf>
    <xf numFmtId="4" fontId="10" fillId="0" borderId="12" xfId="7" applyNumberFormat="1" applyFont="1" applyBorder="1" applyAlignment="1">
      <alignment vertical="top" wrapText="1"/>
    </xf>
    <xf numFmtId="4" fontId="10" fillId="0" borderId="12" xfId="7" applyNumberFormat="1" applyFont="1" applyBorder="1" applyAlignment="1">
      <alignment vertical="center"/>
    </xf>
    <xf numFmtId="4" fontId="10" fillId="0" borderId="12" xfId="7" applyNumberFormat="1" applyFont="1" applyBorder="1" applyAlignment="1">
      <alignment vertical="top"/>
    </xf>
    <xf numFmtId="4" fontId="10" fillId="4" borderId="13" xfId="7" applyNumberFormat="1" applyFont="1" applyFill="1" applyBorder="1" applyAlignment="1">
      <alignment vertical="top"/>
    </xf>
    <xf numFmtId="0" fontId="12" fillId="0" borderId="0" xfId="7" applyFont="1"/>
    <xf numFmtId="49" fontId="10" fillId="0" borderId="16" xfId="7" applyNumberFormat="1" applyFont="1" applyBorder="1" applyAlignment="1">
      <alignment vertical="top"/>
    </xf>
    <xf numFmtId="49" fontId="10" fillId="0" borderId="17" xfId="7" applyNumberFormat="1" applyFont="1" applyBorder="1" applyAlignment="1">
      <alignment vertical="top"/>
    </xf>
    <xf numFmtId="49" fontId="10" fillId="0" borderId="18" xfId="7" applyNumberFormat="1" applyFont="1" applyBorder="1" applyAlignment="1">
      <alignment vertical="top"/>
    </xf>
    <xf numFmtId="0" fontId="8" fillId="0" borderId="19" xfId="7" applyFont="1" applyBorder="1" applyAlignment="1">
      <alignment horizontal="center" vertical="top" wrapText="1"/>
    </xf>
    <xf numFmtId="49" fontId="10" fillId="0" borderId="20" xfId="7" applyNumberFormat="1" applyFont="1" applyBorder="1" applyAlignment="1">
      <alignment vertical="top"/>
    </xf>
    <xf numFmtId="4" fontId="10" fillId="0" borderId="20" xfId="7" applyNumberFormat="1" applyFont="1" applyBorder="1" applyAlignment="1">
      <alignment horizontal="right" vertical="top" wrapText="1"/>
    </xf>
    <xf numFmtId="4" fontId="10" fillId="0" borderId="1" xfId="7" applyNumberFormat="1" applyFont="1" applyBorder="1" applyAlignment="1">
      <alignment vertical="top" wrapText="1"/>
    </xf>
    <xf numFmtId="49" fontId="10" fillId="0" borderId="21" xfId="7" applyNumberFormat="1" applyFont="1" applyBorder="1" applyAlignment="1">
      <alignment vertical="top"/>
    </xf>
    <xf numFmtId="4" fontId="10" fillId="0" borderId="21" xfId="7" applyNumberFormat="1" applyFont="1" applyBorder="1" applyAlignment="1">
      <alignment vertical="top"/>
    </xf>
    <xf numFmtId="4" fontId="10" fillId="4" borderId="22" xfId="7" applyNumberFormat="1" applyFont="1" applyFill="1" applyBorder="1" applyAlignment="1">
      <alignment vertical="top"/>
    </xf>
    <xf numFmtId="4" fontId="10" fillId="4" borderId="7" xfId="7" applyNumberFormat="1" applyFont="1" applyFill="1" applyBorder="1" applyAlignment="1">
      <alignment vertical="top"/>
    </xf>
    <xf numFmtId="49" fontId="8" fillId="0" borderId="0" xfId="7" applyNumberFormat="1" applyFont="1" applyAlignment="1">
      <alignment horizontal="center" vertical="top"/>
    </xf>
    <xf numFmtId="49" fontId="10" fillId="0" borderId="6" xfId="7" applyNumberFormat="1" applyFont="1" applyBorder="1" applyAlignment="1">
      <alignment vertical="top"/>
    </xf>
    <xf numFmtId="0" fontId="8" fillId="0" borderId="7" xfId="7" applyFont="1" applyBorder="1" applyAlignment="1">
      <alignment vertical="top"/>
    </xf>
    <xf numFmtId="49" fontId="10" fillId="0" borderId="14" xfId="7" applyNumberFormat="1" applyFont="1" applyBorder="1" applyAlignment="1">
      <alignment vertical="center"/>
    </xf>
    <xf numFmtId="0" fontId="8" fillId="0" borderId="15" xfId="7" applyFont="1" applyBorder="1" applyAlignment="1">
      <alignment vertical="center"/>
    </xf>
    <xf numFmtId="0" fontId="8" fillId="0" borderId="23" xfId="7" applyFont="1" applyBorder="1" applyAlignment="1">
      <alignment vertical="center"/>
    </xf>
    <xf numFmtId="0" fontId="8" fillId="0" borderId="24" xfId="7" applyFont="1" applyBorder="1" applyAlignment="1">
      <alignment vertical="center"/>
    </xf>
    <xf numFmtId="49" fontId="10" fillId="0" borderId="8" xfId="7" applyNumberFormat="1" applyFont="1" applyBorder="1" applyAlignment="1">
      <alignment horizontal="center" vertical="top" wrapText="1"/>
    </xf>
    <xf numFmtId="0" fontId="8" fillId="0" borderId="10" xfId="7" applyFont="1" applyBorder="1" applyAlignment="1">
      <alignment horizontal="center" vertical="top" wrapText="1"/>
    </xf>
    <xf numFmtId="49" fontId="10" fillId="0" borderId="14" xfId="7" applyNumberFormat="1" applyFont="1" applyBorder="1" applyAlignment="1">
      <alignment vertical="top"/>
    </xf>
    <xf numFmtId="0" fontId="8" fillId="0" borderId="15" xfId="7" applyFont="1" applyBorder="1" applyAlignment="1">
      <alignment vertical="top"/>
    </xf>
    <xf numFmtId="49" fontId="11" fillId="0" borderId="0" xfId="7" applyNumberFormat="1" applyFont="1" applyAlignment="1">
      <alignment horizontal="center" vertical="center" wrapText="1"/>
    </xf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</cellXfs>
  <cellStyles count="8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Normální 2" xfId="7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G44"/>
  <sheetViews>
    <sheetView tabSelected="1" zoomScaleNormal="100" workbookViewId="0">
      <selection activeCell="B1" sqref="B1:D1"/>
    </sheetView>
  </sheetViews>
  <sheetFormatPr defaultRowHeight="12.75" x14ac:dyDescent="0.2"/>
  <cols>
    <col min="1" max="1" width="7" style="32" customWidth="1"/>
    <col min="2" max="2" width="40.5703125" style="32" customWidth="1"/>
    <col min="3" max="3" width="16.140625" style="32" customWidth="1"/>
    <col min="4" max="4" width="16.5703125" style="32" customWidth="1"/>
    <col min="5" max="5" width="1" style="31" customWidth="1"/>
    <col min="6" max="6" width="17.85546875" style="31" customWidth="1"/>
    <col min="7" max="16384" width="9.140625" style="31"/>
  </cols>
  <sheetData>
    <row r="1" spans="1:6" ht="43.9" customHeight="1" x14ac:dyDescent="0.2">
      <c r="A1" s="38"/>
      <c r="B1" s="78" t="s">
        <v>124</v>
      </c>
      <c r="C1" s="78"/>
      <c r="D1" s="78"/>
    </row>
    <row r="2" spans="1:6" ht="13.5" thickBot="1" x14ac:dyDescent="0.25">
      <c r="D2" s="32" t="s">
        <v>109</v>
      </c>
      <c r="F2" s="33"/>
    </row>
    <row r="3" spans="1:6" ht="19.149999999999999" customHeight="1" thickBot="1" x14ac:dyDescent="0.25">
      <c r="A3" s="68" t="s">
        <v>110</v>
      </c>
      <c r="B3" s="69"/>
      <c r="C3" s="74" t="s">
        <v>111</v>
      </c>
      <c r="D3" s="74" t="s">
        <v>112</v>
      </c>
    </row>
    <row r="4" spans="1:6" ht="19.149999999999999" customHeight="1" thickBot="1" x14ac:dyDescent="0.25">
      <c r="A4" s="39" t="s">
        <v>113</v>
      </c>
      <c r="B4" s="40" t="s">
        <v>114</v>
      </c>
      <c r="C4" s="75"/>
      <c r="D4" s="75" t="s">
        <v>115</v>
      </c>
    </row>
    <row r="5" spans="1:6" ht="10.5" customHeight="1" x14ac:dyDescent="0.2">
      <c r="A5" s="41"/>
      <c r="B5" s="42"/>
      <c r="C5" s="43"/>
      <c r="D5" s="43"/>
      <c r="F5" s="34"/>
    </row>
    <row r="6" spans="1:6" ht="19.149999999999999" customHeight="1" x14ac:dyDescent="0.2">
      <c r="A6" s="44" t="s">
        <v>55</v>
      </c>
      <c r="B6" s="45" t="s">
        <v>99</v>
      </c>
      <c r="C6" s="45">
        <f>'SO 101'!I3</f>
        <v>0</v>
      </c>
      <c r="D6" s="45">
        <f t="shared" ref="D6" si="0">C6*1.21</f>
        <v>0</v>
      </c>
      <c r="F6" s="35"/>
    </row>
    <row r="7" spans="1:6" ht="19.149999999999999" hidden="1" customHeight="1" x14ac:dyDescent="0.2">
      <c r="A7" s="44"/>
      <c r="B7" s="45"/>
      <c r="C7" s="45"/>
      <c r="D7" s="45"/>
      <c r="F7" s="35"/>
    </row>
    <row r="8" spans="1:6" ht="19.149999999999999" hidden="1" customHeight="1" x14ac:dyDescent="0.2">
      <c r="A8" s="44"/>
      <c r="B8" s="45"/>
      <c r="C8" s="45"/>
      <c r="D8" s="45"/>
      <c r="F8" s="35"/>
    </row>
    <row r="9" spans="1:6" ht="19.149999999999999" hidden="1" customHeight="1" x14ac:dyDescent="0.2">
      <c r="A9" s="44"/>
      <c r="B9" s="45"/>
      <c r="C9" s="45"/>
      <c r="D9" s="45"/>
      <c r="F9" s="36"/>
    </row>
    <row r="10" spans="1:6" ht="19.149999999999999" hidden="1" customHeight="1" x14ac:dyDescent="0.2">
      <c r="A10" s="44"/>
      <c r="B10" s="45"/>
      <c r="C10" s="45"/>
      <c r="D10" s="45"/>
      <c r="F10" s="36"/>
    </row>
    <row r="11" spans="1:6" ht="19.149999999999999" hidden="1" customHeight="1" x14ac:dyDescent="0.2">
      <c r="A11" s="44"/>
      <c r="B11" s="45"/>
      <c r="C11" s="45"/>
      <c r="D11" s="45"/>
      <c r="F11" s="35"/>
    </row>
    <row r="12" spans="1:6" ht="19.149999999999999" hidden="1" customHeight="1" x14ac:dyDescent="0.2">
      <c r="A12" s="44"/>
      <c r="B12" s="45"/>
      <c r="C12" s="45"/>
      <c r="D12" s="45"/>
      <c r="F12" s="35"/>
    </row>
    <row r="13" spans="1:6" ht="19.149999999999999" hidden="1" customHeight="1" x14ac:dyDescent="0.2">
      <c r="A13" s="44"/>
      <c r="B13" s="45"/>
      <c r="C13" s="45"/>
      <c r="D13" s="45"/>
      <c r="F13" s="34"/>
    </row>
    <row r="14" spans="1:6" ht="19.149999999999999" hidden="1" customHeight="1" x14ac:dyDescent="0.2">
      <c r="A14" s="44"/>
      <c r="B14" s="45"/>
      <c r="C14" s="45"/>
      <c r="D14" s="45"/>
      <c r="F14" s="34"/>
    </row>
    <row r="15" spans="1:6" ht="19.149999999999999" hidden="1" customHeight="1" x14ac:dyDescent="0.2">
      <c r="A15" s="44"/>
      <c r="B15" s="45"/>
      <c r="C15" s="45"/>
      <c r="D15" s="45"/>
      <c r="F15" s="34"/>
    </row>
    <row r="16" spans="1:6" ht="9.75" customHeight="1" thickBot="1" x14ac:dyDescent="0.25">
      <c r="A16" s="44"/>
      <c r="B16" s="45"/>
      <c r="C16" s="45"/>
      <c r="D16" s="45"/>
      <c r="F16" s="35"/>
    </row>
    <row r="17" spans="1:7" ht="19.149999999999999" hidden="1" customHeight="1" x14ac:dyDescent="0.2">
      <c r="A17" s="44"/>
      <c r="B17" s="45"/>
      <c r="C17" s="45"/>
      <c r="D17" s="45"/>
      <c r="F17" s="35"/>
    </row>
    <row r="18" spans="1:7" ht="19.149999999999999" hidden="1" customHeight="1" x14ac:dyDescent="0.2">
      <c r="A18" s="44"/>
      <c r="B18" s="45"/>
      <c r="C18" s="45"/>
      <c r="D18" s="45"/>
      <c r="F18" s="34"/>
    </row>
    <row r="19" spans="1:7" s="37" customFormat="1" ht="19.149999999999999" hidden="1" customHeight="1" x14ac:dyDescent="0.2">
      <c r="A19" s="46"/>
      <c r="B19" s="47"/>
      <c r="C19" s="47"/>
      <c r="D19" s="47"/>
      <c r="F19" s="36"/>
    </row>
    <row r="20" spans="1:7" ht="19.149999999999999" hidden="1" customHeight="1" x14ac:dyDescent="0.2">
      <c r="A20" s="44"/>
      <c r="B20" s="45"/>
      <c r="C20" s="45"/>
      <c r="D20" s="45"/>
      <c r="F20" s="34"/>
    </row>
    <row r="21" spans="1:7" ht="19.149999999999999" hidden="1" customHeight="1" x14ac:dyDescent="0.2">
      <c r="A21" s="44"/>
      <c r="B21" s="45"/>
      <c r="C21" s="45"/>
      <c r="D21" s="45"/>
      <c r="F21" s="34"/>
    </row>
    <row r="22" spans="1:7" ht="19.149999999999999" hidden="1" customHeight="1" x14ac:dyDescent="0.2">
      <c r="A22" s="44"/>
      <c r="B22" s="45"/>
      <c r="C22" s="45"/>
      <c r="D22" s="45"/>
      <c r="F22" s="34"/>
    </row>
    <row r="23" spans="1:7" ht="19.149999999999999" hidden="1" customHeight="1" x14ac:dyDescent="0.2">
      <c r="A23" s="44"/>
      <c r="B23" s="48"/>
      <c r="C23" s="49"/>
      <c r="D23" s="49"/>
      <c r="F23" s="37"/>
    </row>
    <row r="24" spans="1:7" ht="19.149999999999999" hidden="1" customHeight="1" thickBot="1" x14ac:dyDescent="0.25">
      <c r="A24" s="50"/>
      <c r="B24" s="51"/>
      <c r="C24" s="52"/>
      <c r="D24" s="53"/>
      <c r="F24" s="37"/>
    </row>
    <row r="25" spans="1:7" ht="19.149999999999999" customHeight="1" thickBot="1" x14ac:dyDescent="0.25">
      <c r="A25" s="68" t="s">
        <v>116</v>
      </c>
      <c r="B25" s="69"/>
      <c r="C25" s="54">
        <f>SUM(C6:C15)</f>
        <v>0</v>
      </c>
      <c r="D25" s="54">
        <f>SUM(D6:D15)</f>
        <v>0</v>
      </c>
      <c r="G25" s="55"/>
    </row>
    <row r="26" spans="1:7" x14ac:dyDescent="0.2">
      <c r="A26" s="38"/>
      <c r="B26" s="38"/>
      <c r="C26" s="38"/>
      <c r="D26" s="38"/>
    </row>
    <row r="27" spans="1:7" x14ac:dyDescent="0.2">
      <c r="A27" s="38"/>
      <c r="B27" s="38"/>
      <c r="C27" s="38"/>
      <c r="D27" s="38"/>
    </row>
    <row r="28" spans="1:7" ht="13.5" thickBot="1" x14ac:dyDescent="0.25">
      <c r="A28" s="38"/>
      <c r="B28" s="38"/>
      <c r="C28" s="38"/>
      <c r="D28" s="38"/>
    </row>
    <row r="29" spans="1:7" ht="19.149999999999999" customHeight="1" thickBot="1" x14ac:dyDescent="0.25">
      <c r="A29" s="76" t="s">
        <v>117</v>
      </c>
      <c r="B29" s="77"/>
      <c r="C29" s="74" t="s">
        <v>111</v>
      </c>
      <c r="D29" s="74" t="s">
        <v>112</v>
      </c>
    </row>
    <row r="30" spans="1:7" ht="19.149999999999999" customHeight="1" thickBot="1" x14ac:dyDescent="0.25">
      <c r="A30" s="39" t="s">
        <v>113</v>
      </c>
      <c r="B30" s="56" t="s">
        <v>114</v>
      </c>
      <c r="C30" s="75"/>
      <c r="D30" s="75" t="s">
        <v>115</v>
      </c>
    </row>
    <row r="31" spans="1:7" ht="19.149999999999999" customHeight="1" thickBot="1" x14ac:dyDescent="0.25">
      <c r="A31" s="57"/>
      <c r="B31" s="58"/>
      <c r="C31" s="59"/>
      <c r="D31" s="59"/>
    </row>
    <row r="32" spans="1:7" ht="19.149999999999999" customHeight="1" x14ac:dyDescent="0.2">
      <c r="A32" s="60"/>
      <c r="B32" s="60" t="s">
        <v>118</v>
      </c>
      <c r="C32" s="61">
        <f>'000_1-Ostatní'!I3</f>
        <v>0</v>
      </c>
      <c r="D32" s="45">
        <f>C32*1.21</f>
        <v>0</v>
      </c>
    </row>
    <row r="33" spans="1:4" ht="19.149999999999999" customHeight="1" x14ac:dyDescent="0.2">
      <c r="A33" s="44"/>
      <c r="B33" s="62" t="s">
        <v>119</v>
      </c>
      <c r="C33" s="45">
        <f>'000_2-Vedlejší'!I3</f>
        <v>0</v>
      </c>
      <c r="D33" s="45">
        <f>C33*1.21</f>
        <v>0</v>
      </c>
    </row>
    <row r="34" spans="1:4" ht="9.75" customHeight="1" thickBot="1" x14ac:dyDescent="0.25">
      <c r="A34" s="63"/>
      <c r="B34" s="63"/>
      <c r="C34" s="64"/>
      <c r="D34" s="64"/>
    </row>
    <row r="35" spans="1:4" ht="19.149999999999999" customHeight="1" thickBot="1" x14ac:dyDescent="0.25">
      <c r="A35" s="68" t="s">
        <v>120</v>
      </c>
      <c r="B35" s="69"/>
      <c r="C35" s="65">
        <f>SUM(C32:C33)</f>
        <v>0</v>
      </c>
      <c r="D35" s="66">
        <f>SUM(D32:D33)</f>
        <v>0</v>
      </c>
    </row>
    <row r="37" spans="1:4" x14ac:dyDescent="0.2">
      <c r="A37" s="38"/>
      <c r="B37" s="38"/>
      <c r="C37" s="38"/>
      <c r="D37" s="38"/>
    </row>
    <row r="38" spans="1:4" ht="13.5" thickBot="1" x14ac:dyDescent="0.25"/>
    <row r="39" spans="1:4" ht="19.149999999999999" customHeight="1" x14ac:dyDescent="0.2">
      <c r="A39" s="70" t="s">
        <v>121</v>
      </c>
      <c r="B39" s="71"/>
      <c r="C39" s="74" t="s">
        <v>111</v>
      </c>
      <c r="D39" s="74" t="s">
        <v>112</v>
      </c>
    </row>
    <row r="40" spans="1:4" ht="19.149999999999999" customHeight="1" thickBot="1" x14ac:dyDescent="0.25">
      <c r="A40" s="72"/>
      <c r="B40" s="73"/>
      <c r="C40" s="75"/>
      <c r="D40" s="75" t="s">
        <v>115</v>
      </c>
    </row>
    <row r="41" spans="1:4" ht="19.149999999999999" customHeight="1" thickBot="1" x14ac:dyDescent="0.25">
      <c r="A41" s="68" t="s">
        <v>122</v>
      </c>
      <c r="B41" s="69" t="s">
        <v>123</v>
      </c>
      <c r="C41" s="65">
        <f>SUM(C25+C35)</f>
        <v>0</v>
      </c>
      <c r="D41" s="66">
        <f>SUM(D25+D35)</f>
        <v>0</v>
      </c>
    </row>
    <row r="44" spans="1:4" x14ac:dyDescent="0.2">
      <c r="B44" s="67"/>
    </row>
  </sheetData>
  <mergeCells count="13">
    <mergeCell ref="A29:B29"/>
    <mergeCell ref="C29:C30"/>
    <mergeCell ref="D29:D30"/>
    <mergeCell ref="B1:D1"/>
    <mergeCell ref="A3:B3"/>
    <mergeCell ref="C3:C4"/>
    <mergeCell ref="D3:D4"/>
    <mergeCell ref="A25:B25"/>
    <mergeCell ref="A35:B35"/>
    <mergeCell ref="A39:B40"/>
    <mergeCell ref="C39:C40"/>
    <mergeCell ref="D39:D40"/>
    <mergeCell ref="A41:B41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workbookViewId="0">
      <pane ySplit="8" topLeftCell="A9" activePane="bottomLeft" state="frozen"/>
      <selection pane="bottomLeft" activeCell="E2" sqref="E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4" max="17" width="9.140625" hidden="1" customWidth="1"/>
  </cols>
  <sheetData>
    <row r="1" spans="1:17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O1" t="s">
        <v>13</v>
      </c>
    </row>
    <row r="2" spans="1:17" ht="24.95" customHeight="1" x14ac:dyDescent="0.2">
      <c r="B2" s="1"/>
      <c r="C2" s="1"/>
      <c r="D2" s="1"/>
      <c r="E2" s="2" t="s">
        <v>125</v>
      </c>
      <c r="F2" s="1"/>
      <c r="G2" s="1"/>
      <c r="H2" s="5"/>
      <c r="I2" s="5"/>
      <c r="N2">
        <f>0+N9</f>
        <v>0</v>
      </c>
      <c r="O2" t="s">
        <v>13</v>
      </c>
    </row>
    <row r="3" spans="1:17" ht="15" customHeight="1" x14ac:dyDescent="0.25">
      <c r="A3" t="s">
        <v>1</v>
      </c>
      <c r="B3" s="7" t="s">
        <v>3</v>
      </c>
      <c r="C3" s="80" t="s">
        <v>98</v>
      </c>
      <c r="D3" s="81"/>
      <c r="E3" s="8" t="s">
        <v>102</v>
      </c>
      <c r="F3" s="1"/>
      <c r="G3" s="4"/>
      <c r="H3" s="3" t="s">
        <v>15</v>
      </c>
      <c r="I3" s="26">
        <f>0+I9</f>
        <v>0</v>
      </c>
      <c r="N3" t="s">
        <v>10</v>
      </c>
      <c r="O3" t="s">
        <v>14</v>
      </c>
    </row>
    <row r="4" spans="1:17" ht="15" customHeight="1" x14ac:dyDescent="0.25">
      <c r="A4" t="s">
        <v>4</v>
      </c>
      <c r="B4" s="7" t="s">
        <v>5</v>
      </c>
      <c r="C4" s="80" t="s">
        <v>6</v>
      </c>
      <c r="D4" s="81"/>
      <c r="E4" s="8" t="s">
        <v>7</v>
      </c>
      <c r="F4" s="1"/>
      <c r="G4" s="1"/>
      <c r="H4" s="6"/>
      <c r="I4" s="6"/>
      <c r="N4" t="s">
        <v>11</v>
      </c>
      <c r="O4" t="s">
        <v>14</v>
      </c>
    </row>
    <row r="5" spans="1:17" ht="12.75" customHeight="1" x14ac:dyDescent="0.25">
      <c r="A5" t="s">
        <v>8</v>
      </c>
      <c r="B5" s="10" t="s">
        <v>9</v>
      </c>
      <c r="C5" s="82" t="s">
        <v>15</v>
      </c>
      <c r="D5" s="83"/>
      <c r="E5" s="11" t="s">
        <v>16</v>
      </c>
      <c r="F5" s="5"/>
      <c r="G5" s="5"/>
      <c r="H5" s="5"/>
      <c r="I5" s="5"/>
      <c r="N5" t="s">
        <v>12</v>
      </c>
      <c r="O5" t="s">
        <v>14</v>
      </c>
    </row>
    <row r="6" spans="1:17" ht="12.75" customHeight="1" x14ac:dyDescent="0.2">
      <c r="A6" s="79" t="s">
        <v>17</v>
      </c>
      <c r="B6" s="79" t="s">
        <v>19</v>
      </c>
      <c r="C6" s="79" t="s">
        <v>21</v>
      </c>
      <c r="D6" s="79" t="s">
        <v>22</v>
      </c>
      <c r="E6" s="79" t="s">
        <v>23</v>
      </c>
      <c r="F6" s="79" t="s">
        <v>25</v>
      </c>
      <c r="G6" s="79" t="s">
        <v>27</v>
      </c>
      <c r="H6" s="79" t="s">
        <v>29</v>
      </c>
      <c r="I6" s="79"/>
    </row>
    <row r="7" spans="1:17" ht="12.75" customHeight="1" x14ac:dyDescent="0.2">
      <c r="A7" s="79"/>
      <c r="B7" s="79"/>
      <c r="C7" s="79"/>
      <c r="D7" s="79"/>
      <c r="E7" s="79"/>
      <c r="F7" s="79"/>
      <c r="G7" s="79"/>
      <c r="H7" s="9" t="s">
        <v>30</v>
      </c>
      <c r="I7" s="9" t="s">
        <v>32</v>
      </c>
    </row>
    <row r="8" spans="1:17" ht="12.75" customHeight="1" x14ac:dyDescent="0.2">
      <c r="A8" s="9" t="s">
        <v>18</v>
      </c>
      <c r="B8" s="9" t="s">
        <v>20</v>
      </c>
      <c r="C8" s="9" t="s">
        <v>14</v>
      </c>
      <c r="D8" s="9" t="s">
        <v>13</v>
      </c>
      <c r="E8" s="9" t="s">
        <v>24</v>
      </c>
      <c r="F8" s="9" t="s">
        <v>26</v>
      </c>
      <c r="G8" s="9" t="s">
        <v>28</v>
      </c>
      <c r="H8" s="9" t="s">
        <v>31</v>
      </c>
      <c r="I8" s="9" t="s">
        <v>33</v>
      </c>
    </row>
    <row r="9" spans="1:17" ht="12.75" customHeight="1" x14ac:dyDescent="0.2">
      <c r="A9" s="13" t="s">
        <v>34</v>
      </c>
      <c r="B9" s="13"/>
      <c r="C9" s="14" t="s">
        <v>18</v>
      </c>
      <c r="D9" s="13"/>
      <c r="E9" s="15" t="s">
        <v>35</v>
      </c>
      <c r="F9" s="13"/>
      <c r="G9" s="13"/>
      <c r="H9" s="13"/>
      <c r="I9" s="16">
        <f>I10</f>
        <v>0</v>
      </c>
      <c r="N9">
        <f>0+Q9</f>
        <v>0</v>
      </c>
      <c r="P9">
        <f>0+I10</f>
        <v>0</v>
      </c>
      <c r="Q9">
        <f>0+N10</f>
        <v>0</v>
      </c>
    </row>
    <row r="10" spans="1:17" x14ac:dyDescent="0.2">
      <c r="A10" s="12" t="s">
        <v>36</v>
      </c>
      <c r="B10" s="17" t="s">
        <v>20</v>
      </c>
      <c r="C10" s="17" t="s">
        <v>37</v>
      </c>
      <c r="D10" s="12" t="s">
        <v>38</v>
      </c>
      <c r="E10" s="18" t="s">
        <v>39</v>
      </c>
      <c r="F10" s="19" t="s">
        <v>40</v>
      </c>
      <c r="G10" s="20">
        <v>1</v>
      </c>
      <c r="H10" s="21"/>
      <c r="I10" s="21">
        <f>ROUND(ROUND(H10,2)*ROUND(G10,3),2)</f>
        <v>0</v>
      </c>
      <c r="N10">
        <f>(I10*21)/100</f>
        <v>0</v>
      </c>
      <c r="O10" t="s">
        <v>14</v>
      </c>
    </row>
    <row r="11" spans="1:17" x14ac:dyDescent="0.2">
      <c r="A11" s="22" t="s">
        <v>41</v>
      </c>
      <c r="E11" s="23" t="s">
        <v>38</v>
      </c>
    </row>
    <row r="12" spans="1:17" x14ac:dyDescent="0.2">
      <c r="A12" s="24" t="s">
        <v>42</v>
      </c>
      <c r="E12" s="25" t="s">
        <v>43</v>
      </c>
    </row>
    <row r="13" spans="1:17" x14ac:dyDescent="0.2">
      <c r="A13" t="s">
        <v>44</v>
      </c>
      <c r="E13" s="23" t="s">
        <v>45</v>
      </c>
    </row>
  </sheetData>
  <mergeCells count="11"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  <mergeCell ref="E6:E7"/>
  </mergeCells>
  <pageMargins left="0.75" right="0.75" top="1" bottom="1" header="0.5" footer="0.5"/>
  <pageSetup paperSize="9" fitToHeight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workbookViewId="0">
      <pane ySplit="8" topLeftCell="A9" activePane="bottomLeft" state="frozen"/>
      <selection pane="bottomLeft" activeCell="E2" sqref="E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4" max="17" width="9.140625" hidden="1" customWidth="1"/>
  </cols>
  <sheetData>
    <row r="1" spans="1:17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O1" t="s">
        <v>13</v>
      </c>
    </row>
    <row r="2" spans="1:17" ht="24.95" customHeight="1" x14ac:dyDescent="0.2">
      <c r="B2" s="1"/>
      <c r="C2" s="1"/>
      <c r="D2" s="1"/>
      <c r="E2" s="2" t="s">
        <v>125</v>
      </c>
      <c r="F2" s="1"/>
      <c r="G2" s="1"/>
      <c r="H2" s="5"/>
      <c r="I2" s="5"/>
      <c r="N2">
        <f>0+N9</f>
        <v>0</v>
      </c>
      <c r="O2" t="s">
        <v>13</v>
      </c>
    </row>
    <row r="3" spans="1:17" ht="15" customHeight="1" x14ac:dyDescent="0.25">
      <c r="A3" t="s">
        <v>1</v>
      </c>
      <c r="B3" s="7" t="s">
        <v>3</v>
      </c>
      <c r="C3" s="80" t="s">
        <v>98</v>
      </c>
      <c r="D3" s="81"/>
      <c r="E3" s="8" t="s">
        <v>102</v>
      </c>
      <c r="F3" s="1"/>
      <c r="G3" s="4"/>
      <c r="H3" s="3" t="s">
        <v>46</v>
      </c>
      <c r="I3" s="26">
        <f>0+I9</f>
        <v>0</v>
      </c>
      <c r="N3" t="s">
        <v>10</v>
      </c>
      <c r="O3" t="s">
        <v>14</v>
      </c>
    </row>
    <row r="4" spans="1:17" ht="15" customHeight="1" x14ac:dyDescent="0.25">
      <c r="A4" t="s">
        <v>4</v>
      </c>
      <c r="B4" s="7" t="s">
        <v>5</v>
      </c>
      <c r="C4" s="80" t="s">
        <v>6</v>
      </c>
      <c r="D4" s="81"/>
      <c r="E4" s="8" t="s">
        <v>7</v>
      </c>
      <c r="F4" s="1"/>
      <c r="G4" s="1"/>
      <c r="H4" s="6"/>
      <c r="I4" s="6"/>
      <c r="N4" t="s">
        <v>11</v>
      </c>
      <c r="O4" t="s">
        <v>14</v>
      </c>
    </row>
    <row r="5" spans="1:17" ht="12.75" customHeight="1" x14ac:dyDescent="0.25">
      <c r="A5" t="s">
        <v>8</v>
      </c>
      <c r="B5" s="10" t="s">
        <v>9</v>
      </c>
      <c r="C5" s="82" t="s">
        <v>15</v>
      </c>
      <c r="D5" s="83"/>
      <c r="E5" s="11" t="s">
        <v>16</v>
      </c>
      <c r="F5" s="5"/>
      <c r="G5" s="5"/>
      <c r="H5" s="5"/>
      <c r="I5" s="5"/>
      <c r="N5" t="s">
        <v>12</v>
      </c>
      <c r="O5" t="s">
        <v>14</v>
      </c>
    </row>
    <row r="6" spans="1:17" ht="12.75" customHeight="1" x14ac:dyDescent="0.2">
      <c r="A6" s="79" t="s">
        <v>17</v>
      </c>
      <c r="B6" s="79" t="s">
        <v>19</v>
      </c>
      <c r="C6" s="79" t="s">
        <v>21</v>
      </c>
      <c r="D6" s="79" t="s">
        <v>22</v>
      </c>
      <c r="E6" s="79" t="s">
        <v>23</v>
      </c>
      <c r="F6" s="79" t="s">
        <v>25</v>
      </c>
      <c r="G6" s="79" t="s">
        <v>27</v>
      </c>
      <c r="H6" s="79" t="s">
        <v>29</v>
      </c>
      <c r="I6" s="79"/>
    </row>
    <row r="7" spans="1:17" ht="12.75" customHeight="1" x14ac:dyDescent="0.2">
      <c r="A7" s="79"/>
      <c r="B7" s="79"/>
      <c r="C7" s="79"/>
      <c r="D7" s="79"/>
      <c r="E7" s="79"/>
      <c r="F7" s="79"/>
      <c r="G7" s="79"/>
      <c r="H7" s="9" t="s">
        <v>30</v>
      </c>
      <c r="I7" s="9" t="s">
        <v>32</v>
      </c>
    </row>
    <row r="8" spans="1:17" ht="12.75" customHeight="1" x14ac:dyDescent="0.2">
      <c r="A8" s="9" t="s">
        <v>18</v>
      </c>
      <c r="B8" s="9" t="s">
        <v>20</v>
      </c>
      <c r="C8" s="9" t="s">
        <v>14</v>
      </c>
      <c r="D8" s="9" t="s">
        <v>13</v>
      </c>
      <c r="E8" s="9" t="s">
        <v>24</v>
      </c>
      <c r="F8" s="9" t="s">
        <v>26</v>
      </c>
      <c r="G8" s="9" t="s">
        <v>28</v>
      </c>
      <c r="H8" s="9" t="s">
        <v>31</v>
      </c>
      <c r="I8" s="9" t="s">
        <v>33</v>
      </c>
    </row>
    <row r="9" spans="1:17" ht="12.75" customHeight="1" x14ac:dyDescent="0.2">
      <c r="A9" s="13" t="s">
        <v>34</v>
      </c>
      <c r="B9" s="13"/>
      <c r="C9" s="14" t="s">
        <v>18</v>
      </c>
      <c r="D9" s="13"/>
      <c r="E9" s="15" t="s">
        <v>35</v>
      </c>
      <c r="F9" s="13"/>
      <c r="G9" s="13"/>
      <c r="H9" s="13"/>
      <c r="I9" s="16">
        <f>I10+I14+I18</f>
        <v>0</v>
      </c>
      <c r="N9">
        <f>0+Q9</f>
        <v>0</v>
      </c>
      <c r="P9">
        <f>0+I10+I14+I18</f>
        <v>0</v>
      </c>
      <c r="Q9">
        <f>0+N10+N14+N18</f>
        <v>0</v>
      </c>
    </row>
    <row r="10" spans="1:17" ht="25.5" x14ac:dyDescent="0.2">
      <c r="A10" s="12" t="s">
        <v>36</v>
      </c>
      <c r="B10" s="17" t="s">
        <v>20</v>
      </c>
      <c r="C10" s="17" t="s">
        <v>47</v>
      </c>
      <c r="D10" s="12" t="s">
        <v>48</v>
      </c>
      <c r="E10" s="18" t="s">
        <v>49</v>
      </c>
      <c r="F10" s="19" t="s">
        <v>40</v>
      </c>
      <c r="G10" s="20">
        <v>1</v>
      </c>
      <c r="H10" s="21"/>
      <c r="I10" s="21">
        <f>ROUND(ROUND(H10,2)*ROUND(G10,3),2)</f>
        <v>0</v>
      </c>
      <c r="N10">
        <f>(I10*21)/100</f>
        <v>0</v>
      </c>
      <c r="O10" t="s">
        <v>14</v>
      </c>
    </row>
    <row r="11" spans="1:17" x14ac:dyDescent="0.2">
      <c r="A11" s="22" t="s">
        <v>41</v>
      </c>
      <c r="E11" s="23" t="s">
        <v>38</v>
      </c>
    </row>
    <row r="12" spans="1:17" x14ac:dyDescent="0.2">
      <c r="A12" s="24" t="s">
        <v>42</v>
      </c>
      <c r="E12" s="25" t="s">
        <v>43</v>
      </c>
    </row>
    <row r="13" spans="1:17" x14ac:dyDescent="0.2">
      <c r="A13" t="s">
        <v>44</v>
      </c>
      <c r="E13" s="23" t="s">
        <v>38</v>
      </c>
    </row>
    <row r="14" spans="1:17" ht="25.5" x14ac:dyDescent="0.2">
      <c r="A14" s="12" t="s">
        <v>36</v>
      </c>
      <c r="B14" s="17" t="s">
        <v>14</v>
      </c>
      <c r="C14" s="17" t="s">
        <v>50</v>
      </c>
      <c r="D14" s="12" t="s">
        <v>48</v>
      </c>
      <c r="E14" s="18" t="s">
        <v>51</v>
      </c>
      <c r="F14" s="19" t="s">
        <v>40</v>
      </c>
      <c r="G14" s="20">
        <v>1</v>
      </c>
      <c r="H14" s="21"/>
      <c r="I14" s="21">
        <f>ROUND(ROUND(H14,2)*ROUND(G14,3),2)</f>
        <v>0</v>
      </c>
      <c r="N14">
        <f>(I14*21)/100</f>
        <v>0</v>
      </c>
      <c r="O14" t="s">
        <v>14</v>
      </c>
    </row>
    <row r="15" spans="1:17" x14ac:dyDescent="0.2">
      <c r="A15" s="22" t="s">
        <v>41</v>
      </c>
      <c r="E15" s="23" t="s">
        <v>52</v>
      </c>
    </row>
    <row r="16" spans="1:17" x14ac:dyDescent="0.2">
      <c r="A16" s="24" t="s">
        <v>42</v>
      </c>
      <c r="E16" s="25" t="s">
        <v>43</v>
      </c>
    </row>
    <row r="17" spans="1:15" x14ac:dyDescent="0.2">
      <c r="A17" t="s">
        <v>44</v>
      </c>
      <c r="E17" s="23" t="s">
        <v>38</v>
      </c>
    </row>
    <row r="18" spans="1:15" x14ac:dyDescent="0.2">
      <c r="A18" s="12" t="s">
        <v>36</v>
      </c>
      <c r="B18" s="17" t="s">
        <v>13</v>
      </c>
      <c r="C18" s="17" t="s">
        <v>53</v>
      </c>
      <c r="D18" s="12" t="s">
        <v>48</v>
      </c>
      <c r="E18" s="18" t="s">
        <v>54</v>
      </c>
      <c r="F18" s="19" t="s">
        <v>40</v>
      </c>
      <c r="G18" s="20">
        <v>1</v>
      </c>
      <c r="H18" s="21"/>
      <c r="I18" s="21">
        <f>ROUND(ROUND(H18,2)*ROUND(G18,3),2)</f>
        <v>0</v>
      </c>
      <c r="N18">
        <f>(I18*21)/100</f>
        <v>0</v>
      </c>
      <c r="O18" t="s">
        <v>14</v>
      </c>
    </row>
    <row r="19" spans="1:15" x14ac:dyDescent="0.2">
      <c r="A19" s="22" t="s">
        <v>41</v>
      </c>
      <c r="E19" s="23" t="s">
        <v>38</v>
      </c>
    </row>
    <row r="20" spans="1:15" x14ac:dyDescent="0.2">
      <c r="A20" s="24" t="s">
        <v>42</v>
      </c>
      <c r="E20" s="25" t="s">
        <v>43</v>
      </c>
    </row>
    <row r="21" spans="1:15" x14ac:dyDescent="0.2">
      <c r="A21" t="s">
        <v>44</v>
      </c>
      <c r="E21" s="23" t="s">
        <v>38</v>
      </c>
    </row>
  </sheetData>
  <mergeCells count="11"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  <mergeCell ref="E6:E7"/>
  </mergeCells>
  <pageMargins left="0.75" right="0.75" top="1" bottom="1" header="0.5" footer="0.5"/>
  <pageSetup paperSize="9" fitToHeight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opLeftCell="B1" workbookViewId="0">
      <pane ySplit="7" topLeftCell="A8" activePane="bottomLeft" state="frozen"/>
      <selection pane="bottomLeft" activeCell="E2" sqref="E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</cols>
  <sheetData>
    <row r="1" spans="1:9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</row>
    <row r="2" spans="1:9" ht="24.95" customHeight="1" x14ac:dyDescent="0.2">
      <c r="B2" s="1"/>
      <c r="C2" s="1"/>
      <c r="D2" s="1"/>
      <c r="E2" s="2" t="s">
        <v>125</v>
      </c>
      <c r="F2" s="1"/>
      <c r="G2" s="1"/>
      <c r="H2" s="5"/>
      <c r="I2" s="5"/>
    </row>
    <row r="3" spans="1:9" ht="15" customHeight="1" x14ac:dyDescent="0.25">
      <c r="A3" t="s">
        <v>1</v>
      </c>
      <c r="B3" s="7" t="s">
        <v>3</v>
      </c>
      <c r="C3" s="80" t="s">
        <v>98</v>
      </c>
      <c r="D3" s="81"/>
      <c r="E3" s="8" t="s">
        <v>102</v>
      </c>
      <c r="F3" s="1"/>
      <c r="G3" s="4"/>
      <c r="H3" s="3" t="s">
        <v>55</v>
      </c>
      <c r="I3" s="26">
        <f>0+I8+I13+I22+I35</f>
        <v>0</v>
      </c>
    </row>
    <row r="4" spans="1:9" ht="15" customHeight="1" x14ac:dyDescent="0.25">
      <c r="A4" t="s">
        <v>4</v>
      </c>
      <c r="B4" s="10" t="s">
        <v>9</v>
      </c>
      <c r="C4" s="82" t="s">
        <v>55</v>
      </c>
      <c r="D4" s="83"/>
      <c r="E4" s="11" t="s">
        <v>99</v>
      </c>
      <c r="F4" s="5"/>
      <c r="G4" s="5"/>
      <c r="H4" s="13"/>
      <c r="I4" s="13"/>
    </row>
    <row r="5" spans="1:9" ht="12.75" customHeight="1" x14ac:dyDescent="0.2">
      <c r="A5" s="79" t="s">
        <v>17</v>
      </c>
      <c r="B5" s="79" t="s">
        <v>19</v>
      </c>
      <c r="C5" s="79" t="s">
        <v>21</v>
      </c>
      <c r="D5" s="79" t="s">
        <v>22</v>
      </c>
      <c r="E5" s="79" t="s">
        <v>23</v>
      </c>
      <c r="F5" s="79" t="s">
        <v>25</v>
      </c>
      <c r="G5" s="79" t="s">
        <v>27</v>
      </c>
      <c r="H5" s="79" t="s">
        <v>29</v>
      </c>
      <c r="I5" s="79"/>
    </row>
    <row r="6" spans="1:9" ht="12.75" customHeight="1" x14ac:dyDescent="0.2">
      <c r="A6" s="79"/>
      <c r="B6" s="79"/>
      <c r="C6" s="79"/>
      <c r="D6" s="79"/>
      <c r="E6" s="79"/>
      <c r="F6" s="79"/>
      <c r="G6" s="79"/>
      <c r="H6" s="9" t="s">
        <v>30</v>
      </c>
      <c r="I6" s="9" t="s">
        <v>32</v>
      </c>
    </row>
    <row r="7" spans="1:9" ht="12.75" customHeight="1" x14ac:dyDescent="0.2">
      <c r="A7" s="9" t="s">
        <v>18</v>
      </c>
      <c r="B7" s="9" t="s">
        <v>20</v>
      </c>
      <c r="C7" s="9" t="s">
        <v>14</v>
      </c>
      <c r="D7" s="9" t="s">
        <v>13</v>
      </c>
      <c r="E7" s="9" t="s">
        <v>24</v>
      </c>
      <c r="F7" s="9" t="s">
        <v>26</v>
      </c>
      <c r="G7" s="9" t="s">
        <v>28</v>
      </c>
      <c r="H7" s="9" t="s">
        <v>31</v>
      </c>
      <c r="I7" s="9" t="s">
        <v>33</v>
      </c>
    </row>
    <row r="8" spans="1:9" ht="12.75" customHeight="1" x14ac:dyDescent="0.2">
      <c r="A8" s="13" t="s">
        <v>34</v>
      </c>
      <c r="B8" s="13"/>
      <c r="C8" s="14" t="s">
        <v>18</v>
      </c>
      <c r="D8" s="13"/>
      <c r="E8" s="15" t="s">
        <v>35</v>
      </c>
      <c r="F8" s="13"/>
      <c r="G8" s="13"/>
      <c r="H8" s="13"/>
      <c r="I8" s="16">
        <f>I9</f>
        <v>0</v>
      </c>
    </row>
    <row r="9" spans="1:9" x14ac:dyDescent="0.2">
      <c r="A9" s="12" t="s">
        <v>36</v>
      </c>
      <c r="B9" s="17" t="s">
        <v>20</v>
      </c>
      <c r="C9" s="17" t="s">
        <v>56</v>
      </c>
      <c r="D9" s="12" t="s">
        <v>38</v>
      </c>
      <c r="E9" s="18" t="s">
        <v>57</v>
      </c>
      <c r="F9" s="19" t="s">
        <v>58</v>
      </c>
      <c r="G9" s="20">
        <v>100</v>
      </c>
      <c r="H9" s="21"/>
      <c r="I9" s="21">
        <f>ROUND(ROUND(H9,2)*ROUND(G9,3),2)</f>
        <v>0</v>
      </c>
    </row>
    <row r="10" spans="1:9" x14ac:dyDescent="0.2">
      <c r="A10" s="22" t="s">
        <v>41</v>
      </c>
      <c r="E10" s="23" t="s">
        <v>59</v>
      </c>
    </row>
    <row r="11" spans="1:9" ht="25.5" x14ac:dyDescent="0.2">
      <c r="A11" s="24" t="s">
        <v>42</v>
      </c>
      <c r="E11" s="25" t="s">
        <v>108</v>
      </c>
    </row>
    <row r="12" spans="1:9" ht="25.5" x14ac:dyDescent="0.2">
      <c r="A12" t="s">
        <v>44</v>
      </c>
      <c r="E12" s="23" t="s">
        <v>60</v>
      </c>
    </row>
    <row r="13" spans="1:9" ht="12.75" customHeight="1" x14ac:dyDescent="0.2">
      <c r="A13" s="5" t="s">
        <v>34</v>
      </c>
      <c r="B13" s="5"/>
      <c r="C13" s="27" t="s">
        <v>20</v>
      </c>
      <c r="D13" s="5"/>
      <c r="E13" s="15" t="s">
        <v>61</v>
      </c>
      <c r="F13" s="5"/>
      <c r="G13" s="5"/>
      <c r="H13" s="5"/>
      <c r="I13" s="28">
        <f>I14+I18</f>
        <v>0</v>
      </c>
    </row>
    <row r="14" spans="1:9" x14ac:dyDescent="0.2">
      <c r="A14" s="12" t="s">
        <v>36</v>
      </c>
      <c r="B14" s="17" t="s">
        <v>20</v>
      </c>
      <c r="C14" s="17" t="s">
        <v>62</v>
      </c>
      <c r="D14" s="12" t="s">
        <v>38</v>
      </c>
      <c r="E14" s="18" t="s">
        <v>63</v>
      </c>
      <c r="F14" s="19" t="s">
        <v>64</v>
      </c>
      <c r="G14" s="29">
        <v>2.9729999999999999</v>
      </c>
      <c r="H14" s="21"/>
      <c r="I14" s="21">
        <f>ROUND(ROUND(H14,2)*ROUND(G14,3),2)</f>
        <v>0</v>
      </c>
    </row>
    <row r="15" spans="1:9" ht="76.5" x14ac:dyDescent="0.2">
      <c r="A15" s="22" t="s">
        <v>41</v>
      </c>
      <c r="E15" s="23" t="s">
        <v>101</v>
      </c>
    </row>
    <row r="16" spans="1:9" ht="89.25" x14ac:dyDescent="0.2">
      <c r="A16" s="24" t="s">
        <v>42</v>
      </c>
      <c r="E16" s="25" t="s">
        <v>100</v>
      </c>
    </row>
    <row r="17" spans="1:9" ht="25.5" x14ac:dyDescent="0.2">
      <c r="A17" t="s">
        <v>44</v>
      </c>
      <c r="E17" s="23" t="s">
        <v>127</v>
      </c>
    </row>
    <row r="18" spans="1:9" x14ac:dyDescent="0.2">
      <c r="A18" s="12" t="s">
        <v>36</v>
      </c>
      <c r="B18" s="17" t="s">
        <v>14</v>
      </c>
      <c r="C18" s="17" t="s">
        <v>65</v>
      </c>
      <c r="D18" s="12" t="s">
        <v>38</v>
      </c>
      <c r="E18" s="18" t="s">
        <v>66</v>
      </c>
      <c r="F18" s="19" t="s">
        <v>67</v>
      </c>
      <c r="G18" s="20">
        <v>500</v>
      </c>
      <c r="H18" s="21"/>
      <c r="I18" s="21">
        <f>ROUND(ROUND(H18,2)*ROUND(G18,3),2)</f>
        <v>0</v>
      </c>
    </row>
    <row r="19" spans="1:9" ht="38.25" x14ac:dyDescent="0.2">
      <c r="A19" s="22" t="s">
        <v>41</v>
      </c>
      <c r="E19" s="23" t="s">
        <v>68</v>
      </c>
    </row>
    <row r="20" spans="1:9" x14ac:dyDescent="0.2">
      <c r="A20" s="24" t="s">
        <v>42</v>
      </c>
      <c r="E20" s="25" t="s">
        <v>107</v>
      </c>
    </row>
    <row r="21" spans="1:9" ht="25.5" x14ac:dyDescent="0.2">
      <c r="A21" t="s">
        <v>44</v>
      </c>
      <c r="E21" s="23" t="s">
        <v>69</v>
      </c>
    </row>
    <row r="22" spans="1:9" ht="12.75" customHeight="1" x14ac:dyDescent="0.2">
      <c r="A22" s="5" t="s">
        <v>34</v>
      </c>
      <c r="B22" s="5"/>
      <c r="C22" s="27" t="s">
        <v>26</v>
      </c>
      <c r="D22" s="5"/>
      <c r="E22" s="15" t="s">
        <v>70</v>
      </c>
      <c r="F22" s="5"/>
      <c r="G22" s="5"/>
      <c r="H22" s="5"/>
      <c r="I22" s="28">
        <f>I23+I27+I31</f>
        <v>0</v>
      </c>
    </row>
    <row r="23" spans="1:9" x14ac:dyDescent="0.2">
      <c r="A23" s="12" t="s">
        <v>36</v>
      </c>
      <c r="B23" s="17" t="s">
        <v>20</v>
      </c>
      <c r="C23" s="17" t="s">
        <v>71</v>
      </c>
      <c r="D23" s="12" t="s">
        <v>38</v>
      </c>
      <c r="E23" s="18" t="s">
        <v>72</v>
      </c>
      <c r="F23" s="19" t="s">
        <v>67</v>
      </c>
      <c r="G23" s="29">
        <v>2918.9</v>
      </c>
      <c r="H23" s="21"/>
      <c r="I23" s="21">
        <f>ROUND(ROUND(H23,2)*ROUND(G23,3),2)</f>
        <v>0</v>
      </c>
    </row>
    <row r="24" spans="1:9" ht="25.5" x14ac:dyDescent="0.2">
      <c r="A24" s="22" t="s">
        <v>41</v>
      </c>
      <c r="E24" s="23" t="s">
        <v>73</v>
      </c>
    </row>
    <row r="25" spans="1:9" ht="165.75" x14ac:dyDescent="0.2">
      <c r="A25" s="24" t="s">
        <v>42</v>
      </c>
      <c r="E25" s="25" t="s">
        <v>103</v>
      </c>
    </row>
    <row r="26" spans="1:9" ht="51" x14ac:dyDescent="0.2">
      <c r="A26" t="s">
        <v>44</v>
      </c>
      <c r="E26" s="23" t="s">
        <v>74</v>
      </c>
    </row>
    <row r="27" spans="1:9" x14ac:dyDescent="0.2">
      <c r="A27" s="12" t="s">
        <v>36</v>
      </c>
      <c r="B27" s="17" t="s">
        <v>14</v>
      </c>
      <c r="C27" s="17" t="s">
        <v>75</v>
      </c>
      <c r="D27" s="12" t="s">
        <v>38</v>
      </c>
      <c r="E27" s="18" t="s">
        <v>76</v>
      </c>
      <c r="F27" s="19" t="s">
        <v>64</v>
      </c>
      <c r="G27" s="29">
        <v>145.94499999999999</v>
      </c>
      <c r="H27" s="21"/>
      <c r="I27" s="21">
        <f>ROUND(ROUND(H27,2)*ROUND(G27,3),2)</f>
        <v>0</v>
      </c>
    </row>
    <row r="28" spans="1:9" ht="38.25" x14ac:dyDescent="0.2">
      <c r="A28" s="22" t="s">
        <v>41</v>
      </c>
      <c r="E28" s="23" t="s">
        <v>77</v>
      </c>
      <c r="G28" s="30"/>
    </row>
    <row r="29" spans="1:9" ht="165.75" x14ac:dyDescent="0.2">
      <c r="A29" s="24" t="s">
        <v>42</v>
      </c>
      <c r="E29" s="25" t="s">
        <v>104</v>
      </c>
      <c r="G29" s="30"/>
    </row>
    <row r="30" spans="1:9" ht="140.25" x14ac:dyDescent="0.2">
      <c r="A30" t="s">
        <v>44</v>
      </c>
      <c r="E30" s="23" t="s">
        <v>78</v>
      </c>
      <c r="G30" s="30"/>
    </row>
    <row r="31" spans="1:9" x14ac:dyDescent="0.2">
      <c r="A31" s="12" t="s">
        <v>36</v>
      </c>
      <c r="B31" s="17" t="s">
        <v>13</v>
      </c>
      <c r="C31" s="17" t="s">
        <v>79</v>
      </c>
      <c r="D31" s="12" t="s">
        <v>38</v>
      </c>
      <c r="E31" s="18" t="s">
        <v>80</v>
      </c>
      <c r="F31" s="19" t="s">
        <v>81</v>
      </c>
      <c r="G31" s="29">
        <v>16.850000000000001</v>
      </c>
      <c r="H31" s="21"/>
      <c r="I31" s="21">
        <f>ROUND(ROUND(H31,2)*ROUND(G31,3),2)</f>
        <v>0</v>
      </c>
    </row>
    <row r="32" spans="1:9" ht="25.5" x14ac:dyDescent="0.2">
      <c r="A32" s="22" t="s">
        <v>41</v>
      </c>
      <c r="E32" s="23" t="s">
        <v>82</v>
      </c>
    </row>
    <row r="33" spans="1:9" ht="89.25" x14ac:dyDescent="0.2">
      <c r="A33" s="24" t="s">
        <v>42</v>
      </c>
      <c r="E33" s="25" t="s">
        <v>105</v>
      </c>
    </row>
    <row r="34" spans="1:9" ht="38.25" x14ac:dyDescent="0.2">
      <c r="A34" t="s">
        <v>44</v>
      </c>
      <c r="E34" s="23" t="s">
        <v>83</v>
      </c>
    </row>
    <row r="35" spans="1:9" ht="12.75" customHeight="1" x14ac:dyDescent="0.2">
      <c r="A35" s="5" t="s">
        <v>34</v>
      </c>
      <c r="B35" s="5"/>
      <c r="C35" s="27" t="s">
        <v>31</v>
      </c>
      <c r="D35" s="5"/>
      <c r="E35" s="15" t="s">
        <v>84</v>
      </c>
      <c r="F35" s="5"/>
      <c r="G35" s="5"/>
      <c r="H35" s="5"/>
      <c r="I35" s="28">
        <f>I36+I40+I44+I48</f>
        <v>0</v>
      </c>
    </row>
    <row r="36" spans="1:9" ht="25.5" x14ac:dyDescent="0.2">
      <c r="A36" s="12" t="s">
        <v>36</v>
      </c>
      <c r="B36" s="17" t="s">
        <v>20</v>
      </c>
      <c r="C36" s="17" t="s">
        <v>85</v>
      </c>
      <c r="D36" s="12" t="s">
        <v>38</v>
      </c>
      <c r="E36" s="18" t="s">
        <v>86</v>
      </c>
      <c r="F36" s="19" t="s">
        <v>67</v>
      </c>
      <c r="G36" s="29">
        <v>63.75</v>
      </c>
      <c r="H36" s="21"/>
      <c r="I36" s="21">
        <f>ROUND(ROUND(H36,2)*ROUND(G36,3),2)</f>
        <v>0</v>
      </c>
    </row>
    <row r="37" spans="1:9" x14ac:dyDescent="0.2">
      <c r="A37" s="22" t="s">
        <v>41</v>
      </c>
      <c r="E37" s="23" t="s">
        <v>126</v>
      </c>
      <c r="G37" s="30"/>
    </row>
    <row r="38" spans="1:9" x14ac:dyDescent="0.2">
      <c r="A38" s="24" t="s">
        <v>42</v>
      </c>
      <c r="E38" s="25" t="s">
        <v>106</v>
      </c>
      <c r="G38" s="30"/>
    </row>
    <row r="39" spans="1:9" ht="38.25" x14ac:dyDescent="0.2">
      <c r="A39" t="s">
        <v>44</v>
      </c>
      <c r="E39" s="23" t="s">
        <v>87</v>
      </c>
      <c r="G39" s="30"/>
    </row>
    <row r="40" spans="1:9" x14ac:dyDescent="0.2">
      <c r="A40" s="12" t="s">
        <v>36</v>
      </c>
      <c r="B40" s="17" t="s">
        <v>14</v>
      </c>
      <c r="C40" s="17" t="s">
        <v>88</v>
      </c>
      <c r="D40" s="12" t="s">
        <v>38</v>
      </c>
      <c r="E40" s="18" t="s">
        <v>89</v>
      </c>
      <c r="F40" s="19" t="s">
        <v>81</v>
      </c>
      <c r="G40" s="29">
        <v>16.850000000000001</v>
      </c>
      <c r="H40" s="21"/>
      <c r="I40" s="21">
        <f>ROUND(ROUND(H40,2)*ROUND(G40,3),2)</f>
        <v>0</v>
      </c>
    </row>
    <row r="41" spans="1:9" ht="38.25" x14ac:dyDescent="0.2">
      <c r="A41" s="22" t="s">
        <v>41</v>
      </c>
      <c r="E41" s="23" t="s">
        <v>90</v>
      </c>
      <c r="G41" s="30"/>
    </row>
    <row r="42" spans="1:9" ht="89.25" x14ac:dyDescent="0.2">
      <c r="A42" s="24" t="s">
        <v>42</v>
      </c>
      <c r="E42" s="25" t="s">
        <v>105</v>
      </c>
      <c r="G42" s="30"/>
    </row>
    <row r="43" spans="1:9" ht="25.5" x14ac:dyDescent="0.2">
      <c r="A43" t="s">
        <v>44</v>
      </c>
      <c r="E43" s="23" t="s">
        <v>91</v>
      </c>
      <c r="G43" s="30"/>
    </row>
    <row r="44" spans="1:9" x14ac:dyDescent="0.2">
      <c r="A44" s="12" t="s">
        <v>36</v>
      </c>
      <c r="B44" s="17" t="s">
        <v>13</v>
      </c>
      <c r="C44" s="17" t="s">
        <v>92</v>
      </c>
      <c r="D44" s="12" t="s">
        <v>38</v>
      </c>
      <c r="E44" s="18" t="s">
        <v>93</v>
      </c>
      <c r="F44" s="19" t="s">
        <v>67</v>
      </c>
      <c r="G44" s="29">
        <v>2918.9</v>
      </c>
      <c r="H44" s="21"/>
      <c r="I44" s="21">
        <f>ROUND(ROUND(H44,2)*ROUND(G44,3),2)</f>
        <v>0</v>
      </c>
    </row>
    <row r="45" spans="1:9" x14ac:dyDescent="0.2">
      <c r="A45" s="22" t="s">
        <v>41</v>
      </c>
      <c r="E45" s="23" t="s">
        <v>94</v>
      </c>
      <c r="G45" s="30"/>
    </row>
    <row r="46" spans="1:9" ht="165.75" x14ac:dyDescent="0.2">
      <c r="A46" s="24" t="s">
        <v>42</v>
      </c>
      <c r="E46" s="25" t="s">
        <v>103</v>
      </c>
      <c r="G46" s="30"/>
    </row>
    <row r="47" spans="1:9" ht="25.5" x14ac:dyDescent="0.2">
      <c r="A47" t="s">
        <v>44</v>
      </c>
      <c r="E47" s="23" t="s">
        <v>95</v>
      </c>
      <c r="G47" s="30"/>
    </row>
    <row r="48" spans="1:9" x14ac:dyDescent="0.2">
      <c r="A48" s="12" t="s">
        <v>36</v>
      </c>
      <c r="B48" s="17" t="s">
        <v>24</v>
      </c>
      <c r="C48" s="17" t="s">
        <v>96</v>
      </c>
      <c r="D48" s="12" t="s">
        <v>38</v>
      </c>
      <c r="E48" s="18" t="s">
        <v>97</v>
      </c>
      <c r="F48" s="19" t="s">
        <v>67</v>
      </c>
      <c r="G48" s="29">
        <v>2918.9</v>
      </c>
      <c r="H48" s="21"/>
      <c r="I48" s="21">
        <f>ROUND(ROUND(H48,2)*ROUND(G48,3),2)</f>
        <v>0</v>
      </c>
    </row>
    <row r="49" spans="1:5" x14ac:dyDescent="0.2">
      <c r="A49" s="22" t="s">
        <v>41</v>
      </c>
      <c r="E49" s="23" t="s">
        <v>94</v>
      </c>
    </row>
    <row r="50" spans="1:5" ht="165.75" x14ac:dyDescent="0.2">
      <c r="A50" s="24" t="s">
        <v>42</v>
      </c>
      <c r="E50" s="25" t="s">
        <v>103</v>
      </c>
    </row>
    <row r="51" spans="1:5" ht="25.5" x14ac:dyDescent="0.2">
      <c r="A51" t="s">
        <v>44</v>
      </c>
      <c r="E51" s="23" t="s">
        <v>95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rekapitulace</vt:lpstr>
      <vt:lpstr>000_1-Ostatní</vt:lpstr>
      <vt:lpstr>000_2-Vedlejší</vt:lpstr>
      <vt:lpstr>SO 101</vt:lpstr>
      <vt:lpstr>rekapitulace!Názvy_tisku</vt:lpstr>
      <vt:lpstr>rekapitulace!Oblast_tisku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Komůrka Zdeněk</dc:creator>
  <cp:keywords/>
  <dc:description/>
  <cp:lastModifiedBy>Komůrka Zdeněk</cp:lastModifiedBy>
  <dcterms:created xsi:type="dcterms:W3CDTF">2022-06-16T08:52:39Z</dcterms:created>
  <dcterms:modified xsi:type="dcterms:W3CDTF">2022-06-17T09:14:13Z</dcterms:modified>
  <cp:category/>
  <cp:contentStatus/>
</cp:coreProperties>
</file>